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formance Assurance\KPI\Visualization\"/>
    </mc:Choice>
  </mc:AlternateContent>
  <bookViews>
    <workbookView xWindow="0" yWindow="0" windowWidth="28800" windowHeight="14685" activeTab="3"/>
  </bookViews>
  <sheets>
    <sheet name="Meas_vs_KPI" sheetId="3" r:id="rId1"/>
    <sheet name="FactoryLevelRelationships" sheetId="8" r:id="rId2"/>
    <sheet name="KPI_Relationships_1WorkUnit" sheetId="10" r:id="rId3"/>
    <sheet name="KPI_Relationships_DummyValues" sheetId="11" r:id="rId4"/>
    <sheet name="KPI_vs_Meas" sheetId="5" r:id="rId5"/>
    <sheet name="Meas_vs_Meas" sheetId="6" r:id="rId6"/>
    <sheet name="KPI_vs_KPI" sheetId="7" r:id="rId7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1" l="1"/>
  <c r="M21" i="11" s="1"/>
  <c r="O21" i="11" s="1"/>
  <c r="I15" i="11"/>
  <c r="M15" i="11" s="1"/>
  <c r="O15" i="11" s="1"/>
  <c r="E25" i="11"/>
  <c r="E20" i="11"/>
  <c r="I19" i="11" s="1"/>
  <c r="M19" i="11" s="1"/>
  <c r="O19" i="11" s="1"/>
  <c r="E19" i="11"/>
  <c r="I16" i="11" s="1"/>
  <c r="M16" i="11" s="1"/>
  <c r="O16" i="11" s="1"/>
  <c r="E13" i="11"/>
  <c r="E12" i="11"/>
  <c r="E11" i="11"/>
  <c r="I12" i="11" s="1"/>
  <c r="M12" i="11" s="1"/>
  <c r="O12" i="11" s="1"/>
  <c r="E10" i="11"/>
  <c r="I9" i="11"/>
  <c r="M9" i="11" s="1"/>
  <c r="O9" i="11" s="1"/>
  <c r="E7" i="11"/>
  <c r="I7" i="11" s="1"/>
  <c r="M7" i="11" s="1"/>
  <c r="O7" i="11" s="1"/>
  <c r="E6" i="11"/>
  <c r="E5" i="11"/>
  <c r="I30" i="10"/>
  <c r="E25" i="10"/>
  <c r="I21" i="10"/>
  <c r="E20" i="10"/>
  <c r="I19" i="10"/>
  <c r="E19" i="10"/>
  <c r="I11" i="10" s="1"/>
  <c r="I18" i="10"/>
  <c r="I17" i="10"/>
  <c r="I16" i="10"/>
  <c r="I15" i="10"/>
  <c r="E13" i="10"/>
  <c r="I12" i="10"/>
  <c r="E12" i="10"/>
  <c r="I10" i="10" s="1"/>
  <c r="E11" i="10"/>
  <c r="E10" i="10"/>
  <c r="I9" i="10"/>
  <c r="E7" i="10"/>
  <c r="I14" i="10" s="1"/>
  <c r="E6" i="10"/>
  <c r="E5" i="10"/>
  <c r="T42" i="8"/>
  <c r="T41" i="8"/>
  <c r="T32" i="8"/>
  <c r="T50" i="8"/>
  <c r="T59" i="8"/>
  <c r="T58" i="8"/>
  <c r="T56" i="8"/>
  <c r="T55" i="8"/>
  <c r="X52" i="8" s="1"/>
  <c r="T51" i="8"/>
  <c r="T49" i="8"/>
  <c r="X46" i="8" s="1"/>
  <c r="T48" i="8"/>
  <c r="T40" i="8"/>
  <c r="T39" i="8"/>
  <c r="X41" i="8" s="1"/>
  <c r="T38" i="8"/>
  <c r="T33" i="8"/>
  <c r="T31" i="8"/>
  <c r="E83" i="8"/>
  <c r="I79" i="8"/>
  <c r="E78" i="8"/>
  <c r="I77" i="8" s="1"/>
  <c r="E77" i="8"/>
  <c r="I74" i="8" s="1"/>
  <c r="I73" i="8"/>
  <c r="E71" i="8"/>
  <c r="E70" i="8"/>
  <c r="I68" i="8" s="1"/>
  <c r="E69" i="8"/>
  <c r="I70" i="8" s="1"/>
  <c r="E68" i="8"/>
  <c r="I67" i="8"/>
  <c r="E65" i="8"/>
  <c r="I72" i="8" s="1"/>
  <c r="E64" i="8"/>
  <c r="E63" i="8"/>
  <c r="E54" i="8"/>
  <c r="I50" i="8"/>
  <c r="E49" i="8"/>
  <c r="I48" i="8"/>
  <c r="E48" i="8"/>
  <c r="I45" i="8" s="1"/>
  <c r="I44" i="8"/>
  <c r="E42" i="8"/>
  <c r="E41" i="8"/>
  <c r="I39" i="8" s="1"/>
  <c r="E40" i="8"/>
  <c r="I41" i="8" s="1"/>
  <c r="E39" i="8"/>
  <c r="I38" i="8"/>
  <c r="E36" i="8"/>
  <c r="I43" i="8" s="1"/>
  <c r="E35" i="8"/>
  <c r="E34" i="8"/>
  <c r="I10" i="11" l="1"/>
  <c r="M10" i="11" s="1"/>
  <c r="O10" i="11" s="1"/>
  <c r="I8" i="11"/>
  <c r="M8" i="11" s="1"/>
  <c r="O8" i="11" s="1"/>
  <c r="I13" i="11"/>
  <c r="M13" i="11" s="1"/>
  <c r="O13" i="11" s="1"/>
  <c r="I14" i="11"/>
  <c r="M14" i="11" s="1"/>
  <c r="O14" i="11" s="1"/>
  <c r="I17" i="11"/>
  <c r="M17" i="11" s="1"/>
  <c r="O17" i="11" s="1"/>
  <c r="I18" i="11"/>
  <c r="M18" i="11" s="1"/>
  <c r="O18" i="11" s="1"/>
  <c r="I20" i="11"/>
  <c r="M20" i="11" s="1"/>
  <c r="O20" i="11" s="1"/>
  <c r="I11" i="11"/>
  <c r="I7" i="10"/>
  <c r="I8" i="10"/>
  <c r="I13" i="10"/>
  <c r="I20" i="10"/>
  <c r="I76" i="8"/>
  <c r="I47" i="8"/>
  <c r="T52" i="8"/>
  <c r="X51" i="8" s="1"/>
  <c r="T53" i="8"/>
  <c r="X50" i="8" s="1"/>
  <c r="I46" i="8"/>
  <c r="I75" i="8"/>
  <c r="I37" i="8"/>
  <c r="I36" i="8"/>
  <c r="I42" i="8"/>
  <c r="I66" i="8"/>
  <c r="I65" i="8"/>
  <c r="I71" i="8"/>
  <c r="I78" i="8"/>
  <c r="O73" i="8" s="1"/>
  <c r="I69" i="8"/>
  <c r="I49" i="8"/>
  <c r="I40" i="8"/>
  <c r="I15" i="8"/>
  <c r="I21" i="8"/>
  <c r="R15" i="11" l="1"/>
  <c r="V15" i="11" s="1"/>
  <c r="X15" i="11" s="1"/>
  <c r="R14" i="11"/>
  <c r="V14" i="11" s="1"/>
  <c r="M11" i="11"/>
  <c r="M27" i="11" s="1"/>
  <c r="O14" i="10"/>
  <c r="O15" i="10"/>
  <c r="X42" i="8"/>
  <c r="O72" i="8"/>
  <c r="X49" i="8"/>
  <c r="X48" i="8"/>
  <c r="X47" i="8"/>
  <c r="O44" i="8"/>
  <c r="O43" i="8"/>
  <c r="E5" i="8"/>
  <c r="T34" i="8" s="1"/>
  <c r="M24" i="11" l="1"/>
  <c r="O11" i="11"/>
  <c r="V24" i="11"/>
  <c r="X14" i="11"/>
  <c r="X24" i="11" s="1"/>
  <c r="E25" i="8"/>
  <c r="I91" i="8"/>
  <c r="I9" i="8"/>
  <c r="E10" i="8"/>
  <c r="T43" i="8" s="1"/>
  <c r="E13" i="8"/>
  <c r="T46" i="8" s="1"/>
  <c r="E7" i="8"/>
  <c r="T36" i="8" s="1"/>
  <c r="E19" i="8"/>
  <c r="E12" i="8"/>
  <c r="T45" i="8" s="1"/>
  <c r="E6" i="8"/>
  <c r="T35" i="8" s="1"/>
  <c r="E20" i="8"/>
  <c r="E11" i="8"/>
  <c r="O24" i="11" l="1"/>
  <c r="E32" i="11" s="1"/>
  <c r="O27" i="11"/>
  <c r="E31" i="11"/>
  <c r="X39" i="8"/>
  <c r="AC44" i="8" s="1"/>
  <c r="X44" i="8"/>
  <c r="X45" i="8"/>
  <c r="X40" i="8"/>
  <c r="I12" i="8"/>
  <c r="T44" i="8"/>
  <c r="I10" i="8"/>
  <c r="I17" i="8"/>
  <c r="I16" i="8"/>
  <c r="I19" i="8"/>
  <c r="I18" i="8"/>
  <c r="I14" i="8"/>
  <c r="I13" i="8"/>
  <c r="I20" i="8"/>
  <c r="I11" i="8"/>
  <c r="I8" i="8"/>
  <c r="I7" i="8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AC45" i="8" l="1"/>
  <c r="X43" i="8"/>
  <c r="O14" i="8"/>
  <c r="O15" i="8"/>
</calcChain>
</file>

<file path=xl/sharedStrings.xml><?xml version="1.0" encoding="utf-8"?>
<sst xmlns="http://schemas.openxmlformats.org/spreadsheetml/2006/main" count="808" uniqueCount="227">
  <si>
    <t>APWT</t>
  </si>
  <si>
    <t>Actual Personnel Work Time</t>
  </si>
  <si>
    <t xml:space="preserve">Worker Efficiency </t>
  </si>
  <si>
    <t>APAT</t>
  </si>
  <si>
    <t xml:space="preserve">Actual Personnel Attendance Time </t>
  </si>
  <si>
    <t>Throughput Rate</t>
  </si>
  <si>
    <t>AUBT</t>
  </si>
  <si>
    <t>Actual Busy time</t>
  </si>
  <si>
    <t xml:space="preserve">Allocation Efficiency </t>
  </si>
  <si>
    <t>AOET</t>
  </si>
  <si>
    <t xml:space="preserve">Actual Order Execution Time </t>
  </si>
  <si>
    <t xml:space="preserve">Utilization Efficiency </t>
  </si>
  <si>
    <t>PQ</t>
  </si>
  <si>
    <t>Produced Quantity</t>
  </si>
  <si>
    <t xml:space="preserve">Availability </t>
  </si>
  <si>
    <t>PBT</t>
  </si>
  <si>
    <t xml:space="preserve">Planned Busy Time </t>
  </si>
  <si>
    <t xml:space="preserve">Effectiveness </t>
  </si>
  <si>
    <t>APT</t>
  </si>
  <si>
    <t>Actual Production Time</t>
  </si>
  <si>
    <t>Quality Ratio</t>
  </si>
  <si>
    <t>Planned Runtime per item</t>
  </si>
  <si>
    <t xml:space="preserve">Setup Ratio </t>
  </si>
  <si>
    <t>GQ</t>
  </si>
  <si>
    <t xml:space="preserve">Good Quantity </t>
  </si>
  <si>
    <t>Technical Efficiency</t>
  </si>
  <si>
    <t>AUPT</t>
  </si>
  <si>
    <t xml:space="preserve">Actual Unit Processing Time </t>
  </si>
  <si>
    <t>Actual to Planned Scrap Ratio</t>
  </si>
  <si>
    <t>AUST</t>
  </si>
  <si>
    <t xml:space="preserve">Actual Unit Setup Time </t>
  </si>
  <si>
    <t>First Pass Yield (FPY)</t>
  </si>
  <si>
    <t>ADET</t>
  </si>
  <si>
    <t>Actual Unit Delay Time</t>
  </si>
  <si>
    <t xml:space="preserve">Scrap Ratio </t>
  </si>
  <si>
    <t>SQ</t>
  </si>
  <si>
    <t xml:space="preserve">Scrap Quantity </t>
  </si>
  <si>
    <t>Rework Ratio</t>
  </si>
  <si>
    <t>PSQ</t>
  </si>
  <si>
    <t xml:space="preserve">Planned Scrap Quantity </t>
  </si>
  <si>
    <t>Inventory Turns</t>
  </si>
  <si>
    <t>Good Parts</t>
  </si>
  <si>
    <t>Finished Goods Ratio</t>
  </si>
  <si>
    <t>Inspected Parts</t>
  </si>
  <si>
    <t xml:space="preserve">Integrated Goods Ratio </t>
  </si>
  <si>
    <t>RQ</t>
  </si>
  <si>
    <t xml:space="preserve">Rework Quantity </t>
  </si>
  <si>
    <t>Production Loss Ratio</t>
  </si>
  <si>
    <t xml:space="preserve">Throughput </t>
  </si>
  <si>
    <t xml:space="preserve">Storage and Transporation Loss Ratio </t>
  </si>
  <si>
    <t xml:space="preserve">Avg Inventory </t>
  </si>
  <si>
    <t>Other Loss Ratio</t>
  </si>
  <si>
    <t>Consumed Material</t>
  </si>
  <si>
    <t>Equipment Load Ratio</t>
  </si>
  <si>
    <t>Produced Quantity of Integrated Goods</t>
  </si>
  <si>
    <t xml:space="preserve">Corrective Maintenance Ratio </t>
  </si>
  <si>
    <t>Quantity Lost during Production</t>
  </si>
  <si>
    <t>Overall Equipment Effectiveness</t>
  </si>
  <si>
    <t xml:space="preserve">Quantity of loss during storage and transporation </t>
  </si>
  <si>
    <t xml:space="preserve">Net Equipment Effectiveness </t>
  </si>
  <si>
    <t>Other loss besides storage and transporation</t>
  </si>
  <si>
    <t xml:space="preserve">Equipment Production Capacity </t>
  </si>
  <si>
    <t>Correct Maintenance Time</t>
  </si>
  <si>
    <t xml:space="preserve">Preventative Maintenance Time </t>
  </si>
  <si>
    <t>PRI</t>
  </si>
  <si>
    <t>Number of connections</t>
  </si>
  <si>
    <t>POT</t>
  </si>
  <si>
    <t>PDOT</t>
  </si>
  <si>
    <t>POET</t>
  </si>
  <si>
    <t>PUST</t>
  </si>
  <si>
    <t>ADOT</t>
  </si>
  <si>
    <t>AQT</t>
  </si>
  <si>
    <t>ATT</t>
  </si>
  <si>
    <t>PQF</t>
  </si>
  <si>
    <t>TTF</t>
  </si>
  <si>
    <t>TTR</t>
  </si>
  <si>
    <t>OTBF</t>
  </si>
  <si>
    <t>Value</t>
  </si>
  <si>
    <t>Measure</t>
  </si>
  <si>
    <t>Formula</t>
  </si>
  <si>
    <t>KPI</t>
  </si>
  <si>
    <t xml:space="preserve">HL KPI </t>
  </si>
  <si>
    <t>PBT+PDOT</t>
  </si>
  <si>
    <t>PRI*PQ+PUST</t>
  </si>
  <si>
    <t>A</t>
  </si>
  <si>
    <t>AE</t>
  </si>
  <si>
    <t>TE</t>
  </si>
  <si>
    <t>WE</t>
  </si>
  <si>
    <t>UE</t>
  </si>
  <si>
    <t>E</t>
  </si>
  <si>
    <t>SeR</t>
  </si>
  <si>
    <t>BL</t>
  </si>
  <si>
    <t>ST</t>
  </si>
  <si>
    <t>SQR</t>
  </si>
  <si>
    <t>SR</t>
  </si>
  <si>
    <t>RR</t>
  </si>
  <si>
    <t>FR</t>
  </si>
  <si>
    <t>FTQ</t>
  </si>
  <si>
    <t>CMR</t>
  </si>
  <si>
    <t>QBR</t>
  </si>
  <si>
    <t>OEE</t>
  </si>
  <si>
    <t>NEE</t>
  </si>
  <si>
    <t>BLT+STT</t>
  </si>
  <si>
    <t>AUST+APT+ADOT+BLT+STT</t>
  </si>
  <si>
    <t>AUST+APT</t>
  </si>
  <si>
    <t>AUST+APT+ADOT</t>
  </si>
  <si>
    <t>AUST+APT+ADOT+ATT+AQT+BLT+STT</t>
  </si>
  <si>
    <t>GQ+SQ+2*RQ</t>
  </si>
  <si>
    <t>GQ+SQ+RQ</t>
  </si>
  <si>
    <t>AUST+OTBF+BLT+STT</t>
  </si>
  <si>
    <t>APT/PBT</t>
  </si>
  <si>
    <t>AUBT/PBT</t>
  </si>
  <si>
    <t>APT/(APT+ADOT)</t>
  </si>
  <si>
    <t>APWT/APAT</t>
  </si>
  <si>
    <t>APT/AUBT</t>
  </si>
  <si>
    <t>PRI*PQ/APT</t>
  </si>
  <si>
    <t>AUST/AUPT</t>
  </si>
  <si>
    <t>BLT/PBT</t>
  </si>
  <si>
    <t>STT/PBT</t>
  </si>
  <si>
    <t>SQ/PQ</t>
  </si>
  <si>
    <t>1-(PQF/PQ)</t>
  </si>
  <si>
    <t>RQ/PQ</t>
  </si>
  <si>
    <t>GQ/PQF</t>
  </si>
  <si>
    <t>(GQ+RQ)/PQ</t>
  </si>
  <si>
    <t>CMT/PMT</t>
  </si>
  <si>
    <t>A*E*QBR</t>
  </si>
  <si>
    <t>AUPT/PBT*E*QBR</t>
  </si>
  <si>
    <t>Max</t>
  </si>
  <si>
    <t>inf</t>
  </si>
  <si>
    <t>Not ISO</t>
  </si>
  <si>
    <t xml:space="preserve">Line Level </t>
  </si>
  <si>
    <t xml:space="preserve">Notes </t>
  </si>
  <si>
    <t>M1</t>
  </si>
  <si>
    <t>M2</t>
  </si>
  <si>
    <t>M3</t>
  </si>
  <si>
    <t>APT_m</t>
  </si>
  <si>
    <t>AUST_m</t>
  </si>
  <si>
    <t>PUST_m</t>
  </si>
  <si>
    <t>PRI_m</t>
  </si>
  <si>
    <t>PDOT_m</t>
  </si>
  <si>
    <t>ADOT_m</t>
  </si>
  <si>
    <t>ATT_m</t>
  </si>
  <si>
    <t>AQT_m</t>
  </si>
  <si>
    <t>GQ_m</t>
  </si>
  <si>
    <t>SQ_m</t>
  </si>
  <si>
    <t>PSQ_m</t>
  </si>
  <si>
    <t>RQ_m</t>
  </si>
  <si>
    <t>CMT_m</t>
  </si>
  <si>
    <t>OTBF_m</t>
  </si>
  <si>
    <t>PMT_m</t>
  </si>
  <si>
    <t>BLT_m</t>
  </si>
  <si>
    <t>STT_m</t>
  </si>
  <si>
    <t>POT_m</t>
  </si>
  <si>
    <t>PUOET_m</t>
  </si>
  <si>
    <t>PBT_m</t>
  </si>
  <si>
    <t>ADET_m</t>
  </si>
  <si>
    <t>AUPT_m</t>
  </si>
  <si>
    <t>AUBT_m</t>
  </si>
  <si>
    <t>AUOET_m</t>
  </si>
  <si>
    <t>PQ_m</t>
  </si>
  <si>
    <t>PQF_m</t>
  </si>
  <si>
    <t>W1</t>
  </si>
  <si>
    <t>HL KPI</t>
  </si>
  <si>
    <t>PDOT_l</t>
  </si>
  <si>
    <t>PRI_l</t>
  </si>
  <si>
    <t>PUST_l</t>
  </si>
  <si>
    <t>POT_l</t>
  </si>
  <si>
    <t>POET_l</t>
  </si>
  <si>
    <t>PBT_l</t>
  </si>
  <si>
    <t>AUST_l</t>
  </si>
  <si>
    <t>APT_l</t>
  </si>
  <si>
    <t>ADOT_l</t>
  </si>
  <si>
    <t>ATT_l</t>
  </si>
  <si>
    <t>AQT_l</t>
  </si>
  <si>
    <t>ADET_l</t>
  </si>
  <si>
    <t>AUPT_l</t>
  </si>
  <si>
    <t>AUBT_l</t>
  </si>
  <si>
    <t>AOET_l</t>
  </si>
  <si>
    <t>GQ_l</t>
  </si>
  <si>
    <t>SQ_l</t>
  </si>
  <si>
    <t>PSQ_l</t>
  </si>
  <si>
    <t>RQ_l</t>
  </si>
  <si>
    <t>PQ_l</t>
  </si>
  <si>
    <t>PQF_l</t>
  </si>
  <si>
    <t>CMT_l</t>
  </si>
  <si>
    <t>PMT_l</t>
  </si>
  <si>
    <t>BLT_l</t>
  </si>
  <si>
    <t>STT_l</t>
  </si>
  <si>
    <t>Sum(PDOT_m)</t>
  </si>
  <si>
    <t>Sum(PUST_m)</t>
  </si>
  <si>
    <t>~&gt;Sum(PRI_m)</t>
  </si>
  <si>
    <t>Sum(POT_m)</t>
  </si>
  <si>
    <t>~&gt;Sum(PUOET_m)</t>
  </si>
  <si>
    <t>Sum(PBT_m)</t>
  </si>
  <si>
    <t>Sum(AUST_m)</t>
  </si>
  <si>
    <t>Sum(APT_m)</t>
  </si>
  <si>
    <t>Sum(ADOT_m)</t>
  </si>
  <si>
    <t>Sum(ADET_m)</t>
  </si>
  <si>
    <t>Sum(AUPT_m)</t>
  </si>
  <si>
    <t>Sum(AUBT_m)</t>
  </si>
  <si>
    <t>~&gt;Sum(ATT_m)</t>
  </si>
  <si>
    <t>~&gt;Sum(AQT_m)</t>
  </si>
  <si>
    <t>~&gt;Sum(AUOET_m)</t>
  </si>
  <si>
    <t>Sum(SQ_m)</t>
  </si>
  <si>
    <t>GQ_M</t>
  </si>
  <si>
    <t>Sum(PSQ_m)</t>
  </si>
  <si>
    <t>Sum(RQ_m)</t>
  </si>
  <si>
    <t>PQ_M</t>
  </si>
  <si>
    <t>PQF_M</t>
  </si>
  <si>
    <t>Sum(CMT_m)</t>
  </si>
  <si>
    <t>Sum(PMT_m)</t>
  </si>
  <si>
    <t>Sum(BLT_m)</t>
  </si>
  <si>
    <t xml:space="preserve">Sum(STT_m) </t>
  </si>
  <si>
    <t>SQ/PSQ</t>
  </si>
  <si>
    <t>Threshold</t>
  </si>
  <si>
    <t>Threshold-Value</t>
  </si>
  <si>
    <t>Threshold - Value</t>
  </si>
  <si>
    <t xml:space="preserve">Total Threshold-Value </t>
  </si>
  <si>
    <t xml:space="preserve">Total Weighted Threshold Value </t>
  </si>
  <si>
    <t xml:space="preserve">Weight </t>
  </si>
  <si>
    <t>Weighted T-V</t>
  </si>
  <si>
    <t>Total KPI</t>
  </si>
  <si>
    <t>Total W KPI</t>
  </si>
  <si>
    <t xml:space="preserve">Total HL KPI </t>
  </si>
  <si>
    <t>Total W HL KPI</t>
  </si>
  <si>
    <t>Worst Performing</t>
  </si>
  <si>
    <t xml:space="preserve">Worst Performing Weighted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</si>
</sst>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6" borderId="0" xfId="0" applyFill="1"/>
    <xf numFmtId="0" fontId="0" fillId="3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F42" sqref="F42"/>
    </sheetView>
  </sheetViews>
  <sheetFormatPr defaultRowHeight="15" x14ac:dyDescent="0.25"/>
  <sheetData>
    <row r="1" spans="1:25" x14ac:dyDescent="0.25"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22</v>
      </c>
      <c r="J1" t="s">
        <v>25</v>
      </c>
      <c r="K1" t="s">
        <v>28</v>
      </c>
      <c r="L1" t="s">
        <v>31</v>
      </c>
      <c r="M1" t="s">
        <v>34</v>
      </c>
      <c r="N1" t="s">
        <v>37</v>
      </c>
      <c r="O1" t="s">
        <v>40</v>
      </c>
      <c r="P1" t="s">
        <v>42</v>
      </c>
      <c r="Q1" t="s">
        <v>44</v>
      </c>
      <c r="R1" t="s">
        <v>47</v>
      </c>
      <c r="S1" t="s">
        <v>49</v>
      </c>
      <c r="T1" t="s">
        <v>51</v>
      </c>
      <c r="U1" t="s">
        <v>53</v>
      </c>
      <c r="V1" t="s">
        <v>55</v>
      </c>
      <c r="W1" t="s">
        <v>57</v>
      </c>
      <c r="X1" t="s">
        <v>59</v>
      </c>
      <c r="Y1" s="1" t="s">
        <v>65</v>
      </c>
    </row>
    <row r="2" spans="1:25" x14ac:dyDescent="0.25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1">
        <f>SUM(B2:X2)</f>
        <v>1</v>
      </c>
    </row>
    <row r="3" spans="1:25" x14ac:dyDescent="0.25">
      <c r="A3" t="s">
        <v>4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1">
        <f t="shared" ref="Y3:Y28" si="0">SUM(B3:X3)</f>
        <v>1</v>
      </c>
    </row>
    <row r="4" spans="1:25" x14ac:dyDescent="0.25">
      <c r="A4" t="s">
        <v>7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1">
        <f t="shared" si="0"/>
        <v>2</v>
      </c>
    </row>
    <row r="5" spans="1:25" x14ac:dyDescent="0.25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>
        <f t="shared" si="0"/>
        <v>1</v>
      </c>
    </row>
    <row r="6" spans="1:25" x14ac:dyDescent="0.25">
      <c r="A6" t="s">
        <v>13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1</v>
      </c>
      <c r="Y6" s="1">
        <f t="shared" si="0"/>
        <v>8</v>
      </c>
    </row>
    <row r="7" spans="1:25" x14ac:dyDescent="0.25">
      <c r="A7" t="s">
        <v>16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 s="1">
        <f t="shared" si="0"/>
        <v>4</v>
      </c>
    </row>
    <row r="8" spans="1:25" x14ac:dyDescent="0.25">
      <c r="A8" t="s">
        <v>19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 s="1">
        <f t="shared" si="0"/>
        <v>6</v>
      </c>
    </row>
    <row r="9" spans="1:25" x14ac:dyDescent="0.2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 s="1">
        <f t="shared" si="0"/>
        <v>3</v>
      </c>
    </row>
    <row r="10" spans="1:25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 s="1">
        <f t="shared" si="0"/>
        <v>4</v>
      </c>
    </row>
    <row r="11" spans="1:25" x14ac:dyDescent="0.25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 s="1">
        <f t="shared" si="0"/>
        <v>2</v>
      </c>
    </row>
    <row r="12" spans="1:25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1">
        <f t="shared" si="0"/>
        <v>1</v>
      </c>
    </row>
    <row r="13" spans="1:25" x14ac:dyDescent="0.2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f t="shared" si="0"/>
        <v>1</v>
      </c>
    </row>
    <row r="14" spans="1:25" x14ac:dyDescent="0.2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>
        <f t="shared" si="0"/>
        <v>2</v>
      </c>
    </row>
    <row r="15" spans="1:25" x14ac:dyDescent="0.25">
      <c r="A15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">
        <f t="shared" si="0"/>
        <v>1</v>
      </c>
    </row>
    <row r="16" spans="1:25" x14ac:dyDescent="0.25">
      <c r="A16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">
        <f t="shared" si="0"/>
        <v>1</v>
      </c>
    </row>
    <row r="17" spans="1:25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">
        <f t="shared" si="0"/>
        <v>1</v>
      </c>
    </row>
    <row r="18" spans="1:25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">
        <f t="shared" si="0"/>
        <v>1</v>
      </c>
    </row>
    <row r="19" spans="1:25" x14ac:dyDescent="0.2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1">
        <f t="shared" si="0"/>
        <v>1</v>
      </c>
    </row>
    <row r="20" spans="1:25" x14ac:dyDescent="0.2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1">
        <f t="shared" si="0"/>
        <v>1</v>
      </c>
    </row>
    <row r="21" spans="1:25" x14ac:dyDescent="0.25">
      <c r="A2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 s="1">
        <f t="shared" si="0"/>
        <v>6</v>
      </c>
    </row>
    <row r="22" spans="1:25" x14ac:dyDescent="0.25">
      <c r="A22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">
        <f t="shared" si="0"/>
        <v>1</v>
      </c>
    </row>
    <row r="23" spans="1:25" x14ac:dyDescent="0.25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1">
        <f t="shared" si="0"/>
        <v>1</v>
      </c>
    </row>
    <row r="24" spans="1:25" x14ac:dyDescent="0.25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 s="1">
        <f t="shared" si="0"/>
        <v>1</v>
      </c>
    </row>
    <row r="25" spans="1:25" x14ac:dyDescent="0.25">
      <c r="A25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 s="1">
        <f t="shared" si="0"/>
        <v>1</v>
      </c>
    </row>
    <row r="26" spans="1:25" x14ac:dyDescent="0.25">
      <c r="A26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 s="1">
        <f t="shared" si="0"/>
        <v>1</v>
      </c>
    </row>
    <row r="27" spans="1:25" x14ac:dyDescent="0.25">
      <c r="A27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 s="1">
        <f t="shared" si="0"/>
        <v>1</v>
      </c>
    </row>
    <row r="28" spans="1:25" x14ac:dyDescent="0.25">
      <c r="A28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 s="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0"/>
  <sheetViews>
    <sheetView zoomScale="120" zoomScaleNormal="120" workbookViewId="0">
      <selection activeCell="F27" sqref="F27"/>
    </sheetView>
  </sheetViews>
  <sheetFormatPr defaultRowHeight="15" x14ac:dyDescent="0.25"/>
  <cols>
    <col min="1" max="1" width="9.140625" style="4"/>
    <col min="2" max="2" width="12.42578125" style="4" bestFit="1" customWidth="1"/>
    <col min="3" max="3" width="9.140625" style="4"/>
    <col min="4" max="4" width="39.85546875" style="4" bestFit="1" customWidth="1"/>
    <col min="5" max="5" width="9.140625" style="4"/>
    <col min="6" max="6" width="13.85546875" style="4" bestFit="1" customWidth="1"/>
    <col min="7" max="7" width="9.140625" style="4"/>
    <col min="8" max="8" width="25.5703125" style="4" customWidth="1"/>
    <col min="9" max="10" width="9.140625" style="4"/>
    <col min="11" max="11" width="16.5703125" style="4" bestFit="1" customWidth="1"/>
    <col min="12" max="12" width="8.42578125" style="4" bestFit="1" customWidth="1"/>
    <col min="13" max="13" width="9.140625" style="4"/>
    <col min="14" max="14" width="19.42578125" style="4" customWidth="1"/>
    <col min="15" max="17" width="9.140625" style="4"/>
    <col min="19" max="19" width="17" style="4" bestFit="1" customWidth="1"/>
    <col min="20" max="20" width="9" style="4" bestFit="1" customWidth="1"/>
    <col min="21" max="21" width="12.42578125" style="4" customWidth="1"/>
    <col min="23" max="23" width="16.28515625" bestFit="1" customWidth="1"/>
    <col min="24" max="24" width="9" bestFit="1" customWidth="1"/>
    <col min="25" max="25" width="6.7109375" bestFit="1" customWidth="1"/>
    <col min="26" max="26" width="7.28515625" customWidth="1"/>
    <col min="27" max="27" width="16.5703125" bestFit="1" customWidth="1"/>
    <col min="28" max="28" width="16.7109375" bestFit="1" customWidth="1"/>
  </cols>
  <sheetData>
    <row r="1" spans="1:31" x14ac:dyDescent="0.25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  <c r="S1" s="18" t="s">
        <v>130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x14ac:dyDescent="0.25">
      <c r="A2" s="6" t="s">
        <v>77</v>
      </c>
      <c r="B2" s="6" t="s">
        <v>78</v>
      </c>
      <c r="C2" s="8"/>
      <c r="D2" s="6" t="s">
        <v>79</v>
      </c>
      <c r="E2" s="6" t="s">
        <v>77</v>
      </c>
      <c r="F2" s="6" t="s">
        <v>78</v>
      </c>
      <c r="G2" s="12"/>
      <c r="H2" s="6" t="s">
        <v>79</v>
      </c>
      <c r="I2" s="6" t="s">
        <v>77</v>
      </c>
      <c r="J2" s="6" t="s">
        <v>80</v>
      </c>
      <c r="K2" s="6" t="s">
        <v>127</v>
      </c>
      <c r="L2" s="6" t="s">
        <v>131</v>
      </c>
      <c r="M2" s="8"/>
      <c r="N2" s="6" t="s">
        <v>79</v>
      </c>
      <c r="O2" s="6" t="s">
        <v>77</v>
      </c>
      <c r="P2" s="6" t="s">
        <v>81</v>
      </c>
      <c r="Q2" s="6" t="s">
        <v>127</v>
      </c>
      <c r="R2" s="17"/>
      <c r="S2" s="6" t="s">
        <v>79</v>
      </c>
      <c r="T2" s="6" t="s">
        <v>77</v>
      </c>
      <c r="U2" s="6" t="s">
        <v>78</v>
      </c>
      <c r="V2" s="12"/>
      <c r="W2" s="6" t="s">
        <v>79</v>
      </c>
      <c r="X2" s="6" t="s">
        <v>77</v>
      </c>
      <c r="Y2" s="6" t="s">
        <v>80</v>
      </c>
      <c r="Z2" s="6" t="s">
        <v>127</v>
      </c>
      <c r="AB2" s="6" t="s">
        <v>79</v>
      </c>
      <c r="AC2" s="6" t="s">
        <v>77</v>
      </c>
      <c r="AD2" s="6" t="s">
        <v>162</v>
      </c>
      <c r="AE2" s="6" t="s">
        <v>127</v>
      </c>
    </row>
    <row r="3" spans="1:31" x14ac:dyDescent="0.25">
      <c r="A3" s="4">
        <v>1</v>
      </c>
      <c r="B3" s="6" t="s">
        <v>139</v>
      </c>
      <c r="C3" s="9"/>
      <c r="D3" s="6"/>
      <c r="E3" s="6"/>
      <c r="F3" s="6"/>
      <c r="G3" s="13"/>
      <c r="H3" s="6"/>
      <c r="I3" s="6"/>
      <c r="J3" s="6"/>
      <c r="K3" s="6"/>
      <c r="L3" s="6"/>
      <c r="M3" s="10"/>
      <c r="R3" s="17"/>
    </row>
    <row r="4" spans="1:31" x14ac:dyDescent="0.25">
      <c r="A4" s="4">
        <v>1</v>
      </c>
      <c r="B4" s="6" t="s">
        <v>138</v>
      </c>
      <c r="C4" s="9"/>
      <c r="G4" s="13"/>
      <c r="H4" s="6"/>
      <c r="I4" s="6"/>
      <c r="J4" s="6"/>
      <c r="K4" s="6"/>
      <c r="L4" s="6"/>
      <c r="M4" s="10"/>
      <c r="R4" s="17"/>
    </row>
    <row r="5" spans="1:31" x14ac:dyDescent="0.25">
      <c r="A5" s="4">
        <v>1</v>
      </c>
      <c r="B5" s="6" t="s">
        <v>137</v>
      </c>
      <c r="C5" s="9"/>
      <c r="D5" s="4" t="s">
        <v>82</v>
      </c>
      <c r="E5" s="4">
        <f>A8+A9+A10+A3+A25+A26</f>
        <v>6</v>
      </c>
      <c r="F5" s="6" t="s">
        <v>152</v>
      </c>
      <c r="G5" s="10"/>
      <c r="H5" s="6"/>
      <c r="I5" s="6"/>
      <c r="J5" s="6"/>
      <c r="K5" s="6"/>
      <c r="L5" s="6"/>
      <c r="M5" s="10"/>
      <c r="R5" s="17"/>
      <c r="X5" s="8"/>
    </row>
    <row r="6" spans="1:31" x14ac:dyDescent="0.25">
      <c r="B6" s="6"/>
      <c r="C6" s="9"/>
      <c r="D6" s="4" t="s">
        <v>83</v>
      </c>
      <c r="E6" s="4">
        <f>A4*(A15+A16+A18*2)+A5</f>
        <v>5</v>
      </c>
      <c r="F6" s="6" t="s">
        <v>153</v>
      </c>
      <c r="G6" s="10"/>
      <c r="M6" s="10"/>
      <c r="R6" s="17"/>
      <c r="X6" s="8"/>
    </row>
    <row r="7" spans="1:31" x14ac:dyDescent="0.25">
      <c r="B7" s="6"/>
      <c r="C7" s="9"/>
      <c r="D7" s="4" t="s">
        <v>103</v>
      </c>
      <c r="E7" s="4">
        <f>A9+A8+A10+A25+A26</f>
        <v>5</v>
      </c>
      <c r="F7" s="6" t="s">
        <v>154</v>
      </c>
      <c r="G7" s="9"/>
      <c r="H7" s="4" t="s">
        <v>110</v>
      </c>
      <c r="I7" s="5">
        <f>A9/E7</f>
        <v>0.2</v>
      </c>
      <c r="J7" s="7" t="s">
        <v>84</v>
      </c>
      <c r="K7" s="20">
        <v>100</v>
      </c>
      <c r="M7" s="10"/>
      <c r="R7" s="17"/>
      <c r="X7" s="15"/>
    </row>
    <row r="8" spans="1:31" x14ac:dyDescent="0.25">
      <c r="A8" s="4">
        <v>1</v>
      </c>
      <c r="B8" s="6" t="s">
        <v>136</v>
      </c>
      <c r="C8" s="9"/>
      <c r="F8" s="6"/>
      <c r="G8" s="9"/>
      <c r="H8" s="4" t="s">
        <v>111</v>
      </c>
      <c r="I8" s="5">
        <f>E12/E7</f>
        <v>0.6</v>
      </c>
      <c r="J8" s="7" t="s">
        <v>85</v>
      </c>
      <c r="K8" s="20">
        <v>100</v>
      </c>
      <c r="M8" s="10"/>
      <c r="R8" s="17"/>
      <c r="X8" s="15"/>
    </row>
    <row r="9" spans="1:31" x14ac:dyDescent="0.25">
      <c r="A9" s="4">
        <v>1</v>
      </c>
      <c r="B9" s="6" t="s">
        <v>135</v>
      </c>
      <c r="C9" s="9"/>
      <c r="G9" s="9"/>
      <c r="H9" s="4" t="s">
        <v>112</v>
      </c>
      <c r="I9" s="5">
        <f>A9/(A9+A10)</f>
        <v>0.5</v>
      </c>
      <c r="J9" s="7" t="s">
        <v>86</v>
      </c>
      <c r="K9" s="20">
        <v>100</v>
      </c>
      <c r="M9" s="10"/>
      <c r="R9" s="17"/>
      <c r="X9" s="15"/>
    </row>
    <row r="10" spans="1:31" x14ac:dyDescent="0.25">
      <c r="A10" s="4">
        <v>1</v>
      </c>
      <c r="B10" s="6" t="s">
        <v>140</v>
      </c>
      <c r="C10" s="9"/>
      <c r="D10" s="4" t="s">
        <v>102</v>
      </c>
      <c r="E10" s="4">
        <f>A25+A26</f>
        <v>2</v>
      </c>
      <c r="F10" s="6" t="s">
        <v>155</v>
      </c>
      <c r="G10" s="9"/>
      <c r="H10" s="4" t="s">
        <v>114</v>
      </c>
      <c r="I10" s="5">
        <f>A9/E12</f>
        <v>0.33333333333333331</v>
      </c>
      <c r="J10" s="7" t="s">
        <v>88</v>
      </c>
      <c r="K10" s="4">
        <v>100</v>
      </c>
      <c r="M10" s="10"/>
      <c r="R10" s="17"/>
    </row>
    <row r="11" spans="1:31" x14ac:dyDescent="0.25">
      <c r="A11" s="4">
        <v>1</v>
      </c>
      <c r="B11" s="6" t="s">
        <v>141</v>
      </c>
      <c r="C11" s="9"/>
      <c r="D11" s="4" t="s">
        <v>104</v>
      </c>
      <c r="E11" s="4">
        <f>A9+A8</f>
        <v>2</v>
      </c>
      <c r="F11" s="6" t="s">
        <v>156</v>
      </c>
      <c r="G11" s="9"/>
      <c r="H11" s="4" t="s">
        <v>115</v>
      </c>
      <c r="I11" s="5">
        <f>A4*E19/A9</f>
        <v>4</v>
      </c>
      <c r="J11" s="7" t="s">
        <v>89</v>
      </c>
      <c r="K11" s="20">
        <v>100</v>
      </c>
      <c r="M11" s="10"/>
      <c r="R11" s="17"/>
    </row>
    <row r="12" spans="1:31" x14ac:dyDescent="0.25">
      <c r="A12" s="4">
        <v>1</v>
      </c>
      <c r="B12" s="6" t="s">
        <v>142</v>
      </c>
      <c r="C12" s="9"/>
      <c r="D12" s="4" t="s">
        <v>105</v>
      </c>
      <c r="E12" s="4">
        <f>A8+A9+A10</f>
        <v>3</v>
      </c>
      <c r="F12" s="6" t="s">
        <v>157</v>
      </c>
      <c r="G12" s="9"/>
      <c r="H12" s="4" t="s">
        <v>116</v>
      </c>
      <c r="I12" s="5">
        <f>1/(A8/E11)</f>
        <v>2</v>
      </c>
      <c r="J12" s="11" t="s">
        <v>90</v>
      </c>
      <c r="K12" s="20" t="s">
        <v>128</v>
      </c>
      <c r="M12" s="10"/>
      <c r="R12" s="17"/>
    </row>
    <row r="13" spans="1:31" x14ac:dyDescent="0.25">
      <c r="B13" s="6"/>
      <c r="C13" s="9"/>
      <c r="D13" s="4" t="s">
        <v>106</v>
      </c>
      <c r="E13" s="4">
        <f>A8+A9+A10+A11+A12+A25+A26</f>
        <v>7</v>
      </c>
      <c r="F13" s="6" t="s">
        <v>158</v>
      </c>
      <c r="G13" s="9"/>
      <c r="H13" s="4" t="s">
        <v>117</v>
      </c>
      <c r="I13" s="5">
        <f>1/(A25/E7)</f>
        <v>5</v>
      </c>
      <c r="J13" s="11" t="s">
        <v>91</v>
      </c>
      <c r="K13" s="20" t="s">
        <v>128</v>
      </c>
      <c r="M13" s="10"/>
      <c r="R13" s="17"/>
    </row>
    <row r="14" spans="1:31" x14ac:dyDescent="0.25">
      <c r="B14" s="6"/>
      <c r="C14" s="9"/>
      <c r="F14" s="6"/>
      <c r="G14" s="9"/>
      <c r="H14" s="4" t="s">
        <v>118</v>
      </c>
      <c r="I14" s="5">
        <f>1/(A26/E7)</f>
        <v>5</v>
      </c>
      <c r="J14" s="11" t="s">
        <v>92</v>
      </c>
      <c r="K14" s="20" t="s">
        <v>128</v>
      </c>
      <c r="L14" s="4" t="s">
        <v>129</v>
      </c>
      <c r="M14" s="9"/>
      <c r="N14" s="4" t="s">
        <v>125</v>
      </c>
      <c r="O14" s="5">
        <f>I7*I11*I20</f>
        <v>0.4</v>
      </c>
      <c r="P14" s="7" t="s">
        <v>100</v>
      </c>
      <c r="Q14" s="20">
        <v>100</v>
      </c>
      <c r="R14" s="17"/>
    </row>
    <row r="15" spans="1:31" x14ac:dyDescent="0.25">
      <c r="A15" s="4">
        <v>1</v>
      </c>
      <c r="B15" s="6" t="s">
        <v>143</v>
      </c>
      <c r="C15" s="9"/>
      <c r="F15" s="6"/>
      <c r="G15" s="9"/>
      <c r="H15" s="4" t="s">
        <v>213</v>
      </c>
      <c r="I15" s="5">
        <f>1/(A16/A17)</f>
        <v>1</v>
      </c>
      <c r="J15" s="11" t="s">
        <v>93</v>
      </c>
      <c r="K15" s="20" t="s">
        <v>128</v>
      </c>
      <c r="L15" s="4" t="s">
        <v>129</v>
      </c>
      <c r="M15" s="9"/>
      <c r="N15" s="4" t="s">
        <v>126</v>
      </c>
      <c r="O15" s="5">
        <f>E11/E7*I7*I20</f>
        <v>4.0000000000000008E-2</v>
      </c>
      <c r="P15" s="7" t="s">
        <v>101</v>
      </c>
      <c r="Q15" s="20">
        <v>100</v>
      </c>
      <c r="R15" s="17"/>
    </row>
    <row r="16" spans="1:31" x14ac:dyDescent="0.25">
      <c r="A16" s="4">
        <v>1</v>
      </c>
      <c r="B16" s="6" t="s">
        <v>144</v>
      </c>
      <c r="C16" s="9"/>
      <c r="F16" s="6"/>
      <c r="G16" s="9"/>
      <c r="H16" s="4" t="s">
        <v>119</v>
      </c>
      <c r="I16" s="5">
        <f>1/(A16/E19)</f>
        <v>4</v>
      </c>
      <c r="J16" s="11" t="s">
        <v>94</v>
      </c>
      <c r="K16" s="20" t="s">
        <v>128</v>
      </c>
      <c r="M16" s="9"/>
      <c r="R16" s="17"/>
    </row>
    <row r="17" spans="1:21" x14ac:dyDescent="0.25">
      <c r="A17" s="4">
        <v>1</v>
      </c>
      <c r="B17" s="6" t="s">
        <v>145</v>
      </c>
      <c r="C17" s="9"/>
      <c r="F17" s="6"/>
      <c r="G17" s="9"/>
      <c r="H17" s="4" t="s">
        <v>121</v>
      </c>
      <c r="I17" s="5">
        <f>1/(A18/E19)</f>
        <v>4</v>
      </c>
      <c r="J17" s="11" t="s">
        <v>95</v>
      </c>
      <c r="K17" s="20" t="s">
        <v>128</v>
      </c>
      <c r="M17" s="10"/>
      <c r="R17" s="17"/>
    </row>
    <row r="18" spans="1:21" x14ac:dyDescent="0.25">
      <c r="A18" s="4">
        <v>1</v>
      </c>
      <c r="B18" s="6" t="s">
        <v>146</v>
      </c>
      <c r="C18" s="9"/>
      <c r="F18" s="6"/>
      <c r="G18" s="9"/>
      <c r="H18" s="4" t="s">
        <v>120</v>
      </c>
      <c r="I18" s="5">
        <f>1/(1-E20/E19)</f>
        <v>4</v>
      </c>
      <c r="J18" s="11" t="s">
        <v>96</v>
      </c>
      <c r="K18" s="21" t="s">
        <v>128</v>
      </c>
      <c r="M18" s="10"/>
      <c r="R18" s="17"/>
    </row>
    <row r="19" spans="1:21" x14ac:dyDescent="0.25">
      <c r="B19" s="6"/>
      <c r="C19" s="9"/>
      <c r="D19" s="4" t="s">
        <v>107</v>
      </c>
      <c r="E19" s="4">
        <f>A15+A16+A18+A18</f>
        <v>4</v>
      </c>
      <c r="F19" s="6" t="s">
        <v>159</v>
      </c>
      <c r="G19" s="9"/>
      <c r="H19" s="4" t="s">
        <v>122</v>
      </c>
      <c r="I19" s="5">
        <f>A15/E20</f>
        <v>0.33333333333333331</v>
      </c>
      <c r="J19" s="7" t="s">
        <v>97</v>
      </c>
      <c r="K19" s="20">
        <v>100</v>
      </c>
      <c r="L19" s="4" t="s">
        <v>129</v>
      </c>
      <c r="M19" s="10"/>
      <c r="R19" s="17"/>
    </row>
    <row r="20" spans="1:21" x14ac:dyDescent="0.25">
      <c r="B20" s="6"/>
      <c r="C20" s="9"/>
      <c r="D20" s="4" t="s">
        <v>108</v>
      </c>
      <c r="E20" s="4">
        <f>A15+A16+A18</f>
        <v>3</v>
      </c>
      <c r="F20" s="6" t="s">
        <v>160</v>
      </c>
      <c r="G20" s="9"/>
      <c r="H20" s="4" t="s">
        <v>123</v>
      </c>
      <c r="I20" s="5">
        <f>(A15+A18)/E19</f>
        <v>0.5</v>
      </c>
      <c r="J20" s="7" t="s">
        <v>99</v>
      </c>
      <c r="K20" s="20">
        <v>100</v>
      </c>
      <c r="L20" s="4" t="s">
        <v>129</v>
      </c>
      <c r="M20" s="10"/>
      <c r="R20" s="17"/>
    </row>
    <row r="21" spans="1:21" x14ac:dyDescent="0.25">
      <c r="A21" s="4">
        <v>1</v>
      </c>
      <c r="B21" s="6" t="s">
        <v>148</v>
      </c>
      <c r="C21" s="9"/>
      <c r="F21" s="6"/>
      <c r="G21" s="9"/>
      <c r="H21" s="4" t="s">
        <v>124</v>
      </c>
      <c r="I21" s="5">
        <f>1/(A22/A23)</f>
        <v>1</v>
      </c>
      <c r="J21" s="11" t="s">
        <v>98</v>
      </c>
      <c r="K21" s="20" t="s">
        <v>128</v>
      </c>
      <c r="L21" s="4" t="s">
        <v>129</v>
      </c>
      <c r="M21" s="10"/>
      <c r="R21" s="17"/>
    </row>
    <row r="22" spans="1:21" x14ac:dyDescent="0.25">
      <c r="A22" s="4">
        <v>1</v>
      </c>
      <c r="B22" s="6" t="s">
        <v>147</v>
      </c>
      <c r="C22" s="9"/>
      <c r="F22" s="6"/>
      <c r="G22" s="9"/>
      <c r="M22" s="10"/>
      <c r="R22" s="17"/>
    </row>
    <row r="23" spans="1:21" x14ac:dyDescent="0.25">
      <c r="A23" s="4">
        <v>1</v>
      </c>
      <c r="B23" s="6" t="s">
        <v>149</v>
      </c>
      <c r="C23" s="9"/>
      <c r="F23" s="6"/>
      <c r="G23" s="10"/>
      <c r="M23" s="10"/>
      <c r="R23" s="17"/>
    </row>
    <row r="24" spans="1:21" x14ac:dyDescent="0.25">
      <c r="B24" s="6"/>
      <c r="C24" s="9"/>
      <c r="F24" s="6"/>
      <c r="G24" s="10"/>
      <c r="M24" s="10"/>
      <c r="R24" s="17"/>
    </row>
    <row r="25" spans="1:21" x14ac:dyDescent="0.25">
      <c r="A25" s="4">
        <v>1</v>
      </c>
      <c r="B25" s="6" t="s">
        <v>150</v>
      </c>
      <c r="C25" s="9"/>
      <c r="D25" s="4" t="s">
        <v>109</v>
      </c>
      <c r="E25" s="4">
        <f>A21+A25+A26+A8</f>
        <v>4</v>
      </c>
      <c r="F25" s="6" t="s">
        <v>74</v>
      </c>
      <c r="G25" s="10"/>
      <c r="R25" s="17"/>
    </row>
    <row r="26" spans="1:21" x14ac:dyDescent="0.25">
      <c r="A26" s="4">
        <v>1</v>
      </c>
      <c r="B26" s="6" t="s">
        <v>151</v>
      </c>
      <c r="C26" s="9"/>
      <c r="R26" s="17"/>
    </row>
    <row r="27" spans="1:21" x14ac:dyDescent="0.25">
      <c r="C27" s="9"/>
      <c r="H27" s="8"/>
      <c r="I27" s="8"/>
      <c r="J27" s="8"/>
      <c r="K27" s="8"/>
      <c r="R27" s="17"/>
    </row>
    <row r="28" spans="1:21" x14ac:dyDescent="0.25">
      <c r="C28" s="9"/>
      <c r="H28" s="8"/>
      <c r="I28" s="8"/>
      <c r="J28" s="8"/>
      <c r="K28" s="8"/>
      <c r="R28" s="17"/>
    </row>
    <row r="29" spans="1:21" x14ac:dyDescent="0.25">
      <c r="H29" s="8"/>
      <c r="I29" s="8"/>
      <c r="J29" s="8"/>
      <c r="K29" s="8"/>
      <c r="L29" s="8"/>
      <c r="N29" s="8"/>
      <c r="O29" s="8"/>
      <c r="P29" s="8"/>
      <c r="Q29" s="8"/>
      <c r="R29" s="17"/>
    </row>
    <row r="30" spans="1:21" x14ac:dyDescent="0.25">
      <c r="A30" s="16" t="s">
        <v>133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/>
    </row>
    <row r="31" spans="1:21" x14ac:dyDescent="0.25">
      <c r="A31" s="6" t="s">
        <v>77</v>
      </c>
      <c r="B31" s="6" t="s">
        <v>78</v>
      </c>
      <c r="C31" s="8"/>
      <c r="D31" s="6" t="s">
        <v>79</v>
      </c>
      <c r="E31" s="6" t="s">
        <v>77</v>
      </c>
      <c r="F31" s="6" t="s">
        <v>78</v>
      </c>
      <c r="G31" s="12"/>
      <c r="H31" s="6" t="s">
        <v>79</v>
      </c>
      <c r="I31" s="6" t="s">
        <v>77</v>
      </c>
      <c r="J31" s="6" t="s">
        <v>80</v>
      </c>
      <c r="K31" s="6" t="s">
        <v>127</v>
      </c>
      <c r="L31" s="6" t="s">
        <v>131</v>
      </c>
      <c r="M31" s="8"/>
      <c r="N31" s="6" t="s">
        <v>79</v>
      </c>
      <c r="O31" s="6" t="s">
        <v>77</v>
      </c>
      <c r="P31" s="6" t="s">
        <v>81</v>
      </c>
      <c r="Q31" s="6" t="s">
        <v>127</v>
      </c>
      <c r="R31" s="17"/>
      <c r="S31" s="4" t="s">
        <v>188</v>
      </c>
      <c r="T31" s="4">
        <f>A3+A32+A61</f>
        <v>3</v>
      </c>
      <c r="U31" s="4" t="s">
        <v>163</v>
      </c>
    </row>
    <row r="32" spans="1:21" x14ac:dyDescent="0.25">
      <c r="A32" s="4">
        <v>1</v>
      </c>
      <c r="B32" s="6" t="s">
        <v>139</v>
      </c>
      <c r="C32" s="9"/>
      <c r="D32" s="6"/>
      <c r="E32" s="6"/>
      <c r="F32" s="6"/>
      <c r="G32" s="13"/>
      <c r="H32" s="6"/>
      <c r="I32" s="6"/>
      <c r="J32" s="6"/>
      <c r="K32" s="6"/>
      <c r="L32" s="6"/>
      <c r="M32" s="10"/>
      <c r="R32" s="17"/>
      <c r="S32" s="4" t="s">
        <v>190</v>
      </c>
      <c r="T32" s="4">
        <f>A4+A33+A62</f>
        <v>3</v>
      </c>
      <c r="U32" s="4" t="s">
        <v>164</v>
      </c>
    </row>
    <row r="33" spans="1:31" x14ac:dyDescent="0.25">
      <c r="A33" s="4">
        <v>1</v>
      </c>
      <c r="B33" s="6" t="s">
        <v>138</v>
      </c>
      <c r="C33" s="9"/>
      <c r="G33" s="13"/>
      <c r="H33" s="6"/>
      <c r="I33" s="6"/>
      <c r="J33" s="6"/>
      <c r="K33" s="6"/>
      <c r="L33" s="6"/>
      <c r="M33" s="10"/>
      <c r="R33" s="17"/>
      <c r="S33" s="4" t="s">
        <v>189</v>
      </c>
      <c r="T33" s="4">
        <f>A5+A34+A63</f>
        <v>3</v>
      </c>
      <c r="U33" s="4" t="s">
        <v>165</v>
      </c>
    </row>
    <row r="34" spans="1:31" x14ac:dyDescent="0.25">
      <c r="A34" s="4">
        <v>1</v>
      </c>
      <c r="B34" s="6" t="s">
        <v>137</v>
      </c>
      <c r="C34" s="9"/>
      <c r="D34" s="4" t="s">
        <v>82</v>
      </c>
      <c r="E34" s="4">
        <f>A37+A38+A39+A32+A54+A55</f>
        <v>6</v>
      </c>
      <c r="F34" s="6" t="s">
        <v>152</v>
      </c>
      <c r="G34" s="10"/>
      <c r="H34" s="6"/>
      <c r="I34" s="6"/>
      <c r="J34" s="6"/>
      <c r="K34" s="6"/>
      <c r="L34" s="6"/>
      <c r="M34" s="10"/>
      <c r="R34" s="17"/>
      <c r="S34" s="4" t="s">
        <v>191</v>
      </c>
      <c r="T34" s="4">
        <f>E5+E34+E63</f>
        <v>18</v>
      </c>
      <c r="U34" s="4" t="s">
        <v>166</v>
      </c>
    </row>
    <row r="35" spans="1:31" x14ac:dyDescent="0.25">
      <c r="B35" s="6"/>
      <c r="C35" s="9"/>
      <c r="D35" s="4" t="s">
        <v>83</v>
      </c>
      <c r="E35" s="4">
        <f>A33*(A44+A45+A47*2)+A34</f>
        <v>5</v>
      </c>
      <c r="F35" s="6" t="s">
        <v>153</v>
      </c>
      <c r="G35" s="10"/>
      <c r="M35" s="10"/>
      <c r="R35" s="17"/>
      <c r="S35" s="4" t="s">
        <v>192</v>
      </c>
      <c r="T35" s="4">
        <f>E6+E35+E64</f>
        <v>15</v>
      </c>
      <c r="U35" s="4" t="s">
        <v>167</v>
      </c>
    </row>
    <row r="36" spans="1:31" x14ac:dyDescent="0.25">
      <c r="B36" s="6"/>
      <c r="C36" s="9"/>
      <c r="D36" s="4" t="s">
        <v>103</v>
      </c>
      <c r="E36" s="4">
        <f>A38+A37+A39+A54+A55</f>
        <v>5</v>
      </c>
      <c r="F36" s="6" t="s">
        <v>154</v>
      </c>
      <c r="G36" s="9"/>
      <c r="H36" s="4" t="s">
        <v>110</v>
      </c>
      <c r="I36" s="5">
        <f>A38/E36</f>
        <v>0.2</v>
      </c>
      <c r="J36" s="7" t="s">
        <v>84</v>
      </c>
      <c r="K36" s="20">
        <v>100</v>
      </c>
      <c r="M36" s="10"/>
      <c r="R36" s="17"/>
      <c r="S36" s="4" t="s">
        <v>193</v>
      </c>
      <c r="T36" s="4">
        <f>E7+E36+E65</f>
        <v>15</v>
      </c>
      <c r="U36" s="4" t="s">
        <v>168</v>
      </c>
    </row>
    <row r="37" spans="1:31" x14ac:dyDescent="0.25">
      <c r="A37" s="4">
        <v>1</v>
      </c>
      <c r="B37" s="6" t="s">
        <v>136</v>
      </c>
      <c r="C37" s="9"/>
      <c r="F37" s="6"/>
      <c r="G37" s="9"/>
      <c r="H37" s="4" t="s">
        <v>111</v>
      </c>
      <c r="I37" s="5">
        <f>E41/E36</f>
        <v>0.6</v>
      </c>
      <c r="J37" s="7" t="s">
        <v>85</v>
      </c>
      <c r="K37" s="20">
        <v>100</v>
      </c>
      <c r="M37" s="10"/>
      <c r="R37" s="17"/>
    </row>
    <row r="38" spans="1:31" x14ac:dyDescent="0.25">
      <c r="A38" s="4">
        <v>1</v>
      </c>
      <c r="B38" s="6" t="s">
        <v>135</v>
      </c>
      <c r="C38" s="9"/>
      <c r="G38" s="9"/>
      <c r="H38" s="4" t="s">
        <v>112</v>
      </c>
      <c r="I38" s="5">
        <f>A38/(A38+A39)</f>
        <v>0.5</v>
      </c>
      <c r="J38" s="7" t="s">
        <v>86</v>
      </c>
      <c r="K38" s="20">
        <v>100</v>
      </c>
      <c r="M38" s="10"/>
      <c r="R38" s="17"/>
      <c r="S38" s="4" t="s">
        <v>194</v>
      </c>
      <c r="T38" s="4">
        <f>A8+A37+A66</f>
        <v>3</v>
      </c>
      <c r="U38" s="4" t="s">
        <v>169</v>
      </c>
    </row>
    <row r="39" spans="1:31" x14ac:dyDescent="0.25">
      <c r="A39" s="4">
        <v>1</v>
      </c>
      <c r="B39" s="6" t="s">
        <v>140</v>
      </c>
      <c r="C39" s="9"/>
      <c r="D39" s="4" t="s">
        <v>102</v>
      </c>
      <c r="E39" s="4">
        <f>A54+A55</f>
        <v>2</v>
      </c>
      <c r="F39" s="6" t="s">
        <v>155</v>
      </c>
      <c r="G39" s="9"/>
      <c r="H39" s="4" t="s">
        <v>114</v>
      </c>
      <c r="I39" s="5">
        <f>A38/E41</f>
        <v>0.33333333333333331</v>
      </c>
      <c r="J39" s="7" t="s">
        <v>88</v>
      </c>
      <c r="K39" s="4">
        <v>100</v>
      </c>
      <c r="M39" s="10"/>
      <c r="R39" s="17"/>
      <c r="S39" s="4" t="s">
        <v>195</v>
      </c>
      <c r="T39" s="4">
        <f>A9+A38+A67</f>
        <v>3</v>
      </c>
      <c r="U39" s="4" t="s">
        <v>170</v>
      </c>
      <c r="W39" s="4" t="s">
        <v>110</v>
      </c>
      <c r="X39" s="5">
        <f>T39/T36</f>
        <v>0.2</v>
      </c>
      <c r="Y39" s="7" t="s">
        <v>84</v>
      </c>
      <c r="Z39" s="20">
        <v>100</v>
      </c>
    </row>
    <row r="40" spans="1:31" x14ac:dyDescent="0.25">
      <c r="A40" s="4">
        <v>1</v>
      </c>
      <c r="B40" s="6" t="s">
        <v>141</v>
      </c>
      <c r="C40" s="9"/>
      <c r="D40" s="4" t="s">
        <v>104</v>
      </c>
      <c r="E40" s="4">
        <f>A38+A37</f>
        <v>2</v>
      </c>
      <c r="F40" s="6" t="s">
        <v>156</v>
      </c>
      <c r="G40" s="9"/>
      <c r="H40" s="4" t="s">
        <v>115</v>
      </c>
      <c r="I40" s="5">
        <f>A33*E48/A38</f>
        <v>4</v>
      </c>
      <c r="J40" s="7" t="s">
        <v>89</v>
      </c>
      <c r="K40" s="20">
        <v>100</v>
      </c>
      <c r="M40" s="10"/>
      <c r="R40" s="17"/>
      <c r="S40" s="4" t="s">
        <v>196</v>
      </c>
      <c r="T40" s="4">
        <f>A10+A39+A68</f>
        <v>3</v>
      </c>
      <c r="U40" s="4" t="s">
        <v>171</v>
      </c>
      <c r="W40" s="4" t="s">
        <v>111</v>
      </c>
      <c r="X40" s="5">
        <f>T45/T36</f>
        <v>0.6</v>
      </c>
      <c r="Y40" s="7" t="s">
        <v>85</v>
      </c>
      <c r="Z40" s="20">
        <v>100</v>
      </c>
    </row>
    <row r="41" spans="1:31" x14ac:dyDescent="0.25">
      <c r="A41" s="4">
        <v>1</v>
      </c>
      <c r="B41" s="6" t="s">
        <v>142</v>
      </c>
      <c r="C41" s="9"/>
      <c r="D41" s="4" t="s">
        <v>105</v>
      </c>
      <c r="E41" s="4">
        <f>A37+A38+A39</f>
        <v>3</v>
      </c>
      <c r="F41" s="6" t="s">
        <v>157</v>
      </c>
      <c r="G41" s="9"/>
      <c r="H41" s="4" t="s">
        <v>116</v>
      </c>
      <c r="I41" s="5">
        <f>1/(A37/E40)</f>
        <v>2</v>
      </c>
      <c r="J41" s="11" t="s">
        <v>90</v>
      </c>
      <c r="K41" s="20" t="s">
        <v>128</v>
      </c>
      <c r="M41" s="10"/>
      <c r="R41" s="17"/>
      <c r="S41" s="4" t="s">
        <v>200</v>
      </c>
      <c r="T41" s="4">
        <f>A11+A40+A69</f>
        <v>3</v>
      </c>
      <c r="U41" s="4" t="s">
        <v>172</v>
      </c>
      <c r="W41" s="4" t="s">
        <v>112</v>
      </c>
      <c r="X41" s="5">
        <f>T39/(T39+T40)</f>
        <v>0.5</v>
      </c>
      <c r="Y41" s="7" t="s">
        <v>86</v>
      </c>
      <c r="Z41" s="20">
        <v>100</v>
      </c>
    </row>
    <row r="42" spans="1:31" x14ac:dyDescent="0.25">
      <c r="B42" s="6"/>
      <c r="C42" s="9"/>
      <c r="D42" s="4" t="s">
        <v>106</v>
      </c>
      <c r="E42" s="4">
        <f>A37+A38+A39+A40+A41+A54+A55</f>
        <v>7</v>
      </c>
      <c r="F42" s="6" t="s">
        <v>158</v>
      </c>
      <c r="G42" s="9"/>
      <c r="H42" s="4" t="s">
        <v>117</v>
      </c>
      <c r="I42" s="5">
        <f>1/(A54/E36)</f>
        <v>5</v>
      </c>
      <c r="J42" s="11" t="s">
        <v>91</v>
      </c>
      <c r="K42" s="20" t="s">
        <v>128</v>
      </c>
      <c r="M42" s="10"/>
      <c r="R42" s="17"/>
      <c r="S42" s="10" t="s">
        <v>201</v>
      </c>
      <c r="T42" s="10">
        <f>A12+A41+A70</f>
        <v>3</v>
      </c>
      <c r="U42" s="4" t="s">
        <v>173</v>
      </c>
      <c r="V42" s="15"/>
      <c r="W42" s="4" t="s">
        <v>115</v>
      </c>
      <c r="X42" s="5">
        <f>T32*T52/T39</f>
        <v>4</v>
      </c>
      <c r="Y42" s="7" t="s">
        <v>89</v>
      </c>
      <c r="Z42" s="20">
        <v>100</v>
      </c>
      <c r="AA42" s="15"/>
    </row>
    <row r="43" spans="1:31" x14ac:dyDescent="0.25">
      <c r="B43" s="6"/>
      <c r="C43" s="9"/>
      <c r="F43" s="6"/>
      <c r="G43" s="9"/>
      <c r="H43" s="4" t="s">
        <v>118</v>
      </c>
      <c r="I43" s="5">
        <f>1/(A55/E36)</f>
        <v>5</v>
      </c>
      <c r="J43" s="11" t="s">
        <v>92</v>
      </c>
      <c r="K43" s="20" t="s">
        <v>128</v>
      </c>
      <c r="L43" s="4" t="s">
        <v>129</v>
      </c>
      <c r="M43" s="9"/>
      <c r="N43" s="4" t="s">
        <v>125</v>
      </c>
      <c r="O43" s="5">
        <f>I36*I40*I49</f>
        <v>0.4</v>
      </c>
      <c r="P43" s="7" t="s">
        <v>100</v>
      </c>
      <c r="Q43" s="20">
        <v>100</v>
      </c>
      <c r="R43" s="17"/>
      <c r="S43" s="10" t="s">
        <v>197</v>
      </c>
      <c r="T43" s="10">
        <f>E10+E39+E68</f>
        <v>6</v>
      </c>
      <c r="U43" s="4" t="s">
        <v>174</v>
      </c>
      <c r="V43" s="15"/>
      <c r="W43" s="4" t="s">
        <v>116</v>
      </c>
      <c r="X43" s="5">
        <f>1/(T38/T44)</f>
        <v>2</v>
      </c>
      <c r="Y43" s="11" t="s">
        <v>90</v>
      </c>
      <c r="Z43" s="20" t="s">
        <v>128</v>
      </c>
      <c r="AA43" s="15"/>
    </row>
    <row r="44" spans="1:31" x14ac:dyDescent="0.25">
      <c r="A44" s="4">
        <v>1</v>
      </c>
      <c r="B44" s="6" t="s">
        <v>143</v>
      </c>
      <c r="C44" s="9"/>
      <c r="F44" s="6"/>
      <c r="G44" s="9"/>
      <c r="H44" s="4" t="s">
        <v>213</v>
      </c>
      <c r="I44" s="5">
        <f>1/(A45/A46)</f>
        <v>1</v>
      </c>
      <c r="J44" s="11" t="s">
        <v>93</v>
      </c>
      <c r="K44" s="20" t="s">
        <v>128</v>
      </c>
      <c r="L44" s="4" t="s">
        <v>129</v>
      </c>
      <c r="M44" s="9"/>
      <c r="N44" s="4" t="s">
        <v>126</v>
      </c>
      <c r="O44" s="5">
        <f>E40/E36*I36*I49</f>
        <v>4.0000000000000008E-2</v>
      </c>
      <c r="P44" s="7" t="s">
        <v>101</v>
      </c>
      <c r="Q44" s="20">
        <v>100</v>
      </c>
      <c r="R44" s="17"/>
      <c r="S44" s="10" t="s">
        <v>198</v>
      </c>
      <c r="T44" s="10">
        <f>E11+E40+E69</f>
        <v>6</v>
      </c>
      <c r="U44" s="4" t="s">
        <v>175</v>
      </c>
      <c r="V44" s="15"/>
      <c r="W44" s="4" t="s">
        <v>117</v>
      </c>
      <c r="X44" s="5">
        <f>1/(T58/T36)</f>
        <v>5</v>
      </c>
      <c r="Y44" s="11" t="s">
        <v>91</v>
      </c>
      <c r="Z44" s="20" t="s">
        <v>128</v>
      </c>
      <c r="AA44" s="15"/>
      <c r="AB44" s="4" t="s">
        <v>125</v>
      </c>
      <c r="AC44" s="24">
        <f>X39*X42*X51</f>
        <v>0.8</v>
      </c>
      <c r="AD44" s="7" t="s">
        <v>100</v>
      </c>
      <c r="AE44" s="20">
        <v>100</v>
      </c>
    </row>
    <row r="45" spans="1:31" x14ac:dyDescent="0.25">
      <c r="A45" s="4">
        <v>1</v>
      </c>
      <c r="B45" s="6" t="s">
        <v>144</v>
      </c>
      <c r="C45" s="9"/>
      <c r="F45" s="6"/>
      <c r="G45" s="9"/>
      <c r="H45" s="4" t="s">
        <v>119</v>
      </c>
      <c r="I45" s="5">
        <f>1/(A45/E48)</f>
        <v>4</v>
      </c>
      <c r="J45" s="11" t="s">
        <v>94</v>
      </c>
      <c r="K45" s="20" t="s">
        <v>128</v>
      </c>
      <c r="M45" s="9"/>
      <c r="R45" s="17"/>
      <c r="S45" s="10" t="s">
        <v>199</v>
      </c>
      <c r="T45" s="10">
        <f>E12+E41+E70</f>
        <v>9</v>
      </c>
      <c r="U45" s="10" t="s">
        <v>176</v>
      </c>
      <c r="V45" s="15"/>
      <c r="W45" s="4" t="s">
        <v>118</v>
      </c>
      <c r="X45" s="5">
        <f>1/(T59/T36)</f>
        <v>5</v>
      </c>
      <c r="Y45" s="11" t="s">
        <v>92</v>
      </c>
      <c r="Z45" s="20" t="s">
        <v>128</v>
      </c>
      <c r="AA45" s="15"/>
      <c r="AB45" s="4" t="s">
        <v>126</v>
      </c>
      <c r="AC45" s="5">
        <f>T44/T36*X42*X51</f>
        <v>1.6</v>
      </c>
      <c r="AD45" s="7" t="s">
        <v>101</v>
      </c>
      <c r="AE45" s="20">
        <v>100</v>
      </c>
    </row>
    <row r="46" spans="1:31" x14ac:dyDescent="0.25">
      <c r="A46" s="4">
        <v>1</v>
      </c>
      <c r="B46" s="6" t="s">
        <v>145</v>
      </c>
      <c r="C46" s="9"/>
      <c r="F46" s="6"/>
      <c r="G46" s="9"/>
      <c r="H46" s="4" t="s">
        <v>121</v>
      </c>
      <c r="I46" s="5">
        <f>1/(A47/E48)</f>
        <v>4</v>
      </c>
      <c r="J46" s="11" t="s">
        <v>95</v>
      </c>
      <c r="K46" s="20" t="s">
        <v>128</v>
      </c>
      <c r="M46" s="10"/>
      <c r="R46" s="17"/>
      <c r="S46" s="10" t="s">
        <v>202</v>
      </c>
      <c r="T46" s="10">
        <f>E13+E42+E71</f>
        <v>21</v>
      </c>
      <c r="U46" s="10" t="s">
        <v>177</v>
      </c>
      <c r="V46" s="15"/>
      <c r="W46" s="4" t="s">
        <v>213</v>
      </c>
      <c r="X46" s="5">
        <f>1/(T49/T50)</f>
        <v>1</v>
      </c>
      <c r="Y46" s="11" t="s">
        <v>93</v>
      </c>
      <c r="Z46" s="20" t="s">
        <v>128</v>
      </c>
      <c r="AA46" s="15"/>
    </row>
    <row r="47" spans="1:31" x14ac:dyDescent="0.25">
      <c r="A47" s="4">
        <v>1</v>
      </c>
      <c r="B47" s="6" t="s">
        <v>146</v>
      </c>
      <c r="C47" s="9"/>
      <c r="F47" s="6"/>
      <c r="G47" s="9"/>
      <c r="H47" s="4" t="s">
        <v>120</v>
      </c>
      <c r="I47" s="5">
        <f>1/(1-E49/E48)</f>
        <v>4</v>
      </c>
      <c r="J47" s="11" t="s">
        <v>96</v>
      </c>
      <c r="K47" s="21" t="s">
        <v>128</v>
      </c>
      <c r="M47" s="10"/>
      <c r="R47" s="17"/>
      <c r="S47" s="10"/>
      <c r="T47" s="10"/>
      <c r="U47" s="10"/>
      <c r="V47" s="15"/>
      <c r="W47" s="4" t="s">
        <v>119</v>
      </c>
      <c r="X47" s="5">
        <f>1/(T49/T52)</f>
        <v>1.3333333333333333</v>
      </c>
      <c r="Y47" s="11" t="s">
        <v>94</v>
      </c>
      <c r="Z47" s="20" t="s">
        <v>128</v>
      </c>
      <c r="AA47" s="15"/>
    </row>
    <row r="48" spans="1:31" x14ac:dyDescent="0.25">
      <c r="B48" s="6"/>
      <c r="C48" s="9"/>
      <c r="D48" s="4" t="s">
        <v>107</v>
      </c>
      <c r="E48" s="4">
        <f>A44+A45+A47+A47</f>
        <v>4</v>
      </c>
      <c r="F48" s="6" t="s">
        <v>159</v>
      </c>
      <c r="G48" s="9"/>
      <c r="H48" s="4" t="s">
        <v>122</v>
      </c>
      <c r="I48" s="5">
        <f>A44/E49</f>
        <v>0.33333333333333331</v>
      </c>
      <c r="J48" s="7" t="s">
        <v>97</v>
      </c>
      <c r="K48" s="20">
        <v>100</v>
      </c>
      <c r="L48" s="4" t="s">
        <v>129</v>
      </c>
      <c r="M48" s="10"/>
      <c r="R48" s="17"/>
      <c r="S48" s="10" t="s">
        <v>204</v>
      </c>
      <c r="T48" s="10">
        <f>A73</f>
        <v>1</v>
      </c>
      <c r="U48" s="10" t="s">
        <v>178</v>
      </c>
      <c r="V48" s="15"/>
      <c r="W48" s="4" t="s">
        <v>121</v>
      </c>
      <c r="X48" s="5">
        <f>1/(T51/T52)</f>
        <v>1.3333333333333333</v>
      </c>
      <c r="Y48" s="11" t="s">
        <v>95</v>
      </c>
      <c r="Z48" s="20" t="s">
        <v>128</v>
      </c>
      <c r="AA48" s="15"/>
    </row>
    <row r="49" spans="1:27" x14ac:dyDescent="0.25">
      <c r="B49" s="6"/>
      <c r="C49" s="9"/>
      <c r="D49" s="4" t="s">
        <v>108</v>
      </c>
      <c r="E49" s="4">
        <f>A44+A45+A47</f>
        <v>3</v>
      </c>
      <c r="F49" s="6" t="s">
        <v>160</v>
      </c>
      <c r="G49" s="9"/>
      <c r="H49" s="4" t="s">
        <v>123</v>
      </c>
      <c r="I49" s="5">
        <f>(A44+A47)/E48</f>
        <v>0.5</v>
      </c>
      <c r="J49" s="7" t="s">
        <v>99</v>
      </c>
      <c r="K49" s="20">
        <v>100</v>
      </c>
      <c r="L49" s="4" t="s">
        <v>129</v>
      </c>
      <c r="M49" s="10"/>
      <c r="R49" s="17"/>
      <c r="S49" s="10" t="s">
        <v>203</v>
      </c>
      <c r="T49" s="10">
        <f>A16+A45+A74</f>
        <v>3</v>
      </c>
      <c r="U49" s="10" t="s">
        <v>179</v>
      </c>
      <c r="V49" s="15"/>
      <c r="W49" s="4" t="s">
        <v>120</v>
      </c>
      <c r="X49" s="5">
        <f>1/(1-T53/T52)</f>
        <v>4</v>
      </c>
      <c r="Y49" s="11" t="s">
        <v>96</v>
      </c>
      <c r="Z49" s="21" t="s">
        <v>128</v>
      </c>
      <c r="AA49" s="15"/>
    </row>
    <row r="50" spans="1:27" x14ac:dyDescent="0.25">
      <c r="A50" s="4">
        <v>1</v>
      </c>
      <c r="B50" s="6" t="s">
        <v>148</v>
      </c>
      <c r="C50" s="9"/>
      <c r="F50" s="6"/>
      <c r="G50" s="9"/>
      <c r="H50" s="4" t="s">
        <v>124</v>
      </c>
      <c r="I50" s="5">
        <f>1/(A51/A52)</f>
        <v>1</v>
      </c>
      <c r="J50" s="11" t="s">
        <v>98</v>
      </c>
      <c r="K50" s="20" t="s">
        <v>128</v>
      </c>
      <c r="L50" s="4" t="s">
        <v>129</v>
      </c>
      <c r="M50" s="10"/>
      <c r="R50" s="17"/>
      <c r="S50" s="10" t="s">
        <v>205</v>
      </c>
      <c r="T50" s="10">
        <f>A17+A46+A75</f>
        <v>3</v>
      </c>
      <c r="U50" s="10" t="s">
        <v>180</v>
      </c>
      <c r="V50" s="15"/>
      <c r="W50" s="4" t="s">
        <v>122</v>
      </c>
      <c r="X50" s="5">
        <f>T48/T53</f>
        <v>0.33333333333333331</v>
      </c>
      <c r="Y50" s="7" t="s">
        <v>97</v>
      </c>
      <c r="Z50" s="20">
        <v>100</v>
      </c>
      <c r="AA50" s="15"/>
    </row>
    <row r="51" spans="1:27" x14ac:dyDescent="0.25">
      <c r="A51" s="4">
        <v>1</v>
      </c>
      <c r="B51" s="6" t="s">
        <v>147</v>
      </c>
      <c r="C51" s="9"/>
      <c r="F51" s="6"/>
      <c r="G51" s="9"/>
      <c r="M51" s="10"/>
      <c r="R51" s="17"/>
      <c r="S51" s="10" t="s">
        <v>206</v>
      </c>
      <c r="T51" s="10">
        <f>A18+A47+A76</f>
        <v>3</v>
      </c>
      <c r="U51" s="10" t="s">
        <v>181</v>
      </c>
      <c r="V51" s="15"/>
      <c r="W51" s="4" t="s">
        <v>123</v>
      </c>
      <c r="X51" s="5">
        <f>(T48+T51)/T52</f>
        <v>1</v>
      </c>
      <c r="Y51" s="7" t="s">
        <v>99</v>
      </c>
      <c r="Z51" s="20">
        <v>100</v>
      </c>
      <c r="AA51" s="15"/>
    </row>
    <row r="52" spans="1:27" x14ac:dyDescent="0.25">
      <c r="A52" s="4">
        <v>1</v>
      </c>
      <c r="B52" s="6" t="s">
        <v>149</v>
      </c>
      <c r="C52" s="9"/>
      <c r="F52" s="6"/>
      <c r="G52" s="10"/>
      <c r="M52" s="10"/>
      <c r="R52" s="17"/>
      <c r="S52" s="10" t="s">
        <v>207</v>
      </c>
      <c r="T52" s="10">
        <f>E77</f>
        <v>4</v>
      </c>
      <c r="U52" s="10" t="s">
        <v>182</v>
      </c>
      <c r="V52" s="15"/>
      <c r="W52" s="4" t="s">
        <v>124</v>
      </c>
      <c r="X52" s="5">
        <f>1/(T55/T56)</f>
        <v>1</v>
      </c>
      <c r="Y52" s="11" t="s">
        <v>98</v>
      </c>
      <c r="Z52" s="20" t="s">
        <v>128</v>
      </c>
      <c r="AA52" s="15"/>
    </row>
    <row r="53" spans="1:27" x14ac:dyDescent="0.25">
      <c r="B53" s="6"/>
      <c r="C53" s="9"/>
      <c r="F53" s="6"/>
      <c r="G53" s="10"/>
      <c r="M53" s="10"/>
      <c r="R53" s="17"/>
      <c r="S53" s="23" t="s">
        <v>208</v>
      </c>
      <c r="T53" s="10">
        <f>E78</f>
        <v>3</v>
      </c>
      <c r="U53" s="10" t="s">
        <v>183</v>
      </c>
      <c r="V53" s="15"/>
      <c r="W53" s="15"/>
      <c r="X53" s="15"/>
      <c r="Y53" s="15"/>
      <c r="Z53" s="15"/>
      <c r="AA53" s="15"/>
    </row>
    <row r="54" spans="1:27" x14ac:dyDescent="0.25">
      <c r="A54" s="4">
        <v>1</v>
      </c>
      <c r="B54" s="6" t="s">
        <v>150</v>
      </c>
      <c r="C54" s="9"/>
      <c r="D54" s="4" t="s">
        <v>109</v>
      </c>
      <c r="E54" s="4">
        <f>A50+A54+A55+A37</f>
        <v>4</v>
      </c>
      <c r="F54" s="6" t="s">
        <v>74</v>
      </c>
      <c r="G54" s="10"/>
      <c r="R54" s="17"/>
      <c r="S54" s="23"/>
      <c r="T54" s="10"/>
      <c r="U54" s="10"/>
      <c r="V54" s="15"/>
      <c r="W54" s="15"/>
      <c r="X54" s="15"/>
      <c r="Y54" s="15"/>
      <c r="Z54" s="10"/>
      <c r="AA54" s="10"/>
    </row>
    <row r="55" spans="1:27" x14ac:dyDescent="0.25">
      <c r="A55" s="4">
        <v>1</v>
      </c>
      <c r="B55" s="6" t="s">
        <v>151</v>
      </c>
      <c r="C55" s="9"/>
      <c r="R55" s="17"/>
      <c r="S55" s="23" t="s">
        <v>209</v>
      </c>
      <c r="T55" s="10">
        <f>A22+A51+A80</f>
        <v>3</v>
      </c>
      <c r="U55" s="10" t="s">
        <v>184</v>
      </c>
      <c r="V55" s="15"/>
      <c r="W55" s="15"/>
      <c r="X55" s="15"/>
      <c r="Y55" s="15"/>
      <c r="Z55" s="10"/>
      <c r="AA55" s="10"/>
    </row>
    <row r="56" spans="1:27" x14ac:dyDescent="0.25">
      <c r="C56" s="9"/>
      <c r="H56" s="8"/>
      <c r="I56" s="8"/>
      <c r="J56" s="8"/>
      <c r="K56" s="8"/>
      <c r="R56" s="17"/>
      <c r="S56" s="23" t="s">
        <v>210</v>
      </c>
      <c r="T56" s="10">
        <f>A23+A52+A81</f>
        <v>3</v>
      </c>
      <c r="U56" s="10" t="s">
        <v>185</v>
      </c>
      <c r="V56" s="15"/>
      <c r="W56" s="15"/>
      <c r="X56" s="15"/>
      <c r="Y56" s="15"/>
      <c r="Z56" s="15"/>
      <c r="AA56" s="15"/>
    </row>
    <row r="57" spans="1:27" x14ac:dyDescent="0.25">
      <c r="C57" s="9"/>
      <c r="H57" s="8"/>
      <c r="I57" s="8"/>
      <c r="J57" s="8"/>
      <c r="K57" s="8"/>
      <c r="R57" s="17"/>
      <c r="S57" s="10"/>
      <c r="T57" s="10"/>
      <c r="U57" s="10"/>
      <c r="V57" s="15"/>
      <c r="W57" s="15"/>
      <c r="X57" s="15"/>
      <c r="Y57" s="15"/>
      <c r="Z57" s="15"/>
      <c r="AA57" s="15"/>
    </row>
    <row r="58" spans="1:27" x14ac:dyDescent="0.25">
      <c r="H58" s="8"/>
      <c r="I58" s="8"/>
      <c r="J58" s="8"/>
      <c r="K58" s="8"/>
      <c r="L58" s="8"/>
      <c r="N58" s="8"/>
      <c r="O58" s="8"/>
      <c r="P58" s="8"/>
      <c r="Q58" s="8"/>
      <c r="R58" s="17"/>
      <c r="S58" s="10" t="s">
        <v>211</v>
      </c>
      <c r="T58" s="10">
        <f>A25+A54+A83</f>
        <v>3</v>
      </c>
      <c r="U58" s="10" t="s">
        <v>186</v>
      </c>
      <c r="V58" s="15"/>
      <c r="W58" s="15"/>
      <c r="X58" s="15"/>
      <c r="Y58" s="15"/>
      <c r="Z58" s="15"/>
      <c r="AA58" s="15"/>
    </row>
    <row r="59" spans="1:27" x14ac:dyDescent="0.25">
      <c r="A59" s="16" t="s">
        <v>134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/>
      <c r="S59" s="10" t="s">
        <v>212</v>
      </c>
      <c r="T59" s="10">
        <f>A26+A55+A84</f>
        <v>3</v>
      </c>
      <c r="U59" s="10" t="s">
        <v>187</v>
      </c>
      <c r="V59" s="15"/>
      <c r="W59" s="10"/>
      <c r="X59" s="19"/>
      <c r="Y59" s="8"/>
      <c r="Z59" s="15"/>
      <c r="AA59" s="15"/>
    </row>
    <row r="60" spans="1:27" x14ac:dyDescent="0.25">
      <c r="A60" s="6" t="s">
        <v>77</v>
      </c>
      <c r="B60" s="6" t="s">
        <v>78</v>
      </c>
      <c r="C60" s="8"/>
      <c r="D60" s="6" t="s">
        <v>79</v>
      </c>
      <c r="E60" s="6" t="s">
        <v>77</v>
      </c>
      <c r="F60" s="6" t="s">
        <v>78</v>
      </c>
      <c r="G60" s="12"/>
      <c r="H60" s="6" t="s">
        <v>79</v>
      </c>
      <c r="I60" s="6" t="s">
        <v>77</v>
      </c>
      <c r="J60" s="6" t="s">
        <v>80</v>
      </c>
      <c r="K60" s="6" t="s">
        <v>127</v>
      </c>
      <c r="L60" s="6" t="s">
        <v>131</v>
      </c>
      <c r="M60" s="8"/>
      <c r="N60" s="6" t="s">
        <v>79</v>
      </c>
      <c r="O60" s="6" t="s">
        <v>77</v>
      </c>
      <c r="P60" s="6" t="s">
        <v>81</v>
      </c>
      <c r="Q60" s="6" t="s">
        <v>127</v>
      </c>
      <c r="R60" s="17"/>
      <c r="S60" s="10"/>
      <c r="T60" s="10"/>
      <c r="U60" s="10"/>
      <c r="V60" s="15"/>
      <c r="W60" s="10"/>
      <c r="X60" s="19"/>
      <c r="Y60" s="8"/>
      <c r="Z60" s="15"/>
      <c r="AA60" s="15"/>
    </row>
    <row r="61" spans="1:27" x14ac:dyDescent="0.25">
      <c r="A61" s="4">
        <v>1</v>
      </c>
      <c r="B61" s="6" t="s">
        <v>139</v>
      </c>
      <c r="C61" s="9"/>
      <c r="D61" s="6"/>
      <c r="E61" s="6"/>
      <c r="F61" s="6"/>
      <c r="G61" s="13"/>
      <c r="H61" s="6"/>
      <c r="I61" s="6"/>
      <c r="J61" s="6"/>
      <c r="K61" s="6"/>
      <c r="L61" s="6"/>
      <c r="M61" s="10"/>
      <c r="R61" s="17"/>
      <c r="S61" s="10"/>
      <c r="T61" s="10"/>
      <c r="U61" s="10"/>
      <c r="V61" s="15"/>
      <c r="W61" s="15"/>
      <c r="X61" s="15"/>
      <c r="Y61" s="15"/>
      <c r="Z61" s="15"/>
      <c r="AA61" s="15"/>
    </row>
    <row r="62" spans="1:27" x14ac:dyDescent="0.25">
      <c r="A62" s="4">
        <v>1</v>
      </c>
      <c r="B62" s="6" t="s">
        <v>138</v>
      </c>
      <c r="C62" s="9"/>
      <c r="G62" s="13"/>
      <c r="H62" s="6"/>
      <c r="I62" s="6"/>
      <c r="J62" s="6"/>
      <c r="K62" s="6"/>
      <c r="L62" s="6"/>
      <c r="M62" s="10"/>
      <c r="R62" s="17"/>
      <c r="S62" s="10"/>
      <c r="T62" s="10"/>
      <c r="U62" s="10"/>
      <c r="V62" s="15"/>
      <c r="W62" s="15"/>
      <c r="X62" s="15"/>
      <c r="Y62" s="15"/>
      <c r="Z62" s="15"/>
      <c r="AA62" s="15"/>
    </row>
    <row r="63" spans="1:27" x14ac:dyDescent="0.25">
      <c r="A63" s="4">
        <v>1</v>
      </c>
      <c r="B63" s="6" t="s">
        <v>137</v>
      </c>
      <c r="C63" s="9"/>
      <c r="D63" s="4" t="s">
        <v>82</v>
      </c>
      <c r="E63" s="4">
        <f>A66+A67+A68+A61+A83+A84</f>
        <v>6</v>
      </c>
      <c r="F63" s="6" t="s">
        <v>152</v>
      </c>
      <c r="G63" s="10"/>
      <c r="H63" s="6"/>
      <c r="I63" s="6"/>
      <c r="J63" s="6"/>
      <c r="K63" s="6"/>
      <c r="L63" s="6"/>
      <c r="M63" s="10"/>
      <c r="R63" s="17"/>
      <c r="S63" s="10"/>
      <c r="T63" s="10"/>
      <c r="U63" s="10"/>
      <c r="V63" s="15"/>
      <c r="W63" s="15"/>
      <c r="X63" s="15"/>
      <c r="Y63" s="15"/>
      <c r="Z63" s="15"/>
      <c r="AA63" s="15"/>
    </row>
    <row r="64" spans="1:27" x14ac:dyDescent="0.25">
      <c r="B64" s="6"/>
      <c r="C64" s="9"/>
      <c r="D64" s="4" t="s">
        <v>83</v>
      </c>
      <c r="E64" s="4">
        <f>A62*(A73+A74+A76*2)+A63</f>
        <v>5</v>
      </c>
      <c r="F64" s="6" t="s">
        <v>153</v>
      </c>
      <c r="G64" s="10"/>
      <c r="M64" s="10"/>
      <c r="R64" s="17"/>
      <c r="S64" s="10"/>
      <c r="T64" s="10"/>
      <c r="U64" s="10"/>
      <c r="V64" s="15"/>
      <c r="W64" s="15"/>
      <c r="X64" s="15"/>
      <c r="Y64" s="15"/>
      <c r="Z64" s="15"/>
      <c r="AA64" s="15"/>
    </row>
    <row r="65" spans="1:27" x14ac:dyDescent="0.25">
      <c r="B65" s="6"/>
      <c r="C65" s="9"/>
      <c r="D65" s="4" t="s">
        <v>103</v>
      </c>
      <c r="E65" s="4">
        <f>A67+A66+A68+A83+A84</f>
        <v>5</v>
      </c>
      <c r="F65" s="6" t="s">
        <v>154</v>
      </c>
      <c r="G65" s="9"/>
      <c r="H65" s="4" t="s">
        <v>110</v>
      </c>
      <c r="I65" s="5">
        <f>A67/E65</f>
        <v>0.2</v>
      </c>
      <c r="J65" s="7" t="s">
        <v>84</v>
      </c>
      <c r="K65" s="20">
        <v>100</v>
      </c>
      <c r="M65" s="10"/>
      <c r="R65" s="17"/>
      <c r="S65" s="10"/>
      <c r="T65" s="10"/>
      <c r="U65" s="10"/>
      <c r="V65" s="15"/>
      <c r="W65" s="15"/>
      <c r="X65" s="15"/>
      <c r="Y65" s="15"/>
      <c r="Z65" s="15"/>
      <c r="AA65" s="15"/>
    </row>
    <row r="66" spans="1:27" x14ac:dyDescent="0.25">
      <c r="A66" s="4">
        <v>1</v>
      </c>
      <c r="B66" s="6" t="s">
        <v>136</v>
      </c>
      <c r="C66" s="9"/>
      <c r="F66" s="6"/>
      <c r="G66" s="9"/>
      <c r="H66" s="4" t="s">
        <v>111</v>
      </c>
      <c r="I66" s="5">
        <f>E70/E65</f>
        <v>0.6</v>
      </c>
      <c r="J66" s="7" t="s">
        <v>85</v>
      </c>
      <c r="K66" s="20">
        <v>100</v>
      </c>
      <c r="M66" s="10"/>
      <c r="R66" s="17"/>
      <c r="S66" s="10"/>
      <c r="T66" s="10"/>
      <c r="U66" s="10"/>
      <c r="V66" s="15"/>
      <c r="W66" s="15"/>
      <c r="X66" s="15"/>
      <c r="Y66" s="15"/>
      <c r="Z66" s="15"/>
      <c r="AA66" s="15"/>
    </row>
    <row r="67" spans="1:27" x14ac:dyDescent="0.25">
      <c r="A67" s="4">
        <v>1</v>
      </c>
      <c r="B67" s="6" t="s">
        <v>135</v>
      </c>
      <c r="C67" s="9"/>
      <c r="G67" s="9"/>
      <c r="H67" s="4" t="s">
        <v>112</v>
      </c>
      <c r="I67" s="5">
        <f>A67/(A67+A68)</f>
        <v>0.5</v>
      </c>
      <c r="J67" s="7" t="s">
        <v>86</v>
      </c>
      <c r="K67" s="20">
        <v>100</v>
      </c>
      <c r="M67" s="10"/>
      <c r="R67" s="17"/>
      <c r="S67" s="10"/>
      <c r="T67" s="10"/>
      <c r="U67" s="10"/>
      <c r="V67" s="15"/>
      <c r="W67" s="15"/>
      <c r="X67" s="15"/>
      <c r="Y67" s="15"/>
      <c r="Z67" s="15"/>
      <c r="AA67" s="15"/>
    </row>
    <row r="68" spans="1:27" x14ac:dyDescent="0.25">
      <c r="A68" s="4">
        <v>1</v>
      </c>
      <c r="B68" s="6" t="s">
        <v>140</v>
      </c>
      <c r="C68" s="9"/>
      <c r="D68" s="4" t="s">
        <v>102</v>
      </c>
      <c r="E68" s="4">
        <f>A83+A84</f>
        <v>2</v>
      </c>
      <c r="F68" s="6" t="s">
        <v>155</v>
      </c>
      <c r="G68" s="9"/>
      <c r="H68" s="4" t="s">
        <v>114</v>
      </c>
      <c r="I68" s="5">
        <f>A67/E70</f>
        <v>0.33333333333333331</v>
      </c>
      <c r="J68" s="7" t="s">
        <v>88</v>
      </c>
      <c r="K68" s="4">
        <v>100</v>
      </c>
      <c r="M68" s="10"/>
      <c r="R68" s="17"/>
      <c r="S68" s="10"/>
      <c r="T68" s="10"/>
      <c r="U68" s="10"/>
      <c r="V68" s="15"/>
      <c r="W68" s="15"/>
      <c r="X68" s="15"/>
      <c r="Y68" s="15"/>
      <c r="Z68" s="15"/>
      <c r="AA68" s="15"/>
    </row>
    <row r="69" spans="1:27" x14ac:dyDescent="0.25">
      <c r="A69" s="4">
        <v>1</v>
      </c>
      <c r="B69" s="6" t="s">
        <v>141</v>
      </c>
      <c r="C69" s="9"/>
      <c r="D69" s="4" t="s">
        <v>104</v>
      </c>
      <c r="E69" s="4">
        <f>A67+A66</f>
        <v>2</v>
      </c>
      <c r="F69" s="6" t="s">
        <v>156</v>
      </c>
      <c r="G69" s="9"/>
      <c r="H69" s="4" t="s">
        <v>115</v>
      </c>
      <c r="I69" s="5">
        <f>A62*E77/A67</f>
        <v>4</v>
      </c>
      <c r="J69" s="7" t="s">
        <v>89</v>
      </c>
      <c r="K69" s="20">
        <v>100</v>
      </c>
      <c r="M69" s="10"/>
      <c r="R69" s="17"/>
      <c r="S69" s="10"/>
      <c r="T69" s="10"/>
      <c r="U69" s="10"/>
      <c r="V69" s="15"/>
      <c r="W69" s="15"/>
      <c r="X69" s="15"/>
      <c r="Y69" s="15"/>
      <c r="Z69" s="15"/>
      <c r="AA69" s="15"/>
    </row>
    <row r="70" spans="1:27" x14ac:dyDescent="0.25">
      <c r="A70" s="4">
        <v>1</v>
      </c>
      <c r="B70" s="6" t="s">
        <v>142</v>
      </c>
      <c r="C70" s="9"/>
      <c r="D70" s="4" t="s">
        <v>105</v>
      </c>
      <c r="E70" s="4">
        <f>A66+A67+A68</f>
        <v>3</v>
      </c>
      <c r="F70" s="6" t="s">
        <v>157</v>
      </c>
      <c r="G70" s="9"/>
      <c r="H70" s="4" t="s">
        <v>116</v>
      </c>
      <c r="I70" s="5">
        <f>1/(A66/E69)</f>
        <v>2</v>
      </c>
      <c r="J70" s="11" t="s">
        <v>90</v>
      </c>
      <c r="K70" s="20" t="s">
        <v>128</v>
      </c>
      <c r="M70" s="10"/>
      <c r="R70" s="17"/>
      <c r="S70" s="10"/>
      <c r="T70" s="10"/>
      <c r="U70" s="10"/>
      <c r="V70" s="15"/>
      <c r="W70" s="15"/>
      <c r="X70" s="15"/>
      <c r="Y70" s="15"/>
      <c r="Z70" s="15"/>
      <c r="AA70" s="15"/>
    </row>
    <row r="71" spans="1:27" x14ac:dyDescent="0.25">
      <c r="B71" s="6"/>
      <c r="C71" s="9"/>
      <c r="D71" s="4" t="s">
        <v>106</v>
      </c>
      <c r="E71" s="4">
        <f>A66+A67+A68+A69+A70+A83+A84</f>
        <v>7</v>
      </c>
      <c r="F71" s="6" t="s">
        <v>158</v>
      </c>
      <c r="G71" s="9"/>
      <c r="H71" s="4" t="s">
        <v>117</v>
      </c>
      <c r="I71" s="5">
        <f>1/(A83/E65)</f>
        <v>5</v>
      </c>
      <c r="J71" s="11" t="s">
        <v>91</v>
      </c>
      <c r="K71" s="20" t="s">
        <v>128</v>
      </c>
      <c r="M71" s="10"/>
      <c r="R71" s="17"/>
      <c r="S71" s="10"/>
      <c r="T71" s="10"/>
      <c r="U71" s="10"/>
      <c r="V71" s="15"/>
      <c r="W71" s="15"/>
      <c r="X71" s="15"/>
      <c r="Y71" s="15"/>
      <c r="Z71" s="15"/>
      <c r="AA71" s="15"/>
    </row>
    <row r="72" spans="1:27" x14ac:dyDescent="0.25">
      <c r="B72" s="6"/>
      <c r="C72" s="9"/>
      <c r="F72" s="6"/>
      <c r="G72" s="9"/>
      <c r="H72" s="4" t="s">
        <v>118</v>
      </c>
      <c r="I72" s="5">
        <f>1/(A84/E65)</f>
        <v>5</v>
      </c>
      <c r="J72" s="11" t="s">
        <v>92</v>
      </c>
      <c r="K72" s="20" t="s">
        <v>128</v>
      </c>
      <c r="L72" s="4" t="s">
        <v>129</v>
      </c>
      <c r="M72" s="9"/>
      <c r="N72" s="4" t="s">
        <v>125</v>
      </c>
      <c r="O72" s="5">
        <f>I65*I69*I78</f>
        <v>0.4</v>
      </c>
      <c r="P72" s="7" t="s">
        <v>100</v>
      </c>
      <c r="Q72" s="20">
        <v>100</v>
      </c>
      <c r="R72" s="17"/>
      <c r="S72" s="10"/>
      <c r="T72" s="10"/>
      <c r="U72" s="10"/>
      <c r="V72" s="15"/>
      <c r="W72" s="15"/>
      <c r="X72" s="15"/>
      <c r="Y72" s="15"/>
      <c r="Z72" s="15"/>
      <c r="AA72" s="15"/>
    </row>
    <row r="73" spans="1:27" x14ac:dyDescent="0.25">
      <c r="A73" s="4">
        <v>1</v>
      </c>
      <c r="B73" s="6" t="s">
        <v>143</v>
      </c>
      <c r="C73" s="9"/>
      <c r="F73" s="6"/>
      <c r="G73" s="9"/>
      <c r="H73" s="4" t="s">
        <v>213</v>
      </c>
      <c r="I73" s="5">
        <f>1/(A74/A75)</f>
        <v>1</v>
      </c>
      <c r="J73" s="11" t="s">
        <v>93</v>
      </c>
      <c r="K73" s="20" t="s">
        <v>128</v>
      </c>
      <c r="L73" s="4" t="s">
        <v>129</v>
      </c>
      <c r="M73" s="9"/>
      <c r="N73" s="4" t="s">
        <v>126</v>
      </c>
      <c r="O73" s="5">
        <f>E69/E65*I65*I78</f>
        <v>4.0000000000000008E-2</v>
      </c>
      <c r="P73" s="7" t="s">
        <v>101</v>
      </c>
      <c r="Q73" s="20">
        <v>100</v>
      </c>
      <c r="R73" s="17"/>
      <c r="S73" s="10"/>
      <c r="T73" s="10"/>
      <c r="U73" s="10"/>
      <c r="V73" s="15"/>
      <c r="W73" s="15"/>
      <c r="X73" s="15"/>
      <c r="Y73" s="15"/>
      <c r="Z73" s="15"/>
      <c r="AA73" s="15"/>
    </row>
    <row r="74" spans="1:27" x14ac:dyDescent="0.25">
      <c r="A74" s="4">
        <v>1</v>
      </c>
      <c r="B74" s="6" t="s">
        <v>144</v>
      </c>
      <c r="C74" s="9"/>
      <c r="F74" s="6"/>
      <c r="G74" s="9"/>
      <c r="H74" s="4" t="s">
        <v>119</v>
      </c>
      <c r="I74" s="5">
        <f>1/(A74/E77)</f>
        <v>4</v>
      </c>
      <c r="J74" s="11" t="s">
        <v>94</v>
      </c>
      <c r="K74" s="20" t="s">
        <v>128</v>
      </c>
      <c r="M74" s="9"/>
      <c r="R74" s="17"/>
      <c r="S74" s="10"/>
      <c r="T74" s="10"/>
      <c r="U74" s="10"/>
      <c r="V74" s="15"/>
      <c r="W74" s="15"/>
      <c r="X74" s="15"/>
      <c r="Y74" s="15"/>
      <c r="Z74" s="15"/>
      <c r="AA74" s="15"/>
    </row>
    <row r="75" spans="1:27" x14ac:dyDescent="0.25">
      <c r="A75" s="4">
        <v>1</v>
      </c>
      <c r="B75" s="6" t="s">
        <v>145</v>
      </c>
      <c r="C75" s="9"/>
      <c r="F75" s="6"/>
      <c r="G75" s="9"/>
      <c r="H75" s="4" t="s">
        <v>121</v>
      </c>
      <c r="I75" s="5">
        <f>1/(A76/E77)</f>
        <v>4</v>
      </c>
      <c r="J75" s="11" t="s">
        <v>95</v>
      </c>
      <c r="K75" s="20" t="s">
        <v>128</v>
      </c>
      <c r="M75" s="10"/>
      <c r="R75" s="17"/>
      <c r="S75" s="10"/>
      <c r="T75" s="10"/>
      <c r="U75" s="10"/>
      <c r="V75" s="15"/>
      <c r="W75" s="15"/>
      <c r="X75" s="15"/>
      <c r="Y75" s="15"/>
      <c r="Z75" s="15"/>
      <c r="AA75" s="15"/>
    </row>
    <row r="76" spans="1:27" x14ac:dyDescent="0.25">
      <c r="A76" s="4">
        <v>1</v>
      </c>
      <c r="B76" s="6" t="s">
        <v>146</v>
      </c>
      <c r="C76" s="9"/>
      <c r="F76" s="6"/>
      <c r="G76" s="9"/>
      <c r="H76" s="4" t="s">
        <v>120</v>
      </c>
      <c r="I76" s="5">
        <f>1/(1-E78/E77)</f>
        <v>4</v>
      </c>
      <c r="J76" s="11" t="s">
        <v>96</v>
      </c>
      <c r="K76" s="21" t="s">
        <v>128</v>
      </c>
      <c r="M76" s="10"/>
      <c r="R76" s="17"/>
      <c r="S76" s="10"/>
      <c r="T76" s="10"/>
      <c r="U76" s="10"/>
      <c r="V76" s="15"/>
      <c r="W76" s="15"/>
      <c r="X76" s="15"/>
      <c r="Y76" s="15"/>
      <c r="Z76" s="15"/>
      <c r="AA76" s="15"/>
    </row>
    <row r="77" spans="1:27" x14ac:dyDescent="0.25">
      <c r="B77" s="6"/>
      <c r="C77" s="9"/>
      <c r="D77" s="4" t="s">
        <v>107</v>
      </c>
      <c r="E77" s="4">
        <f>A73+A74+A76+A76</f>
        <v>4</v>
      </c>
      <c r="F77" s="6" t="s">
        <v>159</v>
      </c>
      <c r="G77" s="9"/>
      <c r="H77" s="4" t="s">
        <v>122</v>
      </c>
      <c r="I77" s="5">
        <f>A73/E78</f>
        <v>0.33333333333333331</v>
      </c>
      <c r="J77" s="7" t="s">
        <v>97</v>
      </c>
      <c r="K77" s="20">
        <v>100</v>
      </c>
      <c r="L77" s="4" t="s">
        <v>129</v>
      </c>
      <c r="M77" s="10"/>
      <c r="R77" s="17"/>
      <c r="S77" s="10"/>
      <c r="T77" s="10"/>
      <c r="U77" s="10"/>
      <c r="V77" s="15"/>
      <c r="W77" s="15"/>
      <c r="X77" s="15"/>
      <c r="Y77" s="15"/>
      <c r="Z77" s="15"/>
      <c r="AA77" s="15"/>
    </row>
    <row r="78" spans="1:27" x14ac:dyDescent="0.25">
      <c r="B78" s="6"/>
      <c r="C78" s="9"/>
      <c r="D78" s="4" t="s">
        <v>108</v>
      </c>
      <c r="E78" s="4">
        <f>A73+A74+A76</f>
        <v>3</v>
      </c>
      <c r="F78" s="6" t="s">
        <v>160</v>
      </c>
      <c r="G78" s="9"/>
      <c r="H78" s="4" t="s">
        <v>123</v>
      </c>
      <c r="I78" s="5">
        <f>(A73+A76)/E77</f>
        <v>0.5</v>
      </c>
      <c r="J78" s="7" t="s">
        <v>99</v>
      </c>
      <c r="K78" s="20">
        <v>100</v>
      </c>
      <c r="L78" s="4" t="s">
        <v>129</v>
      </c>
      <c r="M78" s="10"/>
      <c r="R78" s="17"/>
      <c r="S78" s="10"/>
      <c r="T78" s="10"/>
      <c r="U78" s="10"/>
      <c r="V78" s="15"/>
      <c r="W78" s="15"/>
      <c r="X78" s="15"/>
      <c r="Y78" s="15"/>
      <c r="Z78" s="15"/>
      <c r="AA78" s="15"/>
    </row>
    <row r="79" spans="1:27" x14ac:dyDescent="0.25">
      <c r="A79" s="4">
        <v>1</v>
      </c>
      <c r="B79" s="6" t="s">
        <v>148</v>
      </c>
      <c r="C79" s="9"/>
      <c r="F79" s="6"/>
      <c r="G79" s="9"/>
      <c r="H79" s="4" t="s">
        <v>124</v>
      </c>
      <c r="I79" s="5">
        <f>1/(A80/A81)</f>
        <v>1</v>
      </c>
      <c r="J79" s="11" t="s">
        <v>98</v>
      </c>
      <c r="K79" s="20" t="s">
        <v>128</v>
      </c>
      <c r="L79" s="4" t="s">
        <v>129</v>
      </c>
      <c r="M79" s="10"/>
      <c r="R79" s="17"/>
      <c r="S79" s="10"/>
      <c r="T79" s="10"/>
      <c r="U79" s="10"/>
      <c r="V79" s="15"/>
      <c r="W79" s="15"/>
      <c r="X79" s="15"/>
      <c r="Y79" s="15"/>
      <c r="Z79" s="15"/>
      <c r="AA79" s="15"/>
    </row>
    <row r="80" spans="1:27" x14ac:dyDescent="0.25">
      <c r="A80" s="4">
        <v>1</v>
      </c>
      <c r="B80" s="6" t="s">
        <v>147</v>
      </c>
      <c r="C80" s="9"/>
      <c r="F80" s="6"/>
      <c r="G80" s="9"/>
      <c r="M80" s="10"/>
      <c r="R80" s="17"/>
      <c r="S80" s="10"/>
      <c r="T80" s="10"/>
      <c r="U80" s="10"/>
      <c r="V80" s="15"/>
      <c r="W80" s="15"/>
      <c r="X80" s="15"/>
      <c r="Y80" s="15"/>
      <c r="Z80" s="15"/>
      <c r="AA80" s="15"/>
    </row>
    <row r="81" spans="1:27" x14ac:dyDescent="0.25">
      <c r="A81" s="4">
        <v>1</v>
      </c>
      <c r="B81" s="6" t="s">
        <v>149</v>
      </c>
      <c r="C81" s="9"/>
      <c r="F81" s="6"/>
      <c r="G81" s="10"/>
      <c r="M81" s="10"/>
      <c r="R81" s="17"/>
      <c r="S81" s="10"/>
      <c r="T81" s="10"/>
      <c r="U81" s="10"/>
      <c r="V81" s="15"/>
      <c r="W81" s="15"/>
      <c r="X81" s="15"/>
      <c r="Y81" s="15"/>
      <c r="Z81" s="15"/>
      <c r="AA81" s="15"/>
    </row>
    <row r="82" spans="1:27" x14ac:dyDescent="0.25">
      <c r="B82" s="6"/>
      <c r="C82" s="9"/>
      <c r="F82" s="6"/>
      <c r="G82" s="10"/>
      <c r="M82" s="10"/>
      <c r="R82" s="17"/>
      <c r="S82" s="10"/>
      <c r="T82" s="10"/>
      <c r="U82" s="10"/>
      <c r="V82" s="15"/>
      <c r="W82" s="15"/>
      <c r="X82" s="15"/>
      <c r="Y82" s="15"/>
      <c r="Z82" s="15"/>
      <c r="AA82" s="15"/>
    </row>
    <row r="83" spans="1:27" x14ac:dyDescent="0.25">
      <c r="A83" s="4">
        <v>1</v>
      </c>
      <c r="B83" s="6" t="s">
        <v>150</v>
      </c>
      <c r="C83" s="9"/>
      <c r="D83" s="4" t="s">
        <v>109</v>
      </c>
      <c r="E83" s="4">
        <f>A79+A83+A84+A66</f>
        <v>4</v>
      </c>
      <c r="F83" s="6" t="s">
        <v>74</v>
      </c>
      <c r="G83" s="10"/>
      <c r="R83" s="17"/>
      <c r="S83" s="10"/>
      <c r="T83" s="10"/>
      <c r="U83" s="10"/>
      <c r="V83" s="15"/>
      <c r="W83" s="15"/>
      <c r="X83" s="15"/>
      <c r="Y83" s="15"/>
      <c r="Z83" s="15"/>
      <c r="AA83" s="15"/>
    </row>
    <row r="84" spans="1:27" x14ac:dyDescent="0.25">
      <c r="A84" s="4">
        <v>1</v>
      </c>
      <c r="B84" s="6" t="s">
        <v>151</v>
      </c>
      <c r="C84" s="9"/>
      <c r="R84" s="17"/>
      <c r="S84" s="10"/>
      <c r="T84" s="10"/>
      <c r="U84" s="10"/>
      <c r="V84" s="15"/>
      <c r="W84" s="15"/>
      <c r="X84" s="15"/>
      <c r="Y84" s="15"/>
      <c r="Z84" s="15"/>
      <c r="AA84" s="15"/>
    </row>
    <row r="85" spans="1:27" x14ac:dyDescent="0.25">
      <c r="C85" s="10"/>
      <c r="H85" s="8"/>
      <c r="I85" s="8"/>
      <c r="J85" s="8"/>
      <c r="K85" s="8"/>
      <c r="R85" s="17"/>
      <c r="S85" s="10"/>
      <c r="T85" s="10"/>
      <c r="U85" s="10"/>
      <c r="V85" s="15"/>
      <c r="W85" s="15"/>
      <c r="X85" s="15"/>
      <c r="Y85" s="15"/>
      <c r="Z85" s="15"/>
      <c r="AA85" s="15"/>
    </row>
    <row r="86" spans="1:27" x14ac:dyDescent="0.25">
      <c r="C86" s="10"/>
      <c r="H86" s="8"/>
      <c r="I86" s="8"/>
      <c r="J86" s="8"/>
      <c r="K86" s="8"/>
      <c r="R86" s="17"/>
      <c r="S86" s="10"/>
      <c r="T86" s="10"/>
      <c r="U86" s="10"/>
      <c r="V86" s="15"/>
      <c r="W86" s="15"/>
      <c r="X86" s="15"/>
      <c r="Y86" s="15"/>
      <c r="Z86" s="15"/>
      <c r="AA86" s="15"/>
    </row>
    <row r="87" spans="1:27" x14ac:dyDescent="0.25">
      <c r="C87" s="10"/>
      <c r="H87" s="8"/>
      <c r="I87" s="8"/>
      <c r="J87" s="8"/>
      <c r="K87" s="8"/>
      <c r="R87" s="17"/>
      <c r="S87" s="10"/>
      <c r="T87" s="10"/>
      <c r="U87" s="10"/>
      <c r="V87" s="15"/>
      <c r="W87" s="15"/>
      <c r="X87" s="15"/>
      <c r="Y87" s="15"/>
      <c r="Z87" s="15"/>
      <c r="AA87" s="15"/>
    </row>
    <row r="88" spans="1:27" x14ac:dyDescent="0.25">
      <c r="C88" s="10"/>
      <c r="H88" s="8"/>
      <c r="I88" s="8"/>
      <c r="J88" s="8"/>
      <c r="K88" s="8"/>
      <c r="R88" s="15"/>
      <c r="S88" s="10"/>
      <c r="T88" s="10"/>
      <c r="U88" s="10"/>
      <c r="V88" s="15"/>
      <c r="W88" s="15"/>
      <c r="X88" s="15"/>
      <c r="Y88" s="15"/>
      <c r="Z88" s="15"/>
      <c r="AA88" s="15"/>
    </row>
    <row r="89" spans="1:27" x14ac:dyDescent="0.25">
      <c r="C89" s="10"/>
      <c r="H89" s="8"/>
      <c r="I89" s="8"/>
      <c r="J89" s="8"/>
      <c r="K89" s="8"/>
      <c r="R89" s="15"/>
      <c r="S89" s="10"/>
      <c r="T89" s="10"/>
      <c r="U89" s="10"/>
      <c r="V89" s="15"/>
      <c r="W89" s="15"/>
      <c r="X89" s="15"/>
      <c r="Y89" s="15"/>
      <c r="Z89" s="15"/>
      <c r="AA89" s="15"/>
    </row>
    <row r="90" spans="1:27" x14ac:dyDescent="0.25">
      <c r="A90" s="22" t="s">
        <v>161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10"/>
      <c r="T90" s="10"/>
      <c r="U90" s="10"/>
      <c r="V90" s="15"/>
      <c r="W90" s="15"/>
      <c r="X90" s="15"/>
      <c r="Y90" s="15"/>
      <c r="Z90" s="15"/>
      <c r="AA90" s="15"/>
    </row>
    <row r="91" spans="1:27" x14ac:dyDescent="0.25">
      <c r="A91" s="4">
        <v>1</v>
      </c>
      <c r="B91" s="6" t="s">
        <v>0</v>
      </c>
      <c r="H91" s="4" t="s">
        <v>113</v>
      </c>
      <c r="I91" s="5">
        <f>A91/A92</f>
        <v>1</v>
      </c>
      <c r="J91" s="7" t="s">
        <v>87</v>
      </c>
      <c r="K91" s="4">
        <v>100</v>
      </c>
      <c r="R91" s="15"/>
      <c r="S91" s="10"/>
      <c r="T91" s="10"/>
      <c r="U91" s="10"/>
      <c r="V91" s="15"/>
      <c r="W91" s="15"/>
      <c r="X91" s="15"/>
      <c r="Y91" s="15"/>
      <c r="Z91" s="15"/>
      <c r="AA91" s="15"/>
    </row>
    <row r="92" spans="1:27" x14ac:dyDescent="0.25">
      <c r="A92" s="4">
        <v>1</v>
      </c>
      <c r="B92" s="6" t="s">
        <v>3</v>
      </c>
      <c r="R92" s="15"/>
      <c r="S92" s="10"/>
      <c r="T92" s="10"/>
      <c r="U92" s="10"/>
      <c r="V92" s="15"/>
      <c r="W92" s="15"/>
      <c r="X92" s="15"/>
      <c r="Y92" s="15"/>
      <c r="Z92" s="15"/>
      <c r="AA92" s="15"/>
    </row>
    <row r="93" spans="1:27" x14ac:dyDescent="0.25">
      <c r="R93" s="15"/>
      <c r="S93" s="10"/>
      <c r="T93" s="10"/>
      <c r="U93" s="10"/>
      <c r="V93" s="15"/>
      <c r="W93" s="15"/>
      <c r="X93" s="15"/>
      <c r="Y93" s="15"/>
      <c r="Z93" s="15"/>
      <c r="AA93" s="15"/>
    </row>
    <row r="94" spans="1:27" x14ac:dyDescent="0.25">
      <c r="R94" s="15"/>
      <c r="S94" s="10"/>
      <c r="T94" s="10"/>
      <c r="U94" s="10"/>
      <c r="V94" s="15"/>
      <c r="W94" s="15"/>
      <c r="X94" s="15"/>
      <c r="Y94" s="15"/>
      <c r="Z94" s="15"/>
      <c r="AA94" s="15"/>
    </row>
    <row r="95" spans="1:27" x14ac:dyDescent="0.25">
      <c r="R95" s="15"/>
      <c r="S95" s="10"/>
      <c r="T95" s="10"/>
      <c r="U95" s="10"/>
      <c r="V95" s="15"/>
      <c r="W95" s="15"/>
      <c r="X95" s="15"/>
      <c r="Y95" s="15"/>
      <c r="Z95" s="15"/>
      <c r="AA95" s="15"/>
    </row>
    <row r="96" spans="1:27" x14ac:dyDescent="0.25">
      <c r="R96" s="15"/>
      <c r="S96" s="10"/>
      <c r="T96" s="10"/>
      <c r="U96" s="10"/>
      <c r="V96" s="15"/>
      <c r="W96" s="15"/>
      <c r="X96" s="15"/>
      <c r="Y96" s="15"/>
      <c r="Z96" s="15"/>
      <c r="AA96" s="15"/>
    </row>
    <row r="97" spans="18:27" x14ac:dyDescent="0.25">
      <c r="R97" s="15"/>
      <c r="S97" s="10"/>
      <c r="T97" s="10"/>
      <c r="U97" s="10"/>
      <c r="V97" s="15"/>
      <c r="W97" s="15"/>
      <c r="X97" s="15"/>
      <c r="Y97" s="15"/>
      <c r="Z97" s="15"/>
      <c r="AA97" s="15"/>
    </row>
    <row r="98" spans="18:27" x14ac:dyDescent="0.25">
      <c r="R98" s="15"/>
      <c r="S98" s="10"/>
      <c r="T98" s="10"/>
      <c r="U98" s="10"/>
      <c r="V98" s="15"/>
      <c r="W98" s="15"/>
      <c r="X98" s="15"/>
      <c r="Y98" s="15"/>
      <c r="Z98" s="15"/>
      <c r="AA98" s="15"/>
    </row>
    <row r="99" spans="18:27" x14ac:dyDescent="0.25">
      <c r="R99" s="15"/>
      <c r="S99" s="10"/>
      <c r="T99" s="10"/>
      <c r="U99" s="10"/>
      <c r="V99" s="15"/>
      <c r="W99" s="15"/>
      <c r="X99" s="15"/>
      <c r="Y99" s="15"/>
      <c r="Z99" s="15"/>
      <c r="AA99" s="15"/>
    </row>
    <row r="100" spans="18:27" x14ac:dyDescent="0.25">
      <c r="R100" s="15"/>
      <c r="S100" s="10"/>
      <c r="T100" s="10"/>
      <c r="U100" s="10"/>
      <c r="W100" s="15"/>
      <c r="X100" s="15"/>
      <c r="Y100" s="15"/>
    </row>
    <row r="101" spans="18:27" x14ac:dyDescent="0.25">
      <c r="R101" s="15"/>
      <c r="S101" s="10"/>
      <c r="T101" s="10"/>
      <c r="U101" s="10"/>
      <c r="W101" s="15"/>
      <c r="X101" s="15"/>
      <c r="Y101" s="15"/>
    </row>
    <row r="102" spans="18:27" x14ac:dyDescent="0.25">
      <c r="R102" s="15"/>
      <c r="S102" s="10"/>
      <c r="T102" s="10"/>
      <c r="U102" s="10"/>
      <c r="W102" s="15"/>
      <c r="X102" s="15"/>
      <c r="Y102" s="15"/>
    </row>
    <row r="103" spans="18:27" x14ac:dyDescent="0.25">
      <c r="R103" s="15"/>
      <c r="S103" s="10"/>
      <c r="T103" s="10"/>
      <c r="W103" s="15"/>
      <c r="X103" s="15"/>
      <c r="Y103" s="15"/>
    </row>
    <row r="104" spans="18:27" x14ac:dyDescent="0.25">
      <c r="R104" s="15"/>
      <c r="S104" s="10"/>
      <c r="T104" s="10"/>
      <c r="W104" s="15"/>
      <c r="X104" s="15"/>
      <c r="Y104" s="15"/>
    </row>
    <row r="105" spans="18:27" x14ac:dyDescent="0.25">
      <c r="R105" s="15"/>
      <c r="S105" s="10"/>
      <c r="T105" s="10"/>
    </row>
    <row r="106" spans="18:27" x14ac:dyDescent="0.25">
      <c r="R106" s="15"/>
      <c r="S106" s="10"/>
      <c r="T106" s="10"/>
    </row>
    <row r="107" spans="18:27" x14ac:dyDescent="0.25">
      <c r="R107" s="15"/>
      <c r="S107" s="10"/>
      <c r="T107" s="10"/>
    </row>
    <row r="108" spans="18:27" x14ac:dyDescent="0.25">
      <c r="R108" s="15"/>
      <c r="S108" s="10"/>
      <c r="T108" s="10"/>
    </row>
    <row r="109" spans="18:27" x14ac:dyDescent="0.25">
      <c r="R109" s="15"/>
      <c r="S109" s="10"/>
      <c r="T109" s="10"/>
    </row>
    <row r="110" spans="18:27" x14ac:dyDescent="0.25">
      <c r="R110" s="15"/>
      <c r="S110" s="10"/>
      <c r="T110" s="10"/>
    </row>
    <row r="111" spans="18:27" x14ac:dyDescent="0.25">
      <c r="R111" s="15"/>
      <c r="S111" s="10"/>
      <c r="T111" s="10"/>
    </row>
    <row r="112" spans="18:27" x14ac:dyDescent="0.25">
      <c r="R112" s="15"/>
      <c r="S112" s="10"/>
      <c r="T112" s="10"/>
    </row>
    <row r="113" spans="18:20" x14ac:dyDescent="0.25">
      <c r="R113" s="15"/>
      <c r="S113" s="10"/>
      <c r="T113" s="10"/>
    </row>
    <row r="114" spans="18:20" x14ac:dyDescent="0.25">
      <c r="R114" s="15"/>
      <c r="S114" s="10"/>
      <c r="T114" s="10"/>
    </row>
    <row r="115" spans="18:20" x14ac:dyDescent="0.25">
      <c r="R115" s="15"/>
      <c r="S115" s="10"/>
      <c r="T115" s="10"/>
    </row>
    <row r="116" spans="18:20" x14ac:dyDescent="0.25">
      <c r="R116" s="15"/>
      <c r="S116" s="10"/>
      <c r="T116" s="10"/>
    </row>
    <row r="117" spans="18:20" x14ac:dyDescent="0.25">
      <c r="R117" s="15"/>
      <c r="S117" s="10"/>
      <c r="T117" s="10"/>
    </row>
    <row r="118" spans="18:20" x14ac:dyDescent="0.25">
      <c r="R118" s="15"/>
      <c r="S118" s="10"/>
      <c r="T118" s="10"/>
    </row>
    <row r="119" spans="18:20" x14ac:dyDescent="0.25">
      <c r="R119" s="15"/>
      <c r="S119" s="10"/>
      <c r="T119" s="10"/>
    </row>
    <row r="120" spans="18:20" x14ac:dyDescent="0.25">
      <c r="R120" s="15"/>
      <c r="S120" s="10"/>
      <c r="T120" s="10"/>
    </row>
    <row r="121" spans="18:20" x14ac:dyDescent="0.25">
      <c r="R121" s="15"/>
      <c r="S121" s="10"/>
      <c r="T121" s="10"/>
    </row>
    <row r="122" spans="18:20" x14ac:dyDescent="0.25">
      <c r="R122" s="15"/>
      <c r="S122" s="10"/>
      <c r="T122" s="10"/>
    </row>
    <row r="123" spans="18:20" x14ac:dyDescent="0.25">
      <c r="R123" s="15"/>
      <c r="S123" s="10"/>
      <c r="T123" s="10"/>
    </row>
    <row r="124" spans="18:20" x14ac:dyDescent="0.25">
      <c r="R124" s="15"/>
      <c r="S124" s="10"/>
      <c r="T124" s="10"/>
    </row>
    <row r="125" spans="18:20" x14ac:dyDescent="0.25">
      <c r="R125" s="15"/>
      <c r="S125" s="10"/>
      <c r="T125" s="10"/>
    </row>
    <row r="126" spans="18:20" x14ac:dyDescent="0.25">
      <c r="R126" s="15"/>
      <c r="S126" s="10"/>
      <c r="T126" s="10"/>
    </row>
    <row r="127" spans="18:20" x14ac:dyDescent="0.25">
      <c r="R127" s="15"/>
      <c r="S127" s="10"/>
      <c r="T127" s="10"/>
    </row>
    <row r="128" spans="18:20" x14ac:dyDescent="0.25">
      <c r="R128" s="15"/>
      <c r="S128" s="10"/>
      <c r="T128" s="10"/>
    </row>
    <row r="129" spans="18:20" x14ac:dyDescent="0.25">
      <c r="R129" s="15"/>
      <c r="S129" s="10"/>
      <c r="T129" s="10"/>
    </row>
    <row r="130" spans="18:20" x14ac:dyDescent="0.25">
      <c r="R130" s="15"/>
      <c r="S130" s="10"/>
      <c r="T130" s="10"/>
    </row>
    <row r="131" spans="18:20" x14ac:dyDescent="0.25">
      <c r="R131" s="15"/>
      <c r="S131" s="10"/>
      <c r="T131" s="10"/>
    </row>
    <row r="132" spans="18:20" x14ac:dyDescent="0.25">
      <c r="R132" s="15"/>
      <c r="S132" s="10"/>
      <c r="T132" s="10"/>
    </row>
    <row r="133" spans="18:20" x14ac:dyDescent="0.25">
      <c r="R133" s="15"/>
      <c r="S133" s="10"/>
      <c r="T133" s="10"/>
    </row>
    <row r="134" spans="18:20" x14ac:dyDescent="0.25">
      <c r="R134" s="15"/>
      <c r="S134" s="10"/>
      <c r="T134" s="10"/>
    </row>
    <row r="135" spans="18:20" x14ac:dyDescent="0.25">
      <c r="R135" s="15"/>
      <c r="S135" s="10"/>
      <c r="T135" s="10"/>
    </row>
    <row r="136" spans="18:20" x14ac:dyDescent="0.25">
      <c r="R136" s="15"/>
      <c r="S136" s="10"/>
      <c r="T136" s="10"/>
    </row>
    <row r="137" spans="18:20" x14ac:dyDescent="0.25">
      <c r="R137" s="15"/>
      <c r="S137" s="10"/>
      <c r="T137" s="10"/>
    </row>
    <row r="138" spans="18:20" x14ac:dyDescent="0.25">
      <c r="R138" s="15"/>
      <c r="S138" s="10"/>
      <c r="T138" s="10"/>
    </row>
    <row r="139" spans="18:20" x14ac:dyDescent="0.25">
      <c r="R139" s="15"/>
      <c r="S139" s="10"/>
      <c r="T139" s="10"/>
    </row>
    <row r="140" spans="18:20" x14ac:dyDescent="0.25">
      <c r="R140" s="15"/>
      <c r="S140" s="10"/>
      <c r="T140" s="10"/>
    </row>
    <row r="141" spans="18:20" x14ac:dyDescent="0.25">
      <c r="R141" s="15"/>
      <c r="S141" s="10"/>
      <c r="T141" s="10"/>
    </row>
    <row r="142" spans="18:20" x14ac:dyDescent="0.25">
      <c r="R142" s="15"/>
      <c r="S142" s="10"/>
      <c r="T142" s="10"/>
    </row>
    <row r="143" spans="18:20" x14ac:dyDescent="0.25">
      <c r="R143" s="15"/>
      <c r="S143" s="10"/>
      <c r="T143" s="10"/>
    </row>
    <row r="144" spans="18:20" x14ac:dyDescent="0.25">
      <c r="R144" s="15"/>
      <c r="S144" s="10"/>
      <c r="T144" s="10"/>
    </row>
    <row r="145" spans="18:20" x14ac:dyDescent="0.25">
      <c r="R145" s="15"/>
      <c r="S145" s="10"/>
      <c r="T145" s="10"/>
    </row>
    <row r="146" spans="18:20" x14ac:dyDescent="0.25">
      <c r="R146" s="15"/>
      <c r="S146" s="10"/>
      <c r="T146" s="10"/>
    </row>
    <row r="147" spans="18:20" x14ac:dyDescent="0.25">
      <c r="R147" s="15"/>
      <c r="S147" s="10"/>
      <c r="T147" s="10"/>
    </row>
    <row r="148" spans="18:20" x14ac:dyDescent="0.25">
      <c r="R148" s="15"/>
      <c r="S148" s="10"/>
      <c r="T148" s="10"/>
    </row>
    <row r="149" spans="18:20" x14ac:dyDescent="0.25">
      <c r="R149" s="15"/>
      <c r="S149" s="10"/>
      <c r="T149" s="10"/>
    </row>
    <row r="150" spans="18:20" x14ac:dyDescent="0.25">
      <c r="R150" s="15"/>
      <c r="S150" s="10"/>
      <c r="T150" s="10"/>
    </row>
    <row r="151" spans="18:20" x14ac:dyDescent="0.25">
      <c r="R151" s="15"/>
      <c r="S151" s="10"/>
      <c r="T151" s="10"/>
    </row>
    <row r="152" spans="18:20" x14ac:dyDescent="0.25">
      <c r="R152" s="15"/>
      <c r="S152" s="10"/>
      <c r="T152" s="10"/>
    </row>
    <row r="153" spans="18:20" x14ac:dyDescent="0.25">
      <c r="R153" s="15"/>
      <c r="S153" s="10"/>
      <c r="T153" s="10"/>
    </row>
    <row r="154" spans="18:20" x14ac:dyDescent="0.25">
      <c r="R154" s="15"/>
      <c r="S154" s="10"/>
      <c r="T154" s="10"/>
    </row>
    <row r="155" spans="18:20" x14ac:dyDescent="0.25">
      <c r="R155" s="15"/>
      <c r="S155" s="10"/>
      <c r="T155" s="10"/>
    </row>
    <row r="156" spans="18:20" x14ac:dyDescent="0.25">
      <c r="R156" s="15"/>
      <c r="S156" s="10"/>
      <c r="T156" s="10"/>
    </row>
    <row r="157" spans="18:20" x14ac:dyDescent="0.25">
      <c r="R157" s="15"/>
      <c r="S157" s="10"/>
      <c r="T157" s="10"/>
    </row>
    <row r="158" spans="18:20" x14ac:dyDescent="0.25">
      <c r="R158" s="15"/>
      <c r="S158" s="10"/>
      <c r="T158" s="10"/>
    </row>
    <row r="159" spans="18:20" x14ac:dyDescent="0.25">
      <c r="R159" s="15"/>
      <c r="S159" s="10"/>
      <c r="T159" s="10"/>
    </row>
    <row r="160" spans="18:20" x14ac:dyDescent="0.25">
      <c r="R160" s="15"/>
      <c r="S160" s="10"/>
      <c r="T160" s="10"/>
    </row>
    <row r="161" spans="18:20" x14ac:dyDescent="0.25">
      <c r="R161" s="15"/>
      <c r="S161" s="10"/>
      <c r="T161" s="10"/>
    </row>
    <row r="162" spans="18:20" x14ac:dyDescent="0.25">
      <c r="R162" s="15"/>
      <c r="S162" s="10"/>
      <c r="T162" s="10"/>
    </row>
    <row r="163" spans="18:20" x14ac:dyDescent="0.25">
      <c r="R163" s="15"/>
      <c r="S163" s="10"/>
      <c r="T163" s="10"/>
    </row>
    <row r="164" spans="18:20" x14ac:dyDescent="0.25">
      <c r="R164" s="15"/>
      <c r="S164" s="10"/>
      <c r="T164" s="10"/>
    </row>
    <row r="165" spans="18:20" x14ac:dyDescent="0.25">
      <c r="R165" s="15"/>
      <c r="S165" s="10"/>
      <c r="T165" s="10"/>
    </row>
    <row r="166" spans="18:20" x14ac:dyDescent="0.25">
      <c r="R166" s="15"/>
      <c r="S166" s="10"/>
      <c r="T166" s="10"/>
    </row>
    <row r="167" spans="18:20" x14ac:dyDescent="0.25">
      <c r="R167" s="15"/>
      <c r="S167" s="10"/>
      <c r="T167" s="10"/>
    </row>
    <row r="168" spans="18:20" x14ac:dyDescent="0.25">
      <c r="R168" s="15"/>
      <c r="S168" s="10"/>
      <c r="T168" s="10"/>
    </row>
    <row r="169" spans="18:20" x14ac:dyDescent="0.25">
      <c r="R169" s="15"/>
      <c r="S169" s="10"/>
      <c r="T169" s="10"/>
    </row>
    <row r="170" spans="18:20" x14ac:dyDescent="0.25">
      <c r="R170" s="15"/>
      <c r="S170" s="10"/>
      <c r="T170" s="10"/>
    </row>
    <row r="171" spans="18:20" x14ac:dyDescent="0.25">
      <c r="R171" s="15"/>
      <c r="S171" s="10"/>
      <c r="T171" s="10"/>
    </row>
    <row r="172" spans="18:20" x14ac:dyDescent="0.25">
      <c r="R172" s="15"/>
      <c r="S172" s="10"/>
      <c r="T172" s="10"/>
    </row>
    <row r="173" spans="18:20" x14ac:dyDescent="0.25">
      <c r="R173" s="15"/>
      <c r="S173" s="10"/>
      <c r="T173" s="10"/>
    </row>
    <row r="174" spans="18:20" x14ac:dyDescent="0.25">
      <c r="R174" s="15"/>
      <c r="S174" s="10"/>
      <c r="T174" s="10"/>
    </row>
    <row r="175" spans="18:20" x14ac:dyDescent="0.25">
      <c r="R175" s="15"/>
      <c r="S175" s="10"/>
      <c r="T175" s="10"/>
    </row>
    <row r="176" spans="18:20" x14ac:dyDescent="0.25">
      <c r="R176" s="15"/>
      <c r="S176" s="10"/>
      <c r="T176" s="10"/>
    </row>
    <row r="177" spans="18:20" x14ac:dyDescent="0.25">
      <c r="R177" s="15"/>
      <c r="S177" s="10"/>
      <c r="T177" s="10"/>
    </row>
    <row r="178" spans="18:20" x14ac:dyDescent="0.25">
      <c r="R178" s="15"/>
      <c r="S178" s="10"/>
      <c r="T178" s="10"/>
    </row>
    <row r="179" spans="18:20" x14ac:dyDescent="0.25">
      <c r="R179" s="15"/>
      <c r="S179" s="10"/>
      <c r="T179" s="10"/>
    </row>
    <row r="180" spans="18:20" x14ac:dyDescent="0.25">
      <c r="R180" s="15"/>
      <c r="S180" s="10"/>
      <c r="T180" s="10"/>
    </row>
    <row r="181" spans="18:20" x14ac:dyDescent="0.25">
      <c r="R181" s="15"/>
      <c r="S181" s="10"/>
      <c r="T181" s="10"/>
    </row>
    <row r="182" spans="18:20" x14ac:dyDescent="0.25">
      <c r="R182" s="15"/>
      <c r="S182" s="10"/>
      <c r="T182" s="10"/>
    </row>
    <row r="183" spans="18:20" x14ac:dyDescent="0.25">
      <c r="R183" s="15"/>
      <c r="S183" s="10"/>
      <c r="T183" s="10"/>
    </row>
    <row r="184" spans="18:20" x14ac:dyDescent="0.25">
      <c r="R184" s="15"/>
      <c r="S184" s="10"/>
      <c r="T184" s="10"/>
    </row>
    <row r="185" spans="18:20" x14ac:dyDescent="0.25">
      <c r="R185" s="15"/>
      <c r="S185" s="10"/>
      <c r="T185" s="10"/>
    </row>
    <row r="186" spans="18:20" x14ac:dyDescent="0.25">
      <c r="R186" s="15"/>
      <c r="S186" s="10"/>
      <c r="T186" s="10"/>
    </row>
    <row r="187" spans="18:20" x14ac:dyDescent="0.25">
      <c r="R187" s="15"/>
      <c r="S187" s="10"/>
      <c r="T187" s="10"/>
    </row>
    <row r="188" spans="18:20" x14ac:dyDescent="0.25">
      <c r="R188" s="15"/>
      <c r="S188" s="10"/>
      <c r="T188" s="10"/>
    </row>
    <row r="189" spans="18:20" x14ac:dyDescent="0.25">
      <c r="R189" s="15"/>
      <c r="S189" s="10"/>
      <c r="T189" s="10"/>
    </row>
    <row r="190" spans="18:20" x14ac:dyDescent="0.25">
      <c r="R190" s="15"/>
      <c r="S190" s="10"/>
      <c r="T190" s="10"/>
    </row>
    <row r="191" spans="18:20" x14ac:dyDescent="0.25">
      <c r="R191" s="15"/>
      <c r="S191" s="10"/>
      <c r="T191" s="10"/>
    </row>
    <row r="192" spans="18:20" x14ac:dyDescent="0.25">
      <c r="R192" s="15"/>
      <c r="S192" s="10"/>
      <c r="T192" s="10"/>
    </row>
    <row r="193" spans="18:20" x14ac:dyDescent="0.25">
      <c r="R193" s="15"/>
      <c r="S193" s="10"/>
      <c r="T193" s="10"/>
    </row>
    <row r="194" spans="18:20" x14ac:dyDescent="0.25">
      <c r="R194" s="15"/>
      <c r="S194" s="10"/>
      <c r="T194" s="10"/>
    </row>
    <row r="195" spans="18:20" x14ac:dyDescent="0.25">
      <c r="R195" s="15"/>
      <c r="S195" s="10"/>
      <c r="T195" s="10"/>
    </row>
    <row r="196" spans="18:20" x14ac:dyDescent="0.25">
      <c r="R196" s="15"/>
      <c r="S196" s="10"/>
      <c r="T196" s="10"/>
    </row>
    <row r="197" spans="18:20" x14ac:dyDescent="0.25">
      <c r="R197" s="15"/>
      <c r="S197" s="10"/>
      <c r="T197" s="10"/>
    </row>
    <row r="198" spans="18:20" x14ac:dyDescent="0.25">
      <c r="R198" s="15"/>
      <c r="S198" s="10"/>
      <c r="T198" s="10"/>
    </row>
    <row r="199" spans="18:20" x14ac:dyDescent="0.25">
      <c r="R199" s="15"/>
      <c r="S199" s="10"/>
      <c r="T199" s="10"/>
    </row>
    <row r="200" spans="18:20" x14ac:dyDescent="0.25">
      <c r="R200" s="15"/>
      <c r="S200" s="10"/>
      <c r="T200" s="10"/>
    </row>
    <row r="201" spans="18:20" x14ac:dyDescent="0.25">
      <c r="R201" s="15"/>
      <c r="S201" s="10"/>
      <c r="T201" s="10"/>
    </row>
    <row r="202" spans="18:20" x14ac:dyDescent="0.25">
      <c r="R202" s="15"/>
      <c r="S202" s="10"/>
      <c r="T202" s="10"/>
    </row>
    <row r="203" spans="18:20" x14ac:dyDescent="0.25">
      <c r="R203" s="15"/>
      <c r="S203" s="10"/>
      <c r="T203" s="10"/>
    </row>
    <row r="204" spans="18:20" x14ac:dyDescent="0.25">
      <c r="R204" s="15"/>
      <c r="S204" s="10"/>
      <c r="T204" s="10"/>
    </row>
    <row r="205" spans="18:20" x14ac:dyDescent="0.25">
      <c r="R205" s="15"/>
      <c r="S205" s="10"/>
      <c r="T205" s="10"/>
    </row>
    <row r="206" spans="18:20" x14ac:dyDescent="0.25">
      <c r="R206" s="15"/>
      <c r="S206" s="10"/>
      <c r="T206" s="10"/>
    </row>
    <row r="207" spans="18:20" x14ac:dyDescent="0.25">
      <c r="R207" s="15"/>
      <c r="S207" s="10"/>
      <c r="T207" s="10"/>
    </row>
    <row r="208" spans="18:20" x14ac:dyDescent="0.25">
      <c r="R208" s="15"/>
      <c r="S208" s="10"/>
      <c r="T208" s="10"/>
    </row>
    <row r="209" spans="18:20" x14ac:dyDescent="0.25">
      <c r="R209" s="15"/>
      <c r="S209" s="10"/>
      <c r="T209" s="10"/>
    </row>
    <row r="210" spans="18:20" x14ac:dyDescent="0.25">
      <c r="R210" s="15"/>
      <c r="S210" s="10"/>
      <c r="T210" s="10"/>
    </row>
    <row r="211" spans="18:20" x14ac:dyDescent="0.25">
      <c r="R211" s="15"/>
      <c r="S211" s="10"/>
      <c r="T211" s="10"/>
    </row>
    <row r="212" spans="18:20" x14ac:dyDescent="0.25">
      <c r="R212" s="15"/>
      <c r="S212" s="10"/>
      <c r="T212" s="10"/>
    </row>
    <row r="213" spans="18:20" x14ac:dyDescent="0.25">
      <c r="R213" s="15"/>
      <c r="S213" s="10"/>
      <c r="T213" s="10"/>
    </row>
    <row r="214" spans="18:20" x14ac:dyDescent="0.25">
      <c r="R214" s="15"/>
      <c r="S214" s="10"/>
      <c r="T214" s="10"/>
    </row>
    <row r="215" spans="18:20" x14ac:dyDescent="0.25">
      <c r="R215" s="15"/>
      <c r="S215" s="10"/>
      <c r="T215" s="10"/>
    </row>
    <row r="216" spans="18:20" x14ac:dyDescent="0.25">
      <c r="R216" s="15"/>
      <c r="S216" s="10"/>
      <c r="T216" s="10"/>
    </row>
    <row r="217" spans="18:20" x14ac:dyDescent="0.25">
      <c r="R217" s="15"/>
      <c r="S217" s="10"/>
      <c r="T217" s="10"/>
    </row>
    <row r="218" spans="18:20" x14ac:dyDescent="0.25">
      <c r="R218" s="15"/>
      <c r="S218" s="10"/>
      <c r="T218" s="10"/>
    </row>
    <row r="219" spans="18:20" x14ac:dyDescent="0.25">
      <c r="R219" s="15"/>
      <c r="S219" s="10"/>
      <c r="T219" s="10"/>
    </row>
    <row r="220" spans="18:20" x14ac:dyDescent="0.25">
      <c r="R220" s="15"/>
      <c r="S220" s="10"/>
      <c r="T220" s="10"/>
    </row>
    <row r="221" spans="18:20" x14ac:dyDescent="0.25">
      <c r="R221" s="15"/>
      <c r="S221" s="10"/>
      <c r="T221" s="10"/>
    </row>
    <row r="222" spans="18:20" x14ac:dyDescent="0.25">
      <c r="R222" s="15"/>
      <c r="S222" s="10"/>
      <c r="T222" s="10"/>
    </row>
    <row r="223" spans="18:20" x14ac:dyDescent="0.25">
      <c r="R223" s="15"/>
      <c r="S223" s="10"/>
      <c r="T223" s="10"/>
    </row>
    <row r="224" spans="18:20" x14ac:dyDescent="0.25">
      <c r="R224" s="15"/>
      <c r="S224" s="10"/>
      <c r="T224" s="10"/>
    </row>
    <row r="225" spans="18:20" x14ac:dyDescent="0.25">
      <c r="R225" s="15"/>
      <c r="S225" s="10"/>
      <c r="T225" s="10"/>
    </row>
    <row r="226" spans="18:20" x14ac:dyDescent="0.25">
      <c r="R226" s="15"/>
      <c r="S226" s="10"/>
      <c r="T226" s="10"/>
    </row>
    <row r="227" spans="18:20" x14ac:dyDescent="0.25">
      <c r="R227" s="15"/>
      <c r="S227" s="10"/>
      <c r="T227" s="10"/>
    </row>
    <row r="228" spans="18:20" x14ac:dyDescent="0.25">
      <c r="R228" s="15"/>
      <c r="S228" s="10"/>
      <c r="T228" s="10"/>
    </row>
    <row r="229" spans="18:20" x14ac:dyDescent="0.25">
      <c r="R229" s="15"/>
      <c r="S229" s="10"/>
      <c r="T229" s="10"/>
    </row>
    <row r="230" spans="18:20" x14ac:dyDescent="0.25">
      <c r="R230" s="15"/>
      <c r="S230" s="10"/>
      <c r="T230" s="10"/>
    </row>
    <row r="231" spans="18:20" x14ac:dyDescent="0.25">
      <c r="R231" s="15"/>
      <c r="S231" s="10"/>
      <c r="T231" s="10"/>
    </row>
    <row r="232" spans="18:20" x14ac:dyDescent="0.25">
      <c r="R232" s="15"/>
      <c r="S232" s="10"/>
      <c r="T232" s="10"/>
    </row>
    <row r="233" spans="18:20" x14ac:dyDescent="0.25">
      <c r="R233" s="15"/>
      <c r="S233" s="10"/>
      <c r="T233" s="10"/>
    </row>
    <row r="234" spans="18:20" x14ac:dyDescent="0.25">
      <c r="R234" s="15"/>
      <c r="S234" s="10"/>
      <c r="T234" s="10"/>
    </row>
    <row r="235" spans="18:20" x14ac:dyDescent="0.25">
      <c r="R235" s="15"/>
      <c r="S235" s="10"/>
      <c r="T235" s="10"/>
    </row>
    <row r="236" spans="18:20" x14ac:dyDescent="0.25">
      <c r="R236" s="15"/>
      <c r="S236" s="10"/>
      <c r="T236" s="10"/>
    </row>
    <row r="237" spans="18:20" x14ac:dyDescent="0.25">
      <c r="R237" s="15"/>
      <c r="S237" s="10"/>
      <c r="T237" s="10"/>
    </row>
    <row r="238" spans="18:20" x14ac:dyDescent="0.25">
      <c r="R238" s="15"/>
      <c r="S238" s="10"/>
      <c r="T238" s="10"/>
    </row>
    <row r="239" spans="18:20" x14ac:dyDescent="0.25">
      <c r="R239" s="15"/>
      <c r="S239" s="10"/>
      <c r="T239" s="10"/>
    </row>
    <row r="240" spans="18:20" x14ac:dyDescent="0.25">
      <c r="R240" s="15"/>
      <c r="S240" s="10"/>
      <c r="T240" s="10"/>
    </row>
    <row r="241" spans="18:20" x14ac:dyDescent="0.25">
      <c r="R241" s="15"/>
      <c r="S241" s="10"/>
      <c r="T241" s="10"/>
    </row>
    <row r="242" spans="18:20" x14ac:dyDescent="0.25">
      <c r="R242" s="15"/>
      <c r="S242" s="10"/>
      <c r="T242" s="10"/>
    </row>
    <row r="243" spans="18:20" x14ac:dyDescent="0.25">
      <c r="R243" s="15"/>
      <c r="S243" s="10"/>
      <c r="T243" s="10"/>
    </row>
    <row r="244" spans="18:20" x14ac:dyDescent="0.25">
      <c r="R244" s="15"/>
      <c r="S244" s="10"/>
      <c r="T244" s="10"/>
    </row>
    <row r="245" spans="18:20" x14ac:dyDescent="0.25">
      <c r="R245" s="15"/>
      <c r="S245" s="10"/>
      <c r="T245" s="10"/>
    </row>
    <row r="246" spans="18:20" x14ac:dyDescent="0.25">
      <c r="R246" s="15"/>
      <c r="S246" s="10"/>
      <c r="T246" s="10"/>
    </row>
    <row r="247" spans="18:20" x14ac:dyDescent="0.25">
      <c r="R247" s="15"/>
      <c r="S247" s="10"/>
      <c r="T247" s="10"/>
    </row>
    <row r="248" spans="18:20" x14ac:dyDescent="0.25">
      <c r="R248" s="15"/>
      <c r="S248" s="10"/>
      <c r="T248" s="10"/>
    </row>
    <row r="249" spans="18:20" x14ac:dyDescent="0.25">
      <c r="R249" s="15"/>
      <c r="S249" s="10"/>
      <c r="T249" s="10"/>
    </row>
    <row r="250" spans="18:20" x14ac:dyDescent="0.25">
      <c r="R250" s="15"/>
      <c r="S250" s="10"/>
      <c r="T250" s="10"/>
    </row>
    <row r="251" spans="18:20" x14ac:dyDescent="0.25">
      <c r="R251" s="15"/>
      <c r="S251" s="10"/>
      <c r="T251" s="10"/>
    </row>
    <row r="252" spans="18:20" x14ac:dyDescent="0.25">
      <c r="R252" s="15"/>
      <c r="S252" s="10"/>
      <c r="T252" s="10"/>
    </row>
    <row r="253" spans="18:20" x14ac:dyDescent="0.25">
      <c r="R253" s="15"/>
      <c r="S253" s="10"/>
      <c r="T253" s="10"/>
    </row>
    <row r="254" spans="18:20" x14ac:dyDescent="0.25">
      <c r="R254" s="15"/>
      <c r="S254" s="10"/>
      <c r="T254" s="10"/>
    </row>
    <row r="255" spans="18:20" x14ac:dyDescent="0.25">
      <c r="R255" s="15"/>
      <c r="S255" s="10"/>
      <c r="T255" s="10"/>
    </row>
    <row r="256" spans="18:20" x14ac:dyDescent="0.25">
      <c r="R256" s="15"/>
      <c r="S256" s="10"/>
      <c r="T256" s="10"/>
    </row>
    <row r="257" spans="18:20" x14ac:dyDescent="0.25">
      <c r="R257" s="15"/>
      <c r="S257" s="10"/>
      <c r="T257" s="10"/>
    </row>
    <row r="258" spans="18:20" x14ac:dyDescent="0.25">
      <c r="R258" s="15"/>
      <c r="S258" s="10"/>
      <c r="T258" s="10"/>
    </row>
    <row r="259" spans="18:20" x14ac:dyDescent="0.25">
      <c r="R259" s="15"/>
      <c r="S259" s="10"/>
      <c r="T259" s="10"/>
    </row>
    <row r="260" spans="18:20" x14ac:dyDescent="0.25">
      <c r="R260" s="15"/>
      <c r="S260" s="10"/>
      <c r="T260" s="10"/>
    </row>
    <row r="261" spans="18:20" x14ac:dyDescent="0.25">
      <c r="R261" s="15"/>
      <c r="S261" s="10"/>
      <c r="T261" s="10"/>
    </row>
    <row r="262" spans="18:20" x14ac:dyDescent="0.25">
      <c r="R262" s="15"/>
      <c r="S262" s="10"/>
      <c r="T262" s="10"/>
    </row>
    <row r="263" spans="18:20" x14ac:dyDescent="0.25">
      <c r="R263" s="15"/>
      <c r="S263" s="10"/>
      <c r="T263" s="10"/>
    </row>
    <row r="264" spans="18:20" x14ac:dyDescent="0.25">
      <c r="R264" s="15"/>
      <c r="S264" s="10"/>
      <c r="T264" s="10"/>
    </row>
    <row r="265" spans="18:20" x14ac:dyDescent="0.25">
      <c r="R265" s="15"/>
      <c r="S265" s="10"/>
      <c r="T265" s="10"/>
    </row>
    <row r="266" spans="18:20" x14ac:dyDescent="0.25">
      <c r="R266" s="15"/>
      <c r="S266" s="10"/>
      <c r="T266" s="10"/>
    </row>
    <row r="267" spans="18:20" x14ac:dyDescent="0.25">
      <c r="R267" s="15"/>
      <c r="S267" s="10"/>
      <c r="T267" s="10"/>
    </row>
    <row r="268" spans="18:20" x14ac:dyDescent="0.25">
      <c r="R268" s="15"/>
      <c r="S268" s="10"/>
      <c r="T268" s="10"/>
    </row>
    <row r="269" spans="18:20" x14ac:dyDescent="0.25">
      <c r="R269" s="15"/>
      <c r="S269" s="10"/>
      <c r="T269" s="10"/>
    </row>
    <row r="270" spans="18:20" x14ac:dyDescent="0.25">
      <c r="R270" s="15"/>
      <c r="S270" s="10"/>
      <c r="T270" s="10"/>
    </row>
    <row r="271" spans="18:20" x14ac:dyDescent="0.25">
      <c r="R271" s="15"/>
      <c r="S271" s="10"/>
      <c r="T271" s="10"/>
    </row>
    <row r="272" spans="18:20" x14ac:dyDescent="0.25">
      <c r="R272" s="15"/>
      <c r="S272" s="10"/>
      <c r="T272" s="10"/>
    </row>
    <row r="273" spans="18:20" x14ac:dyDescent="0.25">
      <c r="R273" s="15"/>
      <c r="S273" s="10"/>
      <c r="T273" s="10"/>
    </row>
    <row r="274" spans="18:20" x14ac:dyDescent="0.25">
      <c r="R274" s="15"/>
      <c r="S274" s="10"/>
      <c r="T274" s="10"/>
    </row>
    <row r="275" spans="18:20" x14ac:dyDescent="0.25">
      <c r="R275" s="15"/>
      <c r="S275" s="10"/>
      <c r="T275" s="10"/>
    </row>
    <row r="276" spans="18:20" x14ac:dyDescent="0.25">
      <c r="R276" s="15"/>
      <c r="S276" s="10"/>
      <c r="T276" s="10"/>
    </row>
    <row r="277" spans="18:20" x14ac:dyDescent="0.25">
      <c r="R277" s="15"/>
      <c r="S277" s="10"/>
      <c r="T277" s="10"/>
    </row>
    <row r="278" spans="18:20" x14ac:dyDescent="0.25">
      <c r="R278" s="15"/>
      <c r="S278" s="10"/>
      <c r="T278" s="10"/>
    </row>
    <row r="279" spans="18:20" x14ac:dyDescent="0.25">
      <c r="R279" s="15"/>
      <c r="S279" s="10"/>
      <c r="T279" s="10"/>
    </row>
    <row r="280" spans="18:20" x14ac:dyDescent="0.25">
      <c r="R280" s="15"/>
      <c r="S280" s="10"/>
      <c r="T280" s="10"/>
    </row>
    <row r="281" spans="18:20" x14ac:dyDescent="0.25">
      <c r="R281" s="15"/>
      <c r="S281" s="10"/>
      <c r="T281" s="10"/>
    </row>
    <row r="282" spans="18:20" x14ac:dyDescent="0.25">
      <c r="R282" s="15"/>
      <c r="S282" s="10"/>
      <c r="T282" s="10"/>
    </row>
    <row r="283" spans="18:20" x14ac:dyDescent="0.25">
      <c r="R283" s="15"/>
      <c r="S283" s="10"/>
      <c r="T283" s="10"/>
    </row>
    <row r="284" spans="18:20" x14ac:dyDescent="0.25">
      <c r="R284" s="15"/>
      <c r="S284" s="10"/>
      <c r="T284" s="10"/>
    </row>
    <row r="285" spans="18:20" x14ac:dyDescent="0.25">
      <c r="R285" s="15"/>
      <c r="S285" s="10"/>
      <c r="T285" s="10"/>
    </row>
    <row r="286" spans="18:20" x14ac:dyDescent="0.25">
      <c r="R286" s="15"/>
      <c r="S286" s="10"/>
      <c r="T286" s="10"/>
    </row>
    <row r="287" spans="18:20" x14ac:dyDescent="0.25">
      <c r="R287" s="15"/>
      <c r="S287" s="10"/>
      <c r="T287" s="10"/>
    </row>
    <row r="288" spans="18:20" x14ac:dyDescent="0.25">
      <c r="R288" s="15"/>
      <c r="S288" s="10"/>
      <c r="T288" s="10"/>
    </row>
    <row r="289" spans="18:20" x14ac:dyDescent="0.25">
      <c r="R289" s="15"/>
      <c r="S289" s="10"/>
      <c r="T289" s="10"/>
    </row>
    <row r="290" spans="18:20" x14ac:dyDescent="0.25">
      <c r="R290" s="15"/>
      <c r="S290" s="10"/>
      <c r="T290" s="10"/>
    </row>
    <row r="291" spans="18:20" x14ac:dyDescent="0.25">
      <c r="R291" s="15"/>
      <c r="S291" s="10"/>
      <c r="T291" s="10"/>
    </row>
    <row r="292" spans="18:20" x14ac:dyDescent="0.25">
      <c r="R292" s="15"/>
      <c r="S292" s="10"/>
      <c r="T292" s="10"/>
    </row>
    <row r="293" spans="18:20" x14ac:dyDescent="0.25">
      <c r="R293" s="15"/>
      <c r="S293" s="10"/>
      <c r="T293" s="10"/>
    </row>
    <row r="294" spans="18:20" x14ac:dyDescent="0.25">
      <c r="R294" s="15"/>
      <c r="S294" s="10"/>
      <c r="T294" s="10"/>
    </row>
    <row r="295" spans="18:20" x14ac:dyDescent="0.25">
      <c r="R295" s="15"/>
      <c r="S295" s="10"/>
      <c r="T295" s="10"/>
    </row>
    <row r="296" spans="18:20" x14ac:dyDescent="0.25">
      <c r="R296" s="15"/>
      <c r="S296" s="10"/>
      <c r="T296" s="10"/>
    </row>
    <row r="297" spans="18:20" x14ac:dyDescent="0.25">
      <c r="R297" s="15"/>
      <c r="S297" s="10"/>
      <c r="T297" s="10"/>
    </row>
    <row r="298" spans="18:20" x14ac:dyDescent="0.25">
      <c r="R298" s="15"/>
      <c r="S298" s="10"/>
      <c r="T298" s="10"/>
    </row>
    <row r="299" spans="18:20" x14ac:dyDescent="0.25">
      <c r="R299" s="15"/>
      <c r="S299" s="10"/>
      <c r="T299" s="10"/>
    </row>
    <row r="300" spans="18:20" x14ac:dyDescent="0.25">
      <c r="R300" s="15"/>
      <c r="S300" s="10"/>
      <c r="T300" s="10"/>
    </row>
    <row r="301" spans="18:20" x14ac:dyDescent="0.25">
      <c r="R301" s="15"/>
      <c r="S301" s="10"/>
      <c r="T301" s="10"/>
    </row>
    <row r="302" spans="18:20" x14ac:dyDescent="0.25">
      <c r="R302" s="15"/>
      <c r="S302" s="10"/>
      <c r="T302" s="10"/>
    </row>
    <row r="303" spans="18:20" x14ac:dyDescent="0.25">
      <c r="R303" s="15"/>
      <c r="S303" s="10"/>
      <c r="T303" s="10"/>
    </row>
    <row r="304" spans="18:20" x14ac:dyDescent="0.25">
      <c r="R304" s="15"/>
      <c r="S304" s="10"/>
      <c r="T304" s="10"/>
    </row>
    <row r="305" spans="18:20" x14ac:dyDescent="0.25">
      <c r="R305" s="15"/>
      <c r="S305" s="10"/>
      <c r="T305" s="10"/>
    </row>
    <row r="306" spans="18:20" x14ac:dyDescent="0.25">
      <c r="R306" s="15"/>
      <c r="S306" s="10"/>
      <c r="T306" s="10"/>
    </row>
    <row r="307" spans="18:20" x14ac:dyDescent="0.25">
      <c r="R307" s="15"/>
      <c r="S307" s="10"/>
      <c r="T307" s="10"/>
    </row>
    <row r="308" spans="18:20" x14ac:dyDescent="0.25">
      <c r="R308" s="15"/>
      <c r="S308" s="10"/>
      <c r="T308" s="10"/>
    </row>
    <row r="309" spans="18:20" x14ac:dyDescent="0.25">
      <c r="R309" s="15"/>
      <c r="S309" s="10"/>
      <c r="T309" s="10"/>
    </row>
    <row r="310" spans="18:20" x14ac:dyDescent="0.25">
      <c r="R310" s="15"/>
      <c r="S310" s="10"/>
      <c r="T310" s="10"/>
    </row>
    <row r="311" spans="18:20" x14ac:dyDescent="0.25">
      <c r="R311" s="15"/>
      <c r="S311" s="10"/>
      <c r="T311" s="10"/>
    </row>
    <row r="312" spans="18:20" x14ac:dyDescent="0.25">
      <c r="R312" s="15"/>
      <c r="S312" s="10"/>
      <c r="T312" s="10"/>
    </row>
    <row r="313" spans="18:20" x14ac:dyDescent="0.25">
      <c r="R313" s="15"/>
      <c r="S313" s="10"/>
      <c r="T313" s="10"/>
    </row>
    <row r="314" spans="18:20" x14ac:dyDescent="0.25">
      <c r="R314" s="15"/>
      <c r="S314" s="10"/>
      <c r="T314" s="10"/>
    </row>
    <row r="315" spans="18:20" x14ac:dyDescent="0.25">
      <c r="R315" s="15"/>
      <c r="S315" s="10"/>
      <c r="T315" s="10"/>
    </row>
    <row r="316" spans="18:20" x14ac:dyDescent="0.25">
      <c r="R316" s="15"/>
      <c r="S316" s="10"/>
      <c r="T316" s="10"/>
    </row>
    <row r="317" spans="18:20" x14ac:dyDescent="0.25">
      <c r="R317" s="15"/>
      <c r="S317" s="10"/>
      <c r="T317" s="10"/>
    </row>
    <row r="318" spans="18:20" x14ac:dyDescent="0.25">
      <c r="R318" s="15"/>
      <c r="S318" s="10"/>
      <c r="T318" s="10"/>
    </row>
    <row r="319" spans="18:20" x14ac:dyDescent="0.25">
      <c r="R319" s="15"/>
      <c r="S319" s="10"/>
      <c r="T319" s="10"/>
    </row>
    <row r="320" spans="18:20" x14ac:dyDescent="0.25">
      <c r="R320" s="15"/>
      <c r="S320" s="10"/>
      <c r="T320" s="10"/>
    </row>
    <row r="321" spans="18:20" x14ac:dyDescent="0.25">
      <c r="R321" s="15"/>
      <c r="S321" s="10"/>
      <c r="T321" s="10"/>
    </row>
    <row r="322" spans="18:20" x14ac:dyDescent="0.25">
      <c r="R322" s="15"/>
      <c r="S322" s="10"/>
      <c r="T322" s="10"/>
    </row>
    <row r="323" spans="18:20" x14ac:dyDescent="0.25">
      <c r="R323" s="15"/>
      <c r="S323" s="10"/>
      <c r="T323" s="10"/>
    </row>
    <row r="324" spans="18:20" x14ac:dyDescent="0.25">
      <c r="R324" s="15"/>
      <c r="S324" s="10"/>
      <c r="T324" s="10"/>
    </row>
    <row r="325" spans="18:20" x14ac:dyDescent="0.25">
      <c r="R325" s="15"/>
      <c r="S325" s="10"/>
      <c r="T325" s="10"/>
    </row>
    <row r="326" spans="18:20" x14ac:dyDescent="0.25">
      <c r="R326" s="15"/>
      <c r="S326" s="10"/>
      <c r="T326" s="10"/>
    </row>
    <row r="327" spans="18:20" x14ac:dyDescent="0.25">
      <c r="R327" s="15"/>
      <c r="S327" s="10"/>
      <c r="T327" s="10"/>
    </row>
    <row r="328" spans="18:20" x14ac:dyDescent="0.25">
      <c r="R328" s="15"/>
      <c r="S328" s="10"/>
      <c r="T328" s="10"/>
    </row>
    <row r="329" spans="18:20" x14ac:dyDescent="0.25">
      <c r="R329" s="15"/>
      <c r="S329" s="10"/>
      <c r="T329" s="10"/>
    </row>
    <row r="330" spans="18:20" x14ac:dyDescent="0.25">
      <c r="R330" s="15"/>
      <c r="S330" s="10"/>
      <c r="T330" s="10"/>
    </row>
    <row r="331" spans="18:20" x14ac:dyDescent="0.25">
      <c r="R331" s="15"/>
      <c r="S331" s="10"/>
      <c r="T331" s="10"/>
    </row>
    <row r="332" spans="18:20" x14ac:dyDescent="0.25">
      <c r="R332" s="15"/>
      <c r="S332" s="10"/>
      <c r="T332" s="10"/>
    </row>
    <row r="333" spans="18:20" x14ac:dyDescent="0.25">
      <c r="R333" s="15"/>
      <c r="S333" s="10"/>
      <c r="T333" s="10"/>
    </row>
    <row r="334" spans="18:20" x14ac:dyDescent="0.25">
      <c r="R334" s="15"/>
      <c r="S334" s="10"/>
      <c r="T334" s="10"/>
    </row>
    <row r="335" spans="18:20" x14ac:dyDescent="0.25">
      <c r="R335" s="15"/>
      <c r="S335" s="10"/>
      <c r="T335" s="10"/>
    </row>
    <row r="336" spans="18:20" x14ac:dyDescent="0.25">
      <c r="R336" s="15"/>
      <c r="S336" s="10"/>
      <c r="T336" s="10"/>
    </row>
    <row r="337" spans="18:20" x14ac:dyDescent="0.25">
      <c r="R337" s="15"/>
      <c r="S337" s="10"/>
      <c r="T337" s="10"/>
    </row>
    <row r="338" spans="18:20" x14ac:dyDescent="0.25">
      <c r="R338" s="15"/>
      <c r="S338" s="10"/>
      <c r="T338" s="10"/>
    </row>
    <row r="339" spans="18:20" x14ac:dyDescent="0.25">
      <c r="R339" s="15"/>
      <c r="S339" s="10"/>
      <c r="T339" s="10"/>
    </row>
    <row r="340" spans="18:20" x14ac:dyDescent="0.25">
      <c r="R340" s="15"/>
      <c r="S340" s="10"/>
      <c r="T340" s="10"/>
    </row>
    <row r="341" spans="18:20" x14ac:dyDescent="0.25">
      <c r="R341" s="15"/>
      <c r="S341" s="10"/>
      <c r="T341" s="10"/>
    </row>
    <row r="342" spans="18:20" x14ac:dyDescent="0.25">
      <c r="R342" s="15"/>
      <c r="S342" s="10"/>
      <c r="T342" s="10"/>
    </row>
    <row r="343" spans="18:20" x14ac:dyDescent="0.25">
      <c r="R343" s="15"/>
      <c r="S343" s="10"/>
      <c r="T343" s="10"/>
    </row>
    <row r="344" spans="18:20" x14ac:dyDescent="0.25">
      <c r="R344" s="15"/>
      <c r="S344" s="10"/>
      <c r="T344" s="10"/>
    </row>
    <row r="345" spans="18:20" x14ac:dyDescent="0.25">
      <c r="R345" s="15"/>
      <c r="S345" s="10"/>
      <c r="T345" s="10"/>
    </row>
    <row r="346" spans="18:20" x14ac:dyDescent="0.25">
      <c r="R346" s="15"/>
      <c r="S346" s="10"/>
      <c r="T346" s="10"/>
    </row>
    <row r="347" spans="18:20" x14ac:dyDescent="0.25">
      <c r="R347" s="15"/>
      <c r="S347" s="10"/>
      <c r="T347" s="10"/>
    </row>
    <row r="348" spans="18:20" x14ac:dyDescent="0.25">
      <c r="R348" s="15"/>
      <c r="S348" s="10"/>
      <c r="T348" s="10"/>
    </row>
    <row r="349" spans="18:20" x14ac:dyDescent="0.25">
      <c r="R349" s="15"/>
      <c r="S349" s="10"/>
      <c r="T349" s="10"/>
    </row>
    <row r="350" spans="18:20" x14ac:dyDescent="0.25">
      <c r="R350" s="15"/>
      <c r="S350" s="10"/>
      <c r="T350" s="10"/>
    </row>
    <row r="351" spans="18:20" x14ac:dyDescent="0.25">
      <c r="R351" s="15"/>
      <c r="S351" s="10"/>
      <c r="T351" s="10"/>
    </row>
    <row r="352" spans="18:20" x14ac:dyDescent="0.25">
      <c r="R352" s="15"/>
      <c r="S352" s="10"/>
      <c r="T352" s="10"/>
    </row>
    <row r="353" spans="18:20" x14ac:dyDescent="0.25">
      <c r="R353" s="15"/>
      <c r="S353" s="10"/>
      <c r="T353" s="10"/>
    </row>
    <row r="354" spans="18:20" x14ac:dyDescent="0.25">
      <c r="R354" s="15"/>
      <c r="S354" s="10"/>
      <c r="T354" s="10"/>
    </row>
    <row r="355" spans="18:20" x14ac:dyDescent="0.25">
      <c r="R355" s="15"/>
      <c r="S355" s="10"/>
      <c r="T355" s="10"/>
    </row>
    <row r="356" spans="18:20" x14ac:dyDescent="0.25">
      <c r="R356" s="15"/>
      <c r="S356" s="10"/>
      <c r="T356" s="10"/>
    </row>
    <row r="357" spans="18:20" x14ac:dyDescent="0.25">
      <c r="R357" s="15"/>
      <c r="S357" s="10"/>
      <c r="T357" s="10"/>
    </row>
    <row r="358" spans="18:20" x14ac:dyDescent="0.25">
      <c r="R358" s="15"/>
      <c r="S358" s="10"/>
      <c r="T358" s="10"/>
    </row>
    <row r="359" spans="18:20" x14ac:dyDescent="0.25">
      <c r="R359" s="15"/>
      <c r="S359" s="10"/>
      <c r="T359" s="10"/>
    </row>
    <row r="360" spans="18:20" x14ac:dyDescent="0.25">
      <c r="R360" s="15"/>
      <c r="S360" s="10"/>
      <c r="T360" s="10"/>
    </row>
    <row r="361" spans="18:20" x14ac:dyDescent="0.25">
      <c r="R361" s="15"/>
      <c r="S361" s="10"/>
      <c r="T361" s="10"/>
    </row>
    <row r="362" spans="18:20" x14ac:dyDescent="0.25">
      <c r="R362" s="15"/>
      <c r="S362" s="10"/>
      <c r="T362" s="10"/>
    </row>
    <row r="363" spans="18:20" x14ac:dyDescent="0.25">
      <c r="R363" s="15"/>
      <c r="S363" s="10"/>
      <c r="T363" s="10"/>
    </row>
    <row r="364" spans="18:20" x14ac:dyDescent="0.25">
      <c r="R364" s="15"/>
      <c r="S364" s="10"/>
      <c r="T364" s="10"/>
    </row>
    <row r="365" spans="18:20" x14ac:dyDescent="0.25">
      <c r="R365" s="15"/>
      <c r="S365" s="10"/>
      <c r="T365" s="10"/>
    </row>
    <row r="366" spans="18:20" x14ac:dyDescent="0.25">
      <c r="R366" s="15"/>
      <c r="S366" s="10"/>
      <c r="T366" s="10"/>
    </row>
    <row r="367" spans="18:20" x14ac:dyDescent="0.25">
      <c r="R367" s="15"/>
      <c r="S367" s="10"/>
      <c r="T367" s="10"/>
    </row>
    <row r="368" spans="18:20" x14ac:dyDescent="0.25">
      <c r="R368" s="15"/>
      <c r="S368" s="10"/>
      <c r="T368" s="10"/>
    </row>
    <row r="369" spans="18:20" x14ac:dyDescent="0.25">
      <c r="R369" s="15"/>
      <c r="S369" s="10"/>
      <c r="T369" s="10"/>
    </row>
    <row r="370" spans="18:20" x14ac:dyDescent="0.25">
      <c r="R370" s="15"/>
      <c r="S370" s="10"/>
      <c r="T370" s="10"/>
    </row>
    <row r="371" spans="18:20" x14ac:dyDescent="0.25">
      <c r="R371" s="15"/>
      <c r="S371" s="10"/>
      <c r="T371" s="10"/>
    </row>
    <row r="372" spans="18:20" x14ac:dyDescent="0.25">
      <c r="R372" s="15"/>
      <c r="S372" s="10"/>
      <c r="T372" s="10"/>
    </row>
    <row r="373" spans="18:20" x14ac:dyDescent="0.25">
      <c r="R373" s="15"/>
      <c r="S373" s="10"/>
      <c r="T373" s="10"/>
    </row>
    <row r="374" spans="18:20" x14ac:dyDescent="0.25">
      <c r="R374" s="15"/>
      <c r="S374" s="10"/>
      <c r="T374" s="10"/>
    </row>
    <row r="375" spans="18:20" x14ac:dyDescent="0.25">
      <c r="R375" s="15"/>
      <c r="S375" s="10"/>
      <c r="T375" s="10"/>
    </row>
    <row r="376" spans="18:20" x14ac:dyDescent="0.25">
      <c r="R376" s="15"/>
      <c r="S376" s="10"/>
      <c r="T376" s="10"/>
    </row>
    <row r="377" spans="18:20" x14ac:dyDescent="0.25">
      <c r="R377" s="15"/>
      <c r="S377" s="10"/>
      <c r="T377" s="10"/>
    </row>
    <row r="378" spans="18:20" x14ac:dyDescent="0.25">
      <c r="R378" s="15"/>
      <c r="S378" s="10"/>
      <c r="T378" s="10"/>
    </row>
    <row r="379" spans="18:20" x14ac:dyDescent="0.25">
      <c r="R379" s="15"/>
      <c r="S379" s="10"/>
      <c r="T379" s="10"/>
    </row>
    <row r="380" spans="18:20" x14ac:dyDescent="0.25">
      <c r="R380" s="15"/>
      <c r="S380" s="10"/>
      <c r="T380" s="10"/>
    </row>
    <row r="381" spans="18:20" x14ac:dyDescent="0.25">
      <c r="R381" s="15"/>
      <c r="S381" s="10"/>
      <c r="T381" s="10"/>
    </row>
    <row r="382" spans="18:20" x14ac:dyDescent="0.25">
      <c r="R382" s="15"/>
      <c r="S382" s="10"/>
      <c r="T382" s="10"/>
    </row>
    <row r="383" spans="18:20" x14ac:dyDescent="0.25">
      <c r="R383" s="15"/>
      <c r="S383" s="10"/>
      <c r="T383" s="10"/>
    </row>
    <row r="384" spans="18:20" x14ac:dyDescent="0.25">
      <c r="R384" s="15"/>
      <c r="S384" s="10"/>
      <c r="T384" s="10"/>
    </row>
    <row r="385" spans="18:20" x14ac:dyDescent="0.25">
      <c r="R385" s="15"/>
      <c r="S385" s="10"/>
      <c r="T385" s="10"/>
    </row>
    <row r="386" spans="18:20" x14ac:dyDescent="0.25">
      <c r="R386" s="15"/>
      <c r="S386" s="10"/>
      <c r="T386" s="10"/>
    </row>
    <row r="387" spans="18:20" x14ac:dyDescent="0.25">
      <c r="R387" s="15"/>
      <c r="S387" s="10"/>
      <c r="T387" s="10"/>
    </row>
    <row r="388" spans="18:20" x14ac:dyDescent="0.25">
      <c r="R388" s="15"/>
      <c r="S388" s="10"/>
      <c r="T388" s="10"/>
    </row>
    <row r="389" spans="18:20" x14ac:dyDescent="0.25">
      <c r="R389" s="15"/>
      <c r="S389" s="10"/>
      <c r="T389" s="10"/>
    </row>
    <row r="390" spans="18:20" x14ac:dyDescent="0.25">
      <c r="R390" s="15"/>
      <c r="S390" s="10"/>
      <c r="T390" s="10"/>
    </row>
    <row r="391" spans="18:20" x14ac:dyDescent="0.25">
      <c r="R391" s="15"/>
      <c r="S391" s="10"/>
      <c r="T391" s="10"/>
    </row>
    <row r="392" spans="18:20" x14ac:dyDescent="0.25">
      <c r="R392" s="15"/>
      <c r="S392" s="10"/>
      <c r="T392" s="10"/>
    </row>
    <row r="393" spans="18:20" x14ac:dyDescent="0.25">
      <c r="R393" s="15"/>
      <c r="S393" s="10"/>
      <c r="T393" s="10"/>
    </row>
    <row r="394" spans="18:20" x14ac:dyDescent="0.25">
      <c r="R394" s="15"/>
      <c r="S394" s="10"/>
      <c r="T394" s="10"/>
    </row>
    <row r="395" spans="18:20" x14ac:dyDescent="0.25">
      <c r="R395" s="15"/>
      <c r="S395" s="10"/>
      <c r="T395" s="10"/>
    </row>
    <row r="396" spans="18:20" x14ac:dyDescent="0.25">
      <c r="R396" s="15"/>
      <c r="S396" s="10"/>
      <c r="T396" s="10"/>
    </row>
    <row r="397" spans="18:20" x14ac:dyDescent="0.25">
      <c r="R397" s="15"/>
      <c r="S397" s="10"/>
      <c r="T397" s="10"/>
    </row>
    <row r="398" spans="18:20" x14ac:dyDescent="0.25">
      <c r="R398" s="15"/>
      <c r="S398" s="10"/>
      <c r="T398" s="10"/>
    </row>
    <row r="399" spans="18:20" x14ac:dyDescent="0.25">
      <c r="R399" s="15"/>
      <c r="S399" s="10"/>
      <c r="T399" s="10"/>
    </row>
    <row r="400" spans="18:20" x14ac:dyDescent="0.25">
      <c r="R400" s="15"/>
      <c r="S400" s="10"/>
      <c r="T400" s="10"/>
    </row>
    <row r="401" spans="18:20" x14ac:dyDescent="0.25">
      <c r="R401" s="15"/>
      <c r="S401" s="10"/>
      <c r="T401" s="10"/>
    </row>
    <row r="402" spans="18:20" x14ac:dyDescent="0.25">
      <c r="R402" s="15"/>
      <c r="S402" s="10"/>
      <c r="T402" s="10"/>
    </row>
    <row r="403" spans="18:20" x14ac:dyDescent="0.25">
      <c r="R403" s="15"/>
      <c r="S403" s="10"/>
      <c r="T403" s="10"/>
    </row>
    <row r="404" spans="18:20" x14ac:dyDescent="0.25">
      <c r="R404" s="15"/>
      <c r="S404" s="10"/>
      <c r="T404" s="10"/>
    </row>
    <row r="405" spans="18:20" x14ac:dyDescent="0.25">
      <c r="R405" s="15"/>
      <c r="S405" s="10"/>
      <c r="T405" s="10"/>
    </row>
    <row r="406" spans="18:20" x14ac:dyDescent="0.25">
      <c r="R406" s="15"/>
      <c r="S406" s="10"/>
      <c r="T406" s="10"/>
    </row>
    <row r="407" spans="18:20" x14ac:dyDescent="0.25">
      <c r="R407" s="15"/>
      <c r="S407" s="10"/>
      <c r="T407" s="10"/>
    </row>
    <row r="408" spans="18:20" x14ac:dyDescent="0.25">
      <c r="R408" s="15"/>
      <c r="S408" s="10"/>
      <c r="T408" s="10"/>
    </row>
    <row r="409" spans="18:20" x14ac:dyDescent="0.25">
      <c r="R409" s="15"/>
      <c r="S409" s="10"/>
      <c r="T409" s="10"/>
    </row>
    <row r="410" spans="18:20" x14ac:dyDescent="0.25">
      <c r="R410" s="15"/>
      <c r="S410" s="10"/>
      <c r="T410" s="10"/>
    </row>
    <row r="411" spans="18:20" x14ac:dyDescent="0.25">
      <c r="R411" s="15"/>
      <c r="S411" s="10"/>
      <c r="T411" s="10"/>
    </row>
    <row r="412" spans="18:20" x14ac:dyDescent="0.25">
      <c r="R412" s="15"/>
      <c r="S412" s="10"/>
      <c r="T412" s="10"/>
    </row>
    <row r="413" spans="18:20" x14ac:dyDescent="0.25">
      <c r="R413" s="15"/>
      <c r="S413" s="10"/>
      <c r="T413" s="10"/>
    </row>
    <row r="414" spans="18:20" x14ac:dyDescent="0.25">
      <c r="R414" s="15"/>
      <c r="S414" s="10"/>
      <c r="T414" s="10"/>
    </row>
    <row r="415" spans="18:20" x14ac:dyDescent="0.25">
      <c r="R415" s="15"/>
      <c r="S415" s="10"/>
      <c r="T415" s="10"/>
    </row>
    <row r="416" spans="18:20" x14ac:dyDescent="0.25">
      <c r="R416" s="15"/>
      <c r="S416" s="10"/>
      <c r="T416" s="10"/>
    </row>
    <row r="417" spans="18:20" x14ac:dyDescent="0.25">
      <c r="R417" s="15"/>
      <c r="S417" s="10"/>
      <c r="T417" s="10"/>
    </row>
    <row r="418" spans="18:20" x14ac:dyDescent="0.25">
      <c r="R418" s="15"/>
      <c r="S418" s="10"/>
      <c r="T418" s="10"/>
    </row>
    <row r="419" spans="18:20" x14ac:dyDescent="0.25">
      <c r="R419" s="15"/>
      <c r="S419" s="10"/>
      <c r="T419" s="10"/>
    </row>
    <row r="420" spans="18:20" x14ac:dyDescent="0.25">
      <c r="R420" s="15"/>
      <c r="S420" s="10"/>
      <c r="T420" s="10"/>
    </row>
    <row r="421" spans="18:20" x14ac:dyDescent="0.25">
      <c r="R421" s="15"/>
      <c r="S421" s="10"/>
      <c r="T421" s="10"/>
    </row>
    <row r="422" spans="18:20" x14ac:dyDescent="0.25">
      <c r="R422" s="15"/>
      <c r="S422" s="10"/>
      <c r="T422" s="10"/>
    </row>
    <row r="423" spans="18:20" x14ac:dyDescent="0.25">
      <c r="R423" s="15"/>
      <c r="S423" s="10"/>
      <c r="T423" s="10"/>
    </row>
    <row r="424" spans="18:20" x14ac:dyDescent="0.25">
      <c r="R424" s="15"/>
      <c r="S424" s="10"/>
      <c r="T424" s="10"/>
    </row>
    <row r="425" spans="18:20" x14ac:dyDescent="0.25">
      <c r="R425" s="15"/>
      <c r="S425" s="10"/>
      <c r="T425" s="10"/>
    </row>
    <row r="426" spans="18:20" x14ac:dyDescent="0.25">
      <c r="R426" s="15"/>
      <c r="S426" s="10"/>
      <c r="T426" s="10"/>
    </row>
    <row r="427" spans="18:20" x14ac:dyDescent="0.25">
      <c r="R427" s="15"/>
      <c r="S427" s="10"/>
      <c r="T427" s="10"/>
    </row>
    <row r="428" spans="18:20" x14ac:dyDescent="0.25">
      <c r="R428" s="15"/>
      <c r="S428" s="10"/>
      <c r="T428" s="10"/>
    </row>
    <row r="429" spans="18:20" x14ac:dyDescent="0.25">
      <c r="R429" s="15"/>
      <c r="S429" s="10"/>
      <c r="T429" s="10"/>
    </row>
    <row r="430" spans="18:20" x14ac:dyDescent="0.25">
      <c r="R430" s="15"/>
      <c r="S430" s="10"/>
      <c r="T430" s="10"/>
    </row>
    <row r="431" spans="18:20" x14ac:dyDescent="0.25">
      <c r="R431" s="15"/>
      <c r="S431" s="10"/>
      <c r="T431" s="10"/>
    </row>
    <row r="432" spans="18:20" x14ac:dyDescent="0.25">
      <c r="R432" s="15"/>
      <c r="S432" s="10"/>
      <c r="T432" s="10"/>
    </row>
    <row r="433" spans="18:20" x14ac:dyDescent="0.25">
      <c r="R433" s="15"/>
      <c r="S433" s="10"/>
      <c r="T433" s="10"/>
    </row>
    <row r="434" spans="18:20" x14ac:dyDescent="0.25">
      <c r="R434" s="15"/>
      <c r="S434" s="10"/>
      <c r="T434" s="10"/>
    </row>
    <row r="435" spans="18:20" x14ac:dyDescent="0.25">
      <c r="R435" s="15"/>
      <c r="S435" s="10"/>
      <c r="T435" s="10"/>
    </row>
    <row r="436" spans="18:20" x14ac:dyDescent="0.25">
      <c r="R436" s="15"/>
      <c r="S436" s="10"/>
      <c r="T436" s="10"/>
    </row>
    <row r="437" spans="18:20" x14ac:dyDescent="0.25">
      <c r="R437" s="15"/>
      <c r="S437" s="10"/>
      <c r="T437" s="10"/>
    </row>
    <row r="438" spans="18:20" x14ac:dyDescent="0.25">
      <c r="R438" s="15"/>
      <c r="S438" s="10"/>
      <c r="T438" s="10"/>
    </row>
    <row r="439" spans="18:20" x14ac:dyDescent="0.25">
      <c r="R439" s="15"/>
      <c r="S439" s="10"/>
      <c r="T439" s="10"/>
    </row>
    <row r="440" spans="18:20" x14ac:dyDescent="0.25">
      <c r="R440" s="15"/>
      <c r="S440" s="10"/>
      <c r="T440" s="10"/>
    </row>
    <row r="441" spans="18:20" x14ac:dyDescent="0.25">
      <c r="R441" s="15"/>
      <c r="S441" s="10"/>
      <c r="T441" s="10"/>
    </row>
    <row r="442" spans="18:20" x14ac:dyDescent="0.25">
      <c r="R442" s="15"/>
      <c r="S442" s="10"/>
      <c r="T442" s="10"/>
    </row>
    <row r="443" spans="18:20" x14ac:dyDescent="0.25">
      <c r="R443" s="15"/>
      <c r="S443" s="10"/>
      <c r="T443" s="10"/>
    </row>
    <row r="444" spans="18:20" x14ac:dyDescent="0.25">
      <c r="R444" s="15"/>
      <c r="S444" s="10"/>
      <c r="T444" s="10"/>
    </row>
    <row r="445" spans="18:20" x14ac:dyDescent="0.25">
      <c r="R445" s="15"/>
      <c r="S445" s="10"/>
      <c r="T445" s="10"/>
    </row>
    <row r="446" spans="18:20" x14ac:dyDescent="0.25">
      <c r="R446" s="15"/>
      <c r="S446" s="10"/>
      <c r="T446" s="10"/>
    </row>
    <row r="447" spans="18:20" x14ac:dyDescent="0.25">
      <c r="R447" s="15"/>
      <c r="S447" s="10"/>
      <c r="T447" s="10"/>
    </row>
    <row r="448" spans="18:20" x14ac:dyDescent="0.25">
      <c r="R448" s="15"/>
      <c r="S448" s="10"/>
      <c r="T448" s="10"/>
    </row>
    <row r="449" spans="18:20" x14ac:dyDescent="0.25">
      <c r="R449" s="15"/>
      <c r="S449" s="10"/>
      <c r="T449" s="10"/>
    </row>
    <row r="450" spans="18:20" x14ac:dyDescent="0.25">
      <c r="R450" s="15"/>
      <c r="S450" s="10"/>
      <c r="T450" s="10"/>
    </row>
    <row r="451" spans="18:20" x14ac:dyDescent="0.25">
      <c r="R451" s="15"/>
      <c r="S451" s="10"/>
      <c r="T451" s="10"/>
    </row>
    <row r="452" spans="18:20" x14ac:dyDescent="0.25">
      <c r="R452" s="15"/>
      <c r="S452" s="10"/>
      <c r="T452" s="10"/>
    </row>
    <row r="453" spans="18:20" x14ac:dyDescent="0.25">
      <c r="R453" s="15"/>
      <c r="S453" s="10"/>
      <c r="T453" s="10"/>
    </row>
    <row r="454" spans="18:20" x14ac:dyDescent="0.25">
      <c r="R454" s="15"/>
      <c r="S454" s="10"/>
      <c r="T454" s="10"/>
    </row>
    <row r="455" spans="18:20" x14ac:dyDescent="0.25">
      <c r="R455" s="15"/>
      <c r="S455" s="10"/>
      <c r="T455" s="10"/>
    </row>
    <row r="456" spans="18:20" x14ac:dyDescent="0.25">
      <c r="R456" s="15"/>
      <c r="S456" s="10"/>
      <c r="T456" s="10"/>
    </row>
    <row r="457" spans="18:20" x14ac:dyDescent="0.25">
      <c r="R457" s="15"/>
      <c r="S457" s="10"/>
      <c r="T457" s="10"/>
    </row>
    <row r="458" spans="18:20" x14ac:dyDescent="0.25">
      <c r="R458" s="15"/>
      <c r="S458" s="10"/>
      <c r="T458" s="10"/>
    </row>
    <row r="459" spans="18:20" x14ac:dyDescent="0.25">
      <c r="R459" s="15"/>
      <c r="S459" s="10"/>
      <c r="T459" s="10"/>
    </row>
    <row r="460" spans="18:20" x14ac:dyDescent="0.25">
      <c r="R460" s="15"/>
      <c r="S460" s="10"/>
      <c r="T460" s="10"/>
    </row>
    <row r="461" spans="18:20" x14ac:dyDescent="0.25">
      <c r="R461" s="15"/>
      <c r="S461" s="10"/>
      <c r="T461" s="10"/>
    </row>
    <row r="462" spans="18:20" x14ac:dyDescent="0.25">
      <c r="R462" s="15"/>
      <c r="S462" s="10"/>
      <c r="T462" s="10"/>
    </row>
    <row r="463" spans="18:20" x14ac:dyDescent="0.25">
      <c r="R463" s="15"/>
      <c r="S463" s="10"/>
      <c r="T463" s="10"/>
    </row>
    <row r="464" spans="18:20" x14ac:dyDescent="0.25">
      <c r="R464" s="15"/>
      <c r="S464" s="10"/>
      <c r="T464" s="10"/>
    </row>
    <row r="465" spans="18:20" x14ac:dyDescent="0.25">
      <c r="R465" s="15"/>
      <c r="S465" s="10"/>
      <c r="T465" s="10"/>
    </row>
    <row r="466" spans="18:20" x14ac:dyDescent="0.25">
      <c r="R466" s="15"/>
      <c r="S466" s="10"/>
      <c r="T466" s="10"/>
    </row>
    <row r="467" spans="18:20" x14ac:dyDescent="0.25">
      <c r="R467" s="15"/>
      <c r="S467" s="10"/>
      <c r="T467" s="10"/>
    </row>
    <row r="468" spans="18:20" x14ac:dyDescent="0.25">
      <c r="R468" s="15"/>
      <c r="S468" s="10"/>
      <c r="T468" s="10"/>
    </row>
    <row r="469" spans="18:20" x14ac:dyDescent="0.25">
      <c r="R469" s="15"/>
      <c r="S469" s="10"/>
      <c r="T469" s="10"/>
    </row>
    <row r="470" spans="18:20" x14ac:dyDescent="0.25">
      <c r="R470" s="15"/>
      <c r="S470" s="10"/>
      <c r="T470" s="10"/>
    </row>
    <row r="471" spans="18:20" x14ac:dyDescent="0.25">
      <c r="R471" s="15"/>
      <c r="S471" s="10"/>
      <c r="T471" s="10"/>
    </row>
    <row r="472" spans="18:20" x14ac:dyDescent="0.25">
      <c r="R472" s="15"/>
      <c r="S472" s="10"/>
      <c r="T472" s="10"/>
    </row>
    <row r="473" spans="18:20" x14ac:dyDescent="0.25">
      <c r="R473" s="15"/>
      <c r="S473" s="10"/>
      <c r="T473" s="10"/>
    </row>
    <row r="474" spans="18:20" x14ac:dyDescent="0.25">
      <c r="R474" s="15"/>
      <c r="S474" s="10"/>
      <c r="T474" s="10"/>
    </row>
    <row r="475" spans="18:20" x14ac:dyDescent="0.25">
      <c r="R475" s="15"/>
      <c r="S475" s="10"/>
      <c r="T475" s="10"/>
    </row>
    <row r="476" spans="18:20" x14ac:dyDescent="0.25">
      <c r="R476" s="15"/>
      <c r="S476" s="10"/>
      <c r="T476" s="10"/>
    </row>
    <row r="477" spans="18:20" x14ac:dyDescent="0.25">
      <c r="R477" s="15"/>
      <c r="S477" s="10"/>
      <c r="T477" s="10"/>
    </row>
    <row r="478" spans="18:20" x14ac:dyDescent="0.25">
      <c r="R478" s="15"/>
      <c r="S478" s="10"/>
      <c r="T478" s="10"/>
    </row>
    <row r="479" spans="18:20" x14ac:dyDescent="0.25">
      <c r="R479" s="15"/>
      <c r="S479" s="10"/>
      <c r="T479" s="10"/>
    </row>
    <row r="480" spans="18:20" x14ac:dyDescent="0.25">
      <c r="R480" s="15"/>
      <c r="S480" s="10"/>
      <c r="T480" s="10"/>
    </row>
    <row r="481" spans="18:20" x14ac:dyDescent="0.25">
      <c r="R481" s="15"/>
      <c r="S481" s="10"/>
      <c r="T481" s="10"/>
    </row>
    <row r="482" spans="18:20" x14ac:dyDescent="0.25">
      <c r="R482" s="15"/>
      <c r="S482" s="10"/>
      <c r="T482" s="10"/>
    </row>
    <row r="483" spans="18:20" x14ac:dyDescent="0.25">
      <c r="R483" s="15"/>
      <c r="S483" s="10"/>
      <c r="T483" s="10"/>
    </row>
    <row r="484" spans="18:20" x14ac:dyDescent="0.25">
      <c r="R484" s="15"/>
      <c r="S484" s="10"/>
      <c r="T484" s="10"/>
    </row>
    <row r="485" spans="18:20" x14ac:dyDescent="0.25">
      <c r="R485" s="15"/>
      <c r="S485" s="10"/>
      <c r="T485" s="10"/>
    </row>
    <row r="486" spans="18:20" x14ac:dyDescent="0.25">
      <c r="R486" s="15"/>
      <c r="S486" s="10"/>
      <c r="T486" s="10"/>
    </row>
    <row r="487" spans="18:20" x14ac:dyDescent="0.25">
      <c r="R487" s="15"/>
      <c r="S487" s="10"/>
      <c r="T487" s="10"/>
    </row>
    <row r="488" spans="18:20" x14ac:dyDescent="0.25">
      <c r="R488" s="15"/>
      <c r="S488" s="10"/>
      <c r="T488" s="10"/>
    </row>
    <row r="489" spans="18:20" x14ac:dyDescent="0.25">
      <c r="R489" s="15"/>
      <c r="S489" s="10"/>
      <c r="T489" s="10"/>
    </row>
    <row r="490" spans="18:20" x14ac:dyDescent="0.25">
      <c r="R490" s="15"/>
      <c r="S490" s="10"/>
      <c r="T490" s="10"/>
    </row>
    <row r="491" spans="18:20" x14ac:dyDescent="0.25">
      <c r="R491" s="15"/>
      <c r="S491" s="10"/>
      <c r="T491" s="10"/>
    </row>
    <row r="492" spans="18:20" x14ac:dyDescent="0.25">
      <c r="R492" s="15"/>
      <c r="S492" s="10"/>
      <c r="T492" s="10"/>
    </row>
    <row r="493" spans="18:20" x14ac:dyDescent="0.25">
      <c r="R493" s="15"/>
      <c r="S493" s="10"/>
      <c r="T493" s="10"/>
    </row>
    <row r="494" spans="18:20" x14ac:dyDescent="0.25">
      <c r="R494" s="15"/>
      <c r="S494" s="10"/>
      <c r="T494" s="10"/>
    </row>
    <row r="495" spans="18:20" x14ac:dyDescent="0.25">
      <c r="R495" s="15"/>
      <c r="S495" s="10"/>
      <c r="T495" s="10"/>
    </row>
    <row r="496" spans="18:20" x14ac:dyDescent="0.25">
      <c r="R496" s="15"/>
      <c r="S496" s="10"/>
      <c r="T496" s="10"/>
    </row>
    <row r="497" spans="18:20" x14ac:dyDescent="0.25">
      <c r="R497" s="15"/>
      <c r="S497" s="10"/>
      <c r="T497" s="10"/>
    </row>
    <row r="498" spans="18:20" x14ac:dyDescent="0.25">
      <c r="R498" s="15"/>
      <c r="S498" s="10"/>
      <c r="T498" s="10"/>
    </row>
    <row r="499" spans="18:20" x14ac:dyDescent="0.25">
      <c r="R499" s="15"/>
      <c r="S499" s="10"/>
      <c r="T499" s="10"/>
    </row>
    <row r="500" spans="18:20" x14ac:dyDescent="0.25">
      <c r="R500" s="15"/>
      <c r="S500" s="10"/>
      <c r="T500" s="10"/>
    </row>
    <row r="501" spans="18:20" x14ac:dyDescent="0.25">
      <c r="R501" s="15"/>
      <c r="S501" s="10"/>
      <c r="T501" s="10"/>
    </row>
    <row r="502" spans="18:20" x14ac:dyDescent="0.25">
      <c r="R502" s="15"/>
      <c r="S502" s="10"/>
      <c r="T502" s="10"/>
    </row>
    <row r="503" spans="18:20" x14ac:dyDescent="0.25">
      <c r="R503" s="15"/>
      <c r="S503" s="10"/>
      <c r="T503" s="10"/>
    </row>
    <row r="504" spans="18:20" x14ac:dyDescent="0.25">
      <c r="R504" s="15"/>
      <c r="S504" s="10"/>
      <c r="T504" s="10"/>
    </row>
    <row r="505" spans="18:20" x14ac:dyDescent="0.25">
      <c r="R505" s="15"/>
      <c r="S505" s="10"/>
      <c r="T505" s="10"/>
    </row>
    <row r="506" spans="18:20" x14ac:dyDescent="0.25">
      <c r="R506" s="15"/>
      <c r="S506" s="10"/>
      <c r="T506" s="10"/>
    </row>
    <row r="507" spans="18:20" x14ac:dyDescent="0.25">
      <c r="R507" s="15"/>
      <c r="S507" s="10"/>
      <c r="T507" s="10"/>
    </row>
    <row r="508" spans="18:20" x14ac:dyDescent="0.25">
      <c r="R508" s="15"/>
      <c r="S508" s="10"/>
      <c r="T508" s="10"/>
    </row>
    <row r="509" spans="18:20" x14ac:dyDescent="0.25">
      <c r="R509" s="15"/>
      <c r="S509" s="10"/>
      <c r="T509" s="10"/>
    </row>
    <row r="510" spans="18:20" x14ac:dyDescent="0.25">
      <c r="R510" s="15"/>
      <c r="S510" s="10"/>
      <c r="T510" s="10"/>
    </row>
    <row r="511" spans="18:20" x14ac:dyDescent="0.25">
      <c r="R511" s="15"/>
      <c r="S511" s="10"/>
      <c r="T511" s="10"/>
    </row>
    <row r="512" spans="18:20" x14ac:dyDescent="0.25">
      <c r="R512" s="15"/>
      <c r="S512" s="10"/>
      <c r="T512" s="10"/>
    </row>
    <row r="513" spans="18:20" x14ac:dyDescent="0.25">
      <c r="R513" s="15"/>
      <c r="S513" s="10"/>
      <c r="T513" s="10"/>
    </row>
    <row r="514" spans="18:20" x14ac:dyDescent="0.25">
      <c r="R514" s="15"/>
      <c r="S514" s="10"/>
      <c r="T514" s="10"/>
    </row>
    <row r="515" spans="18:20" x14ac:dyDescent="0.25">
      <c r="R515" s="15"/>
      <c r="S515" s="10"/>
      <c r="T515" s="10"/>
    </row>
    <row r="516" spans="18:20" x14ac:dyDescent="0.25">
      <c r="R516" s="15"/>
      <c r="S516" s="10"/>
      <c r="T516" s="10"/>
    </row>
    <row r="517" spans="18:20" x14ac:dyDescent="0.25">
      <c r="R517" s="15"/>
      <c r="S517" s="10"/>
      <c r="T517" s="10"/>
    </row>
    <row r="518" spans="18:20" x14ac:dyDescent="0.25">
      <c r="R518" s="15"/>
      <c r="S518" s="10"/>
      <c r="T518" s="10"/>
    </row>
    <row r="519" spans="18:20" x14ac:dyDescent="0.25">
      <c r="R519" s="15"/>
      <c r="S519" s="10"/>
      <c r="T519" s="10"/>
    </row>
    <row r="520" spans="18:20" x14ac:dyDescent="0.25">
      <c r="R520" s="15"/>
      <c r="S520" s="10"/>
      <c r="T520" s="10"/>
    </row>
    <row r="521" spans="18:20" x14ac:dyDescent="0.25">
      <c r="R521" s="15"/>
      <c r="S521" s="10"/>
      <c r="T521" s="10"/>
    </row>
    <row r="522" spans="18:20" x14ac:dyDescent="0.25">
      <c r="R522" s="15"/>
      <c r="S522" s="10"/>
      <c r="T522" s="10"/>
    </row>
    <row r="523" spans="18:20" x14ac:dyDescent="0.25">
      <c r="R523" s="15"/>
      <c r="S523" s="10"/>
      <c r="T523" s="10"/>
    </row>
    <row r="524" spans="18:20" x14ac:dyDescent="0.25">
      <c r="R524" s="15"/>
      <c r="S524" s="10"/>
      <c r="T524" s="10"/>
    </row>
    <row r="525" spans="18:20" x14ac:dyDescent="0.25">
      <c r="R525" s="15"/>
      <c r="S525" s="10"/>
      <c r="T525" s="10"/>
    </row>
    <row r="526" spans="18:20" x14ac:dyDescent="0.25">
      <c r="R526" s="15"/>
      <c r="S526" s="10"/>
      <c r="T526" s="10"/>
    </row>
    <row r="527" spans="18:20" x14ac:dyDescent="0.25">
      <c r="R527" s="15"/>
      <c r="S527" s="10"/>
      <c r="T527" s="10"/>
    </row>
    <row r="528" spans="18:20" x14ac:dyDescent="0.25">
      <c r="R528" s="15"/>
      <c r="S528" s="10"/>
      <c r="T528" s="10"/>
    </row>
    <row r="529" spans="18:20" x14ac:dyDescent="0.25">
      <c r="R529" s="15"/>
      <c r="S529" s="10"/>
      <c r="T529" s="10"/>
    </row>
    <row r="530" spans="18:20" x14ac:dyDescent="0.25">
      <c r="R530" s="15"/>
      <c r="S530" s="10"/>
      <c r="T530" s="10"/>
    </row>
    <row r="531" spans="18:20" x14ac:dyDescent="0.25">
      <c r="R531" s="15"/>
      <c r="S531" s="10"/>
      <c r="T531" s="10"/>
    </row>
    <row r="532" spans="18:20" x14ac:dyDescent="0.25">
      <c r="R532" s="15"/>
      <c r="S532" s="10"/>
      <c r="T532" s="10"/>
    </row>
    <row r="533" spans="18:20" x14ac:dyDescent="0.25">
      <c r="R533" s="15"/>
      <c r="S533" s="10"/>
      <c r="T533" s="10"/>
    </row>
    <row r="534" spans="18:20" x14ac:dyDescent="0.25">
      <c r="R534" s="15"/>
      <c r="S534" s="10"/>
      <c r="T534" s="10"/>
    </row>
    <row r="535" spans="18:20" x14ac:dyDescent="0.25">
      <c r="R535" s="15"/>
      <c r="S535" s="10"/>
      <c r="T535" s="10"/>
    </row>
    <row r="536" spans="18:20" x14ac:dyDescent="0.25">
      <c r="R536" s="15"/>
      <c r="S536" s="10"/>
      <c r="T536" s="10"/>
    </row>
    <row r="537" spans="18:20" x14ac:dyDescent="0.25">
      <c r="R537" s="15"/>
      <c r="S537" s="10"/>
      <c r="T537" s="10"/>
    </row>
    <row r="538" spans="18:20" x14ac:dyDescent="0.25">
      <c r="R538" s="15"/>
      <c r="S538" s="10"/>
      <c r="T538" s="10"/>
    </row>
    <row r="539" spans="18:20" x14ac:dyDescent="0.25">
      <c r="R539" s="15"/>
      <c r="S539" s="10"/>
      <c r="T539" s="10"/>
    </row>
    <row r="540" spans="18:20" x14ac:dyDescent="0.25">
      <c r="S540" s="10"/>
      <c r="T540" s="10"/>
    </row>
    <row r="541" spans="18:20" x14ac:dyDescent="0.25">
      <c r="S541" s="10"/>
      <c r="T541" s="10"/>
    </row>
    <row r="542" spans="18:20" x14ac:dyDescent="0.25">
      <c r="S542" s="10"/>
      <c r="T542" s="10"/>
    </row>
    <row r="543" spans="18:20" x14ac:dyDescent="0.25">
      <c r="S543" s="10"/>
      <c r="T543" s="10"/>
    </row>
    <row r="544" spans="18:20" x14ac:dyDescent="0.25">
      <c r="S544" s="10"/>
      <c r="T544" s="10"/>
    </row>
    <row r="545" spans="19:20" x14ac:dyDescent="0.25">
      <c r="S545" s="10"/>
      <c r="T545" s="10"/>
    </row>
    <row r="546" spans="19:20" x14ac:dyDescent="0.25">
      <c r="S546" s="10"/>
      <c r="T546" s="10"/>
    </row>
    <row r="547" spans="19:20" x14ac:dyDescent="0.25">
      <c r="S547" s="10"/>
      <c r="T547" s="10"/>
    </row>
    <row r="548" spans="19:20" x14ac:dyDescent="0.25">
      <c r="S548" s="10"/>
      <c r="T548" s="10"/>
    </row>
    <row r="549" spans="19:20" x14ac:dyDescent="0.25">
      <c r="S549" s="10"/>
      <c r="T549" s="10"/>
    </row>
    <row r="550" spans="19:20" x14ac:dyDescent="0.25">
      <c r="S550" s="10"/>
      <c r="T550" s="10"/>
    </row>
  </sheetData>
  <mergeCells count="5">
    <mergeCell ref="A1:Q1"/>
    <mergeCell ref="A30:Q30"/>
    <mergeCell ref="A59:Q59"/>
    <mergeCell ref="A90:R90"/>
    <mergeCell ref="S1:AE1"/>
  </mergeCells>
  <pageMargins left="0.7" right="0.7" top="0.75" bottom="0.75" header="0.3" footer="0.3"/>
  <pageSetup orientation="portrait" r:id="rId1"/>
  <ignoredErrors>
    <ignoredError sqref="X4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sqref="A1:R31"/>
    </sheetView>
  </sheetViews>
  <sheetFormatPr defaultRowHeight="15" x14ac:dyDescent="0.25"/>
  <cols>
    <col min="1" max="1" width="6.140625" bestFit="1" customWidth="1"/>
    <col min="2" max="2" width="9.28515625" customWidth="1"/>
    <col min="4" max="4" width="33.85546875" bestFit="1" customWidth="1"/>
    <col min="5" max="5" width="9.42578125" customWidth="1"/>
    <col min="6" max="6" width="9.85546875" bestFit="1" customWidth="1"/>
    <col min="8" max="8" width="16.28515625" bestFit="1" customWidth="1"/>
    <col min="9" max="9" width="8.140625" bestFit="1" customWidth="1"/>
    <col min="10" max="10" width="5.140625" bestFit="1" customWidth="1"/>
    <col min="11" max="11" width="4.85546875" bestFit="1" customWidth="1"/>
    <col min="12" max="12" width="7.7109375" bestFit="1" customWidth="1"/>
    <col min="14" max="14" width="16.7109375" bestFit="1" customWidth="1"/>
    <col min="15" max="15" width="7.140625" bestFit="1" customWidth="1"/>
    <col min="17" max="17" width="4.85546875" bestFit="1" customWidth="1"/>
  </cols>
  <sheetData>
    <row r="1" spans="1:17" x14ac:dyDescent="0.25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25">
      <c r="A2" s="6" t="s">
        <v>77</v>
      </c>
      <c r="B2" s="6" t="s">
        <v>78</v>
      </c>
      <c r="C2" s="8"/>
      <c r="D2" s="6" t="s">
        <v>79</v>
      </c>
      <c r="E2" s="6" t="s">
        <v>77</v>
      </c>
      <c r="F2" s="6" t="s">
        <v>78</v>
      </c>
      <c r="G2" s="12"/>
      <c r="H2" s="6" t="s">
        <v>79</v>
      </c>
      <c r="I2" s="6" t="s">
        <v>77</v>
      </c>
      <c r="J2" s="6" t="s">
        <v>80</v>
      </c>
      <c r="K2" s="6" t="s">
        <v>127</v>
      </c>
      <c r="L2" s="6" t="s">
        <v>131</v>
      </c>
      <c r="M2" s="8"/>
      <c r="N2" s="6" t="s">
        <v>79</v>
      </c>
      <c r="O2" s="6" t="s">
        <v>77</v>
      </c>
      <c r="P2" s="6" t="s">
        <v>81</v>
      </c>
      <c r="Q2" s="6" t="s">
        <v>127</v>
      </c>
    </row>
    <row r="3" spans="1:17" x14ac:dyDescent="0.25">
      <c r="A3" s="4">
        <v>1</v>
      </c>
      <c r="B3" s="6" t="s">
        <v>139</v>
      </c>
      <c r="C3" s="9"/>
      <c r="D3" s="6"/>
      <c r="E3" s="6"/>
      <c r="F3" s="6"/>
      <c r="G3" s="13"/>
      <c r="H3" s="6"/>
      <c r="I3" s="6"/>
      <c r="J3" s="6"/>
      <c r="K3" s="6"/>
      <c r="L3" s="6"/>
      <c r="M3" s="10"/>
      <c r="N3" s="4"/>
      <c r="O3" s="4"/>
      <c r="P3" s="4"/>
      <c r="Q3" s="4"/>
    </row>
    <row r="4" spans="1:17" x14ac:dyDescent="0.25">
      <c r="A4" s="4">
        <v>1</v>
      </c>
      <c r="B4" s="6" t="s">
        <v>138</v>
      </c>
      <c r="C4" s="9"/>
      <c r="D4" s="4"/>
      <c r="E4" s="4"/>
      <c r="F4" s="4"/>
      <c r="G4" s="13"/>
      <c r="H4" s="6"/>
      <c r="I4" s="6"/>
      <c r="J4" s="6"/>
      <c r="K4" s="6"/>
      <c r="L4" s="6"/>
      <c r="M4" s="10"/>
      <c r="N4" s="4"/>
      <c r="O4" s="4"/>
      <c r="P4" s="4"/>
      <c r="Q4" s="4"/>
    </row>
    <row r="5" spans="1:17" x14ac:dyDescent="0.25">
      <c r="A5" s="4">
        <v>1</v>
      </c>
      <c r="B5" s="6" t="s">
        <v>137</v>
      </c>
      <c r="C5" s="9"/>
      <c r="D5" s="4" t="s">
        <v>82</v>
      </c>
      <c r="E5" s="4">
        <f>A8+A9+A10+A3+A25+A26</f>
        <v>6</v>
      </c>
      <c r="F5" s="6" t="s">
        <v>152</v>
      </c>
      <c r="G5" s="10"/>
      <c r="H5" s="6"/>
      <c r="I5" s="6"/>
      <c r="J5" s="6"/>
      <c r="K5" s="6"/>
      <c r="L5" s="6"/>
      <c r="M5" s="10"/>
      <c r="N5" s="4"/>
      <c r="O5" s="4"/>
      <c r="P5" s="4"/>
      <c r="Q5" s="4"/>
    </row>
    <row r="6" spans="1:17" x14ac:dyDescent="0.25">
      <c r="A6" s="4"/>
      <c r="B6" s="6"/>
      <c r="C6" s="9"/>
      <c r="D6" s="4" t="s">
        <v>83</v>
      </c>
      <c r="E6" s="4">
        <f>A4*(A15+A16+A18*2)+A5</f>
        <v>5</v>
      </c>
      <c r="F6" s="6" t="s">
        <v>153</v>
      </c>
      <c r="G6" s="10"/>
      <c r="H6" s="4"/>
      <c r="I6" s="4"/>
      <c r="J6" s="4"/>
      <c r="K6" s="4"/>
      <c r="L6" s="4"/>
      <c r="M6" s="10"/>
      <c r="N6" s="4"/>
      <c r="O6" s="4"/>
      <c r="P6" s="4"/>
      <c r="Q6" s="4"/>
    </row>
    <row r="7" spans="1:17" x14ac:dyDescent="0.25">
      <c r="A7" s="4"/>
      <c r="B7" s="6"/>
      <c r="C7" s="9"/>
      <c r="D7" s="4" t="s">
        <v>103</v>
      </c>
      <c r="E7" s="4">
        <f>A9+A8+A10+A25+A26</f>
        <v>5</v>
      </c>
      <c r="F7" s="6" t="s">
        <v>154</v>
      </c>
      <c r="G7" s="9"/>
      <c r="H7" s="4" t="s">
        <v>110</v>
      </c>
      <c r="I7" s="5">
        <f>A9/E7</f>
        <v>0.2</v>
      </c>
      <c r="J7" s="7" t="s">
        <v>84</v>
      </c>
      <c r="K7" s="20">
        <v>100</v>
      </c>
      <c r="L7" s="4"/>
      <c r="M7" s="10"/>
      <c r="N7" s="4"/>
      <c r="O7" s="4"/>
      <c r="P7" s="4"/>
      <c r="Q7" s="4"/>
    </row>
    <row r="8" spans="1:17" x14ac:dyDescent="0.25">
      <c r="A8" s="4">
        <v>1</v>
      </c>
      <c r="B8" s="6" t="s">
        <v>136</v>
      </c>
      <c r="C8" s="9"/>
      <c r="D8" s="4"/>
      <c r="E8" s="4"/>
      <c r="F8" s="6"/>
      <c r="G8" s="9"/>
      <c r="H8" s="4" t="s">
        <v>111</v>
      </c>
      <c r="I8" s="5">
        <f>E12/E7</f>
        <v>0.6</v>
      </c>
      <c r="J8" s="7" t="s">
        <v>85</v>
      </c>
      <c r="K8" s="20">
        <v>100</v>
      </c>
      <c r="L8" s="4"/>
      <c r="M8" s="10"/>
      <c r="N8" s="4"/>
      <c r="O8" s="4"/>
      <c r="P8" s="4"/>
      <c r="Q8" s="4"/>
    </row>
    <row r="9" spans="1:17" x14ac:dyDescent="0.25">
      <c r="A9" s="4">
        <v>1</v>
      </c>
      <c r="B9" s="6" t="s">
        <v>135</v>
      </c>
      <c r="C9" s="9"/>
      <c r="D9" s="4"/>
      <c r="E9" s="4"/>
      <c r="F9" s="4"/>
      <c r="G9" s="9"/>
      <c r="H9" s="4" t="s">
        <v>112</v>
      </c>
      <c r="I9" s="5">
        <f>A9/(A9+A10)</f>
        <v>0.5</v>
      </c>
      <c r="J9" s="7" t="s">
        <v>86</v>
      </c>
      <c r="K9" s="20">
        <v>100</v>
      </c>
      <c r="L9" s="4"/>
      <c r="M9" s="10"/>
      <c r="N9" s="4"/>
      <c r="O9" s="4"/>
      <c r="P9" s="4"/>
      <c r="Q9" s="4"/>
    </row>
    <row r="10" spans="1:17" x14ac:dyDescent="0.25">
      <c r="A10" s="4">
        <v>1</v>
      </c>
      <c r="B10" s="6" t="s">
        <v>140</v>
      </c>
      <c r="C10" s="9"/>
      <c r="D10" s="4" t="s">
        <v>102</v>
      </c>
      <c r="E10" s="4">
        <f>A25+A26</f>
        <v>2</v>
      </c>
      <c r="F10" s="6" t="s">
        <v>155</v>
      </c>
      <c r="G10" s="9"/>
      <c r="H10" s="4" t="s">
        <v>114</v>
      </c>
      <c r="I10" s="5">
        <f>A9/E12</f>
        <v>0.33333333333333331</v>
      </c>
      <c r="J10" s="7" t="s">
        <v>88</v>
      </c>
      <c r="K10" s="4">
        <v>100</v>
      </c>
      <c r="L10" s="4"/>
      <c r="M10" s="10"/>
      <c r="N10" s="4"/>
      <c r="O10" s="4"/>
      <c r="P10" s="4"/>
      <c r="Q10" s="4"/>
    </row>
    <row r="11" spans="1:17" x14ac:dyDescent="0.25">
      <c r="A11" s="4">
        <v>1</v>
      </c>
      <c r="B11" s="6" t="s">
        <v>141</v>
      </c>
      <c r="C11" s="9"/>
      <c r="D11" s="4" t="s">
        <v>104</v>
      </c>
      <c r="E11" s="4">
        <f>A9+A8</f>
        <v>2</v>
      </c>
      <c r="F11" s="6" t="s">
        <v>156</v>
      </c>
      <c r="G11" s="9"/>
      <c r="H11" s="4" t="s">
        <v>115</v>
      </c>
      <c r="I11" s="5">
        <f>A4*E19/A9</f>
        <v>4</v>
      </c>
      <c r="J11" s="7" t="s">
        <v>89</v>
      </c>
      <c r="K11" s="20">
        <v>100</v>
      </c>
      <c r="L11" s="4"/>
      <c r="M11" s="10"/>
      <c r="N11" s="4"/>
      <c r="O11" s="4"/>
      <c r="P11" s="4"/>
      <c r="Q11" s="4"/>
    </row>
    <row r="12" spans="1:17" x14ac:dyDescent="0.25">
      <c r="A12" s="4">
        <v>1</v>
      </c>
      <c r="B12" s="6" t="s">
        <v>142</v>
      </c>
      <c r="C12" s="9"/>
      <c r="D12" s="4" t="s">
        <v>105</v>
      </c>
      <c r="E12" s="4">
        <f>A8+A9+A10</f>
        <v>3</v>
      </c>
      <c r="F12" s="6" t="s">
        <v>157</v>
      </c>
      <c r="G12" s="9"/>
      <c r="H12" s="4" t="s">
        <v>116</v>
      </c>
      <c r="I12" s="5">
        <f>1/(A8/E11)</f>
        <v>2</v>
      </c>
      <c r="J12" s="11" t="s">
        <v>90</v>
      </c>
      <c r="K12" s="20" t="s">
        <v>128</v>
      </c>
      <c r="L12" s="4"/>
      <c r="M12" s="10"/>
      <c r="N12" s="4"/>
      <c r="O12" s="4"/>
      <c r="P12" s="4"/>
      <c r="Q12" s="4"/>
    </row>
    <row r="13" spans="1:17" x14ac:dyDescent="0.25">
      <c r="A13" s="4"/>
      <c r="B13" s="6"/>
      <c r="C13" s="9"/>
      <c r="D13" s="4" t="s">
        <v>106</v>
      </c>
      <c r="E13" s="4">
        <f>A8+A9+A10+A11+A12+A25+A26</f>
        <v>7</v>
      </c>
      <c r="F13" s="6" t="s">
        <v>158</v>
      </c>
      <c r="G13" s="9"/>
      <c r="H13" s="4" t="s">
        <v>117</v>
      </c>
      <c r="I13" s="5">
        <f>1/(A25/E7)</f>
        <v>5</v>
      </c>
      <c r="J13" s="11" t="s">
        <v>91</v>
      </c>
      <c r="K13" s="20" t="s">
        <v>128</v>
      </c>
      <c r="L13" s="4"/>
      <c r="M13" s="10"/>
      <c r="N13" s="4"/>
      <c r="O13" s="4"/>
      <c r="P13" s="4"/>
      <c r="Q13" s="4"/>
    </row>
    <row r="14" spans="1:17" x14ac:dyDescent="0.25">
      <c r="A14" s="4"/>
      <c r="B14" s="6"/>
      <c r="C14" s="9"/>
      <c r="D14" s="4"/>
      <c r="E14" s="4"/>
      <c r="F14" s="6"/>
      <c r="G14" s="9"/>
      <c r="H14" s="4" t="s">
        <v>118</v>
      </c>
      <c r="I14" s="5">
        <f>1/(A26/E7)</f>
        <v>5</v>
      </c>
      <c r="J14" s="11" t="s">
        <v>92</v>
      </c>
      <c r="K14" s="20" t="s">
        <v>128</v>
      </c>
      <c r="L14" s="4" t="s">
        <v>129</v>
      </c>
      <c r="M14" s="9"/>
      <c r="N14" s="4" t="s">
        <v>125</v>
      </c>
      <c r="O14" s="5">
        <f>I7*I11*I20</f>
        <v>0.4</v>
      </c>
      <c r="P14" s="7" t="s">
        <v>100</v>
      </c>
      <c r="Q14" s="20">
        <v>100</v>
      </c>
    </row>
    <row r="15" spans="1:17" x14ac:dyDescent="0.25">
      <c r="A15" s="4">
        <v>1</v>
      </c>
      <c r="B15" s="6" t="s">
        <v>143</v>
      </c>
      <c r="C15" s="9"/>
      <c r="D15" s="4"/>
      <c r="E15" s="4"/>
      <c r="F15" s="6"/>
      <c r="G15" s="9"/>
      <c r="H15" s="4" t="s">
        <v>213</v>
      </c>
      <c r="I15" s="5">
        <f>1/(A16/A17)</f>
        <v>1</v>
      </c>
      <c r="J15" s="11" t="s">
        <v>93</v>
      </c>
      <c r="K15" s="20" t="s">
        <v>128</v>
      </c>
      <c r="L15" s="4" t="s">
        <v>129</v>
      </c>
      <c r="M15" s="9"/>
      <c r="N15" s="4" t="s">
        <v>126</v>
      </c>
      <c r="O15" s="5">
        <f>E11/E7*I7*I20</f>
        <v>4.0000000000000008E-2</v>
      </c>
      <c r="P15" s="7" t="s">
        <v>101</v>
      </c>
      <c r="Q15" s="20">
        <v>100</v>
      </c>
    </row>
    <row r="16" spans="1:17" x14ac:dyDescent="0.25">
      <c r="A16" s="4">
        <v>1</v>
      </c>
      <c r="B16" s="6" t="s">
        <v>144</v>
      </c>
      <c r="C16" s="9"/>
      <c r="D16" s="4"/>
      <c r="E16" s="4"/>
      <c r="F16" s="6"/>
      <c r="G16" s="9"/>
      <c r="H16" s="4" t="s">
        <v>119</v>
      </c>
      <c r="I16" s="5">
        <f>1/(A16/E19)</f>
        <v>4</v>
      </c>
      <c r="J16" s="11" t="s">
        <v>94</v>
      </c>
      <c r="K16" s="20" t="s">
        <v>128</v>
      </c>
      <c r="L16" s="4"/>
      <c r="M16" s="9"/>
      <c r="N16" s="4"/>
      <c r="O16" s="4"/>
      <c r="P16" s="4"/>
      <c r="Q16" s="4"/>
    </row>
    <row r="17" spans="1:18" x14ac:dyDescent="0.25">
      <c r="A17" s="4">
        <v>1</v>
      </c>
      <c r="B17" s="6" t="s">
        <v>145</v>
      </c>
      <c r="C17" s="9"/>
      <c r="D17" s="4"/>
      <c r="E17" s="4"/>
      <c r="F17" s="6"/>
      <c r="G17" s="9"/>
      <c r="H17" s="4" t="s">
        <v>121</v>
      </c>
      <c r="I17" s="5">
        <f>1/(A18/E19)</f>
        <v>4</v>
      </c>
      <c r="J17" s="11" t="s">
        <v>95</v>
      </c>
      <c r="K17" s="20" t="s">
        <v>128</v>
      </c>
      <c r="L17" s="4"/>
      <c r="M17" s="10"/>
      <c r="N17" s="4"/>
      <c r="O17" s="4"/>
      <c r="P17" s="4"/>
      <c r="Q17" s="4"/>
    </row>
    <row r="18" spans="1:18" x14ac:dyDescent="0.25">
      <c r="A18" s="4">
        <v>1</v>
      </c>
      <c r="B18" s="6" t="s">
        <v>146</v>
      </c>
      <c r="C18" s="9"/>
      <c r="D18" s="4"/>
      <c r="E18" s="4"/>
      <c r="F18" s="6"/>
      <c r="G18" s="9"/>
      <c r="H18" s="4" t="s">
        <v>120</v>
      </c>
      <c r="I18" s="5">
        <f>1/(1-E20/E19)</f>
        <v>4</v>
      </c>
      <c r="J18" s="11" t="s">
        <v>96</v>
      </c>
      <c r="K18" s="21" t="s">
        <v>128</v>
      </c>
      <c r="L18" s="4"/>
      <c r="M18" s="10"/>
      <c r="N18" s="4"/>
      <c r="O18" s="4"/>
      <c r="P18" s="4"/>
      <c r="Q18" s="4"/>
    </row>
    <row r="19" spans="1:18" x14ac:dyDescent="0.25">
      <c r="A19" s="4"/>
      <c r="B19" s="6"/>
      <c r="C19" s="9"/>
      <c r="D19" s="4" t="s">
        <v>107</v>
      </c>
      <c r="E19" s="4">
        <f>A15+A16+A18+A18</f>
        <v>4</v>
      </c>
      <c r="F19" s="6" t="s">
        <v>159</v>
      </c>
      <c r="G19" s="9"/>
      <c r="H19" s="4" t="s">
        <v>122</v>
      </c>
      <c r="I19" s="5">
        <f>A15/E20</f>
        <v>0.33333333333333331</v>
      </c>
      <c r="J19" s="7" t="s">
        <v>97</v>
      </c>
      <c r="K19" s="20">
        <v>100</v>
      </c>
      <c r="L19" s="4" t="s">
        <v>129</v>
      </c>
      <c r="M19" s="10"/>
      <c r="N19" s="4"/>
      <c r="O19" s="4"/>
      <c r="P19" s="4"/>
      <c r="Q19" s="4"/>
    </row>
    <row r="20" spans="1:18" x14ac:dyDescent="0.25">
      <c r="A20" s="4"/>
      <c r="B20" s="6"/>
      <c r="C20" s="9"/>
      <c r="D20" s="4" t="s">
        <v>108</v>
      </c>
      <c r="E20" s="4">
        <f>A15+A16+A18</f>
        <v>3</v>
      </c>
      <c r="F20" s="6" t="s">
        <v>160</v>
      </c>
      <c r="G20" s="9"/>
      <c r="H20" s="4" t="s">
        <v>123</v>
      </c>
      <c r="I20" s="5">
        <f>(A15+A18)/E19</f>
        <v>0.5</v>
      </c>
      <c r="J20" s="7" t="s">
        <v>99</v>
      </c>
      <c r="K20" s="20">
        <v>100</v>
      </c>
      <c r="L20" s="4" t="s">
        <v>129</v>
      </c>
      <c r="M20" s="10"/>
      <c r="N20" s="4"/>
      <c r="O20" s="4"/>
      <c r="P20" s="4"/>
      <c r="Q20" s="4"/>
    </row>
    <row r="21" spans="1:18" x14ac:dyDescent="0.25">
      <c r="A21" s="4">
        <v>1</v>
      </c>
      <c r="B21" s="6" t="s">
        <v>148</v>
      </c>
      <c r="C21" s="9"/>
      <c r="D21" s="4"/>
      <c r="E21" s="4"/>
      <c r="F21" s="6"/>
      <c r="G21" s="9"/>
      <c r="H21" s="4" t="s">
        <v>124</v>
      </c>
      <c r="I21" s="5">
        <f>1/(A22/A23)</f>
        <v>1</v>
      </c>
      <c r="J21" s="11" t="s">
        <v>98</v>
      </c>
      <c r="K21" s="20" t="s">
        <v>128</v>
      </c>
      <c r="L21" s="4" t="s">
        <v>129</v>
      </c>
      <c r="M21" s="10"/>
      <c r="N21" s="4"/>
      <c r="O21" s="4"/>
      <c r="P21" s="4"/>
      <c r="Q21" s="4"/>
    </row>
    <row r="22" spans="1:18" x14ac:dyDescent="0.25">
      <c r="A22" s="4">
        <v>1</v>
      </c>
      <c r="B22" s="6" t="s">
        <v>147</v>
      </c>
      <c r="C22" s="9"/>
      <c r="D22" s="4"/>
      <c r="E22" s="4"/>
      <c r="F22" s="6"/>
      <c r="G22" s="9"/>
      <c r="H22" s="4"/>
      <c r="I22" s="4"/>
      <c r="J22" s="4"/>
      <c r="K22" s="4"/>
      <c r="L22" s="4"/>
      <c r="M22" s="10"/>
      <c r="N22" s="4"/>
      <c r="O22" s="4"/>
      <c r="P22" s="4"/>
      <c r="Q22" s="4"/>
    </row>
    <row r="23" spans="1:18" x14ac:dyDescent="0.25">
      <c r="A23" s="4">
        <v>1</v>
      </c>
      <c r="B23" s="6" t="s">
        <v>149</v>
      </c>
      <c r="C23" s="9"/>
      <c r="D23" s="4"/>
      <c r="E23" s="4"/>
      <c r="F23" s="6"/>
      <c r="G23" s="10"/>
      <c r="H23" s="4"/>
      <c r="I23" s="4"/>
      <c r="J23" s="4"/>
      <c r="K23" s="4"/>
      <c r="L23" s="4"/>
      <c r="M23" s="10"/>
      <c r="N23" s="4"/>
      <c r="O23" s="4"/>
      <c r="P23" s="4"/>
      <c r="Q23" s="4"/>
    </row>
    <row r="24" spans="1:18" x14ac:dyDescent="0.25">
      <c r="A24" s="4"/>
      <c r="B24" s="6"/>
      <c r="C24" s="9"/>
      <c r="D24" s="4"/>
      <c r="E24" s="4"/>
      <c r="F24" s="6"/>
      <c r="G24" s="10"/>
      <c r="H24" s="4"/>
      <c r="I24" s="4"/>
      <c r="J24" s="4"/>
      <c r="K24" s="4"/>
      <c r="L24" s="4"/>
      <c r="M24" s="10"/>
      <c r="N24" s="4"/>
      <c r="O24" s="4"/>
      <c r="P24" s="4"/>
      <c r="Q24" s="4"/>
    </row>
    <row r="25" spans="1:18" x14ac:dyDescent="0.25">
      <c r="A25" s="4">
        <v>1</v>
      </c>
      <c r="B25" s="6" t="s">
        <v>150</v>
      </c>
      <c r="C25" s="9"/>
      <c r="D25" s="4" t="s">
        <v>109</v>
      </c>
      <c r="E25" s="4">
        <f>A21+A25+A26+A8</f>
        <v>4</v>
      </c>
      <c r="F25" s="6" t="s">
        <v>74</v>
      </c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8" x14ac:dyDescent="0.25">
      <c r="A26" s="4">
        <v>1</v>
      </c>
      <c r="B26" s="6" t="s">
        <v>151</v>
      </c>
      <c r="C26" s="9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8" x14ac:dyDescent="0.25">
      <c r="A27" s="4"/>
      <c r="B27" s="4"/>
      <c r="C27" s="9"/>
      <c r="D27" s="4"/>
      <c r="E27" s="4"/>
      <c r="F27" s="4"/>
      <c r="G27" s="4"/>
      <c r="H27" s="8"/>
      <c r="I27" s="8"/>
      <c r="J27" s="8"/>
      <c r="K27" s="8"/>
      <c r="L27" s="4"/>
      <c r="M27" s="4"/>
      <c r="N27" s="4"/>
      <c r="O27" s="4"/>
      <c r="P27" s="4"/>
      <c r="Q27" s="4"/>
    </row>
    <row r="28" spans="1:18" x14ac:dyDescent="0.25">
      <c r="A28" s="4"/>
      <c r="B28" s="4"/>
      <c r="C28" s="9"/>
      <c r="D28" s="4"/>
      <c r="E28" s="4"/>
      <c r="F28" s="4"/>
      <c r="G28" s="4"/>
      <c r="H28" s="8"/>
      <c r="I28" s="8"/>
      <c r="J28" s="8"/>
      <c r="K28" s="8"/>
      <c r="L28" s="4"/>
      <c r="M28" s="4"/>
      <c r="N28" s="4"/>
      <c r="O28" s="4"/>
      <c r="P28" s="4"/>
      <c r="Q28" s="4"/>
    </row>
    <row r="29" spans="1:18" x14ac:dyDescent="0.25">
      <c r="A29" s="22" t="s">
        <v>161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8" x14ac:dyDescent="0.25">
      <c r="A30" s="4">
        <v>1</v>
      </c>
      <c r="B30" s="6" t="s">
        <v>0</v>
      </c>
      <c r="C30" s="4"/>
      <c r="D30" s="4"/>
      <c r="E30" s="4"/>
      <c r="F30" s="4"/>
      <c r="G30" s="4"/>
      <c r="H30" s="4" t="s">
        <v>113</v>
      </c>
      <c r="I30" s="5">
        <f>A30/A31</f>
        <v>1</v>
      </c>
      <c r="J30" s="7" t="s">
        <v>87</v>
      </c>
      <c r="K30" s="4">
        <v>100</v>
      </c>
      <c r="L30" s="4"/>
      <c r="M30" s="4"/>
      <c r="N30" s="4"/>
      <c r="O30" s="4"/>
      <c r="P30" s="4"/>
      <c r="Q30" s="4"/>
      <c r="R30" s="15"/>
    </row>
    <row r="31" spans="1:18" x14ac:dyDescent="0.25">
      <c r="A31" s="4">
        <v>1</v>
      </c>
      <c r="B31" s="6" t="s">
        <v>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5"/>
    </row>
  </sheetData>
  <mergeCells count="2">
    <mergeCell ref="A1:Q1"/>
    <mergeCell ref="A29:R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L25" sqref="L25"/>
    </sheetView>
  </sheetViews>
  <sheetFormatPr defaultRowHeight="15" x14ac:dyDescent="0.25"/>
  <cols>
    <col min="1" max="1" width="6.140625" bestFit="1" customWidth="1"/>
    <col min="2" max="2" width="9.42578125" customWidth="1"/>
    <col min="3" max="3" width="4.140625" customWidth="1"/>
    <col min="4" max="4" width="33.85546875" bestFit="1" customWidth="1"/>
    <col min="5" max="5" width="7.85546875" bestFit="1" customWidth="1"/>
    <col min="6" max="6" width="9.85546875" bestFit="1" customWidth="1"/>
    <col min="7" max="7" width="4.28515625" customWidth="1"/>
    <col min="8" max="8" width="16.28515625" bestFit="1" customWidth="1"/>
    <col min="9" max="9" width="9.140625" bestFit="1" customWidth="1"/>
    <col min="10" max="10" width="5.140625" bestFit="1" customWidth="1"/>
    <col min="11" max="11" width="4.85546875" bestFit="1" customWidth="1"/>
    <col min="12" max="12" width="9.85546875" bestFit="1" customWidth="1"/>
    <col min="13" max="13" width="16.85546875" bestFit="1" customWidth="1"/>
    <col min="14" max="14" width="15.85546875" customWidth="1"/>
    <col min="15" max="15" width="26.85546875" bestFit="1" customWidth="1"/>
    <col min="16" max="16" width="4" customWidth="1"/>
    <col min="17" max="17" width="16.7109375" bestFit="1" customWidth="1"/>
    <col min="18" max="18" width="7.140625" bestFit="1" customWidth="1"/>
    <col min="19" max="19" width="6.85546875" bestFit="1" customWidth="1"/>
    <col min="20" max="20" width="4.85546875" bestFit="1" customWidth="1"/>
    <col min="21" max="21" width="9.85546875" bestFit="1" customWidth="1"/>
    <col min="22" max="22" width="16.7109375" bestFit="1" customWidth="1"/>
    <col min="23" max="23" width="15.85546875" customWidth="1"/>
    <col min="24" max="24" width="20.42578125" bestFit="1" customWidth="1"/>
  </cols>
  <sheetData>
    <row r="1" spans="1:24" x14ac:dyDescent="0.25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2"/>
    </row>
    <row r="2" spans="1:24" x14ac:dyDescent="0.25">
      <c r="A2" s="6" t="s">
        <v>77</v>
      </c>
      <c r="B2" s="6" t="s">
        <v>78</v>
      </c>
      <c r="C2" s="8"/>
      <c r="D2" s="6" t="s">
        <v>79</v>
      </c>
      <c r="E2" s="6" t="s">
        <v>77</v>
      </c>
      <c r="F2" s="6" t="s">
        <v>78</v>
      </c>
      <c r="G2" s="12"/>
      <c r="H2" s="6" t="s">
        <v>79</v>
      </c>
      <c r="I2" s="6" t="s">
        <v>77</v>
      </c>
      <c r="J2" s="6" t="s">
        <v>80</v>
      </c>
      <c r="K2" s="6" t="s">
        <v>127</v>
      </c>
      <c r="L2" s="6" t="s">
        <v>214</v>
      </c>
      <c r="M2" s="25" t="s">
        <v>215</v>
      </c>
      <c r="N2" s="25" t="s">
        <v>219</v>
      </c>
      <c r="O2" s="25" t="s">
        <v>220</v>
      </c>
      <c r="Q2" s="6" t="s">
        <v>79</v>
      </c>
      <c r="R2" s="6" t="s">
        <v>77</v>
      </c>
      <c r="S2" s="6" t="s">
        <v>81</v>
      </c>
      <c r="T2" s="6" t="s">
        <v>127</v>
      </c>
      <c r="U2" s="6" t="s">
        <v>214</v>
      </c>
      <c r="V2" s="6" t="s">
        <v>216</v>
      </c>
      <c r="W2" s="25" t="s">
        <v>219</v>
      </c>
      <c r="X2" s="25" t="s">
        <v>220</v>
      </c>
    </row>
    <row r="3" spans="1:24" x14ac:dyDescent="0.25">
      <c r="A3" s="4">
        <v>2</v>
      </c>
      <c r="B3" s="6" t="s">
        <v>139</v>
      </c>
      <c r="C3" s="9"/>
      <c r="D3" s="6"/>
      <c r="E3" s="6"/>
      <c r="F3" s="6"/>
      <c r="G3" s="13"/>
      <c r="H3" s="6"/>
      <c r="I3" s="6"/>
      <c r="J3" s="6"/>
      <c r="K3" s="6"/>
      <c r="L3" s="6"/>
      <c r="M3" s="6"/>
      <c r="N3" s="6"/>
      <c r="O3" s="6"/>
      <c r="P3" s="10"/>
      <c r="Q3" s="4"/>
      <c r="R3" s="4"/>
      <c r="S3" s="4"/>
      <c r="T3" s="4"/>
      <c r="W3" s="6"/>
      <c r="X3" s="6"/>
    </row>
    <row r="4" spans="1:24" x14ac:dyDescent="0.25">
      <c r="A4" s="4">
        <v>1</v>
      </c>
      <c r="B4" s="6" t="s">
        <v>138</v>
      </c>
      <c r="C4" s="9"/>
      <c r="D4" s="4"/>
      <c r="E4" s="4"/>
      <c r="F4" s="4"/>
      <c r="G4" s="13"/>
      <c r="H4" s="6"/>
      <c r="I4" s="6"/>
      <c r="J4" s="6"/>
      <c r="K4" s="6"/>
      <c r="L4" s="6"/>
      <c r="M4" s="6"/>
      <c r="N4" s="6"/>
      <c r="O4" s="6"/>
      <c r="P4" s="10"/>
      <c r="Q4" s="4"/>
      <c r="R4" s="4"/>
      <c r="S4" s="4"/>
      <c r="T4" s="4"/>
      <c r="W4" s="6"/>
      <c r="X4" s="6"/>
    </row>
    <row r="5" spans="1:24" x14ac:dyDescent="0.25">
      <c r="A5" s="4">
        <v>25</v>
      </c>
      <c r="B5" s="6" t="s">
        <v>137</v>
      </c>
      <c r="C5" s="9"/>
      <c r="D5" s="4" t="s">
        <v>82</v>
      </c>
      <c r="E5" s="4">
        <f>A8+A9+A10+A3+A25+A26</f>
        <v>222</v>
      </c>
      <c r="F5" s="6" t="s">
        <v>152</v>
      </c>
      <c r="G5" s="14"/>
      <c r="H5" s="6"/>
      <c r="I5" s="6"/>
      <c r="J5" s="6"/>
      <c r="K5" s="6"/>
      <c r="L5" s="6"/>
      <c r="M5" s="6"/>
      <c r="N5" s="6"/>
      <c r="O5" s="6"/>
      <c r="P5" s="10"/>
      <c r="Q5" s="4"/>
      <c r="R5" s="4"/>
      <c r="S5" s="4"/>
      <c r="T5" s="4"/>
      <c r="W5" s="6"/>
      <c r="X5" s="6"/>
    </row>
    <row r="6" spans="1:24" x14ac:dyDescent="0.25">
      <c r="A6" s="4"/>
      <c r="B6" s="6"/>
      <c r="C6" s="9"/>
      <c r="D6" s="4" t="s">
        <v>83</v>
      </c>
      <c r="E6" s="4">
        <f>A4*(A15+A16+A18*2)+A5</f>
        <v>84</v>
      </c>
      <c r="F6" s="6" t="s">
        <v>153</v>
      </c>
      <c r="G6" s="14"/>
      <c r="H6" s="4"/>
      <c r="I6" s="4"/>
      <c r="J6" s="4"/>
      <c r="K6" s="4"/>
      <c r="L6" s="4"/>
      <c r="M6" s="4"/>
      <c r="N6" s="4"/>
      <c r="O6" s="4"/>
      <c r="P6" s="10"/>
      <c r="Q6" s="4"/>
      <c r="R6" s="4"/>
      <c r="S6" s="4"/>
      <c r="T6" s="4"/>
      <c r="W6" s="4"/>
      <c r="X6" s="4"/>
    </row>
    <row r="7" spans="1:24" x14ac:dyDescent="0.25">
      <c r="A7" s="4"/>
      <c r="B7" s="6"/>
      <c r="C7" s="9"/>
      <c r="D7" s="4" t="s">
        <v>103</v>
      </c>
      <c r="E7" s="4">
        <f>A9+A8+A10+A25+A26</f>
        <v>220</v>
      </c>
      <c r="F7" s="6" t="s">
        <v>154</v>
      </c>
      <c r="G7" s="14"/>
      <c r="H7" s="4" t="s">
        <v>110</v>
      </c>
      <c r="I7" s="5">
        <f>A9/E7</f>
        <v>0.68181818181818177</v>
      </c>
      <c r="J7" s="7" t="s">
        <v>84</v>
      </c>
      <c r="K7" s="20">
        <v>100</v>
      </c>
      <c r="L7" s="5">
        <v>0.9</v>
      </c>
      <c r="M7" s="5">
        <f>IF(K7=100,I7-L7,L7-I7)</f>
        <v>-0.21818181818181825</v>
      </c>
      <c r="N7" s="5">
        <v>0.80200000000000005</v>
      </c>
      <c r="O7" s="26">
        <f>M7*N7</f>
        <v>-0.17498181818181824</v>
      </c>
      <c r="P7" s="10"/>
      <c r="Q7" s="4"/>
      <c r="R7" s="4"/>
      <c r="S7" s="4"/>
      <c r="T7" s="4"/>
      <c r="W7" s="5"/>
      <c r="X7" s="5"/>
    </row>
    <row r="8" spans="1:24" x14ac:dyDescent="0.25">
      <c r="A8" s="4">
        <v>50</v>
      </c>
      <c r="B8" s="6" t="s">
        <v>136</v>
      </c>
      <c r="C8" s="9"/>
      <c r="D8" s="4"/>
      <c r="E8" s="4"/>
      <c r="F8" s="6"/>
      <c r="G8" s="14"/>
      <c r="H8" s="4" t="s">
        <v>111</v>
      </c>
      <c r="I8" s="5">
        <f>E12/E7</f>
        <v>0.93181818181818177</v>
      </c>
      <c r="J8" s="7" t="s">
        <v>85</v>
      </c>
      <c r="K8" s="20">
        <v>100</v>
      </c>
      <c r="L8" s="5">
        <v>0.9</v>
      </c>
      <c r="M8" s="5">
        <f t="shared" ref="M8:M21" si="0">IF(K8=100,I8-L8,L8-I8)</f>
        <v>3.1818181818181746E-2</v>
      </c>
      <c r="N8" s="5">
        <v>0.78700000000000003</v>
      </c>
      <c r="O8" s="26">
        <f t="shared" ref="O8:O21" si="1">M8*N8</f>
        <v>2.5040909090909034E-2</v>
      </c>
      <c r="P8" s="10"/>
      <c r="Q8" s="4"/>
      <c r="R8" s="4"/>
      <c r="S8" s="4"/>
      <c r="T8" s="4"/>
      <c r="W8" s="5"/>
      <c r="X8" s="5"/>
    </row>
    <row r="9" spans="1:24" x14ac:dyDescent="0.25">
      <c r="A9" s="4">
        <v>150</v>
      </c>
      <c r="B9" s="6" t="s">
        <v>135</v>
      </c>
      <c r="C9" s="9"/>
      <c r="D9" s="4"/>
      <c r="E9" s="4"/>
      <c r="F9" s="4"/>
      <c r="G9" s="14"/>
      <c r="H9" s="4" t="s">
        <v>112</v>
      </c>
      <c r="I9" s="5">
        <f>A9/(A9+A10)</f>
        <v>0.967741935483871</v>
      </c>
      <c r="J9" s="7" t="s">
        <v>86</v>
      </c>
      <c r="K9" s="20">
        <v>100</v>
      </c>
      <c r="L9" s="5">
        <v>0.9</v>
      </c>
      <c r="M9" s="5">
        <f t="shared" si="0"/>
        <v>6.7741935483870974E-2</v>
      </c>
      <c r="N9" s="5">
        <v>0.70899999999999996</v>
      </c>
      <c r="O9" s="26">
        <f t="shared" si="1"/>
        <v>4.802903225806452E-2</v>
      </c>
      <c r="P9" s="10"/>
      <c r="Q9" s="4"/>
      <c r="R9" s="4"/>
      <c r="S9" s="4"/>
      <c r="T9" s="4"/>
      <c r="W9" s="5"/>
      <c r="X9" s="5"/>
    </row>
    <row r="10" spans="1:24" x14ac:dyDescent="0.25">
      <c r="A10" s="4">
        <v>5</v>
      </c>
      <c r="B10" s="6" t="s">
        <v>140</v>
      </c>
      <c r="C10" s="9"/>
      <c r="D10" s="4" t="s">
        <v>102</v>
      </c>
      <c r="E10" s="4">
        <f>A25+A26</f>
        <v>15</v>
      </c>
      <c r="F10" s="6" t="s">
        <v>155</v>
      </c>
      <c r="G10" s="14"/>
      <c r="H10" s="4" t="s">
        <v>114</v>
      </c>
      <c r="I10" s="5">
        <f>A9/E12</f>
        <v>0.73170731707317072</v>
      </c>
      <c r="J10" s="7" t="s">
        <v>88</v>
      </c>
      <c r="K10" s="4">
        <v>100</v>
      </c>
      <c r="L10" s="5">
        <v>0.9</v>
      </c>
      <c r="M10" s="5">
        <f t="shared" si="0"/>
        <v>-0.16829268292682931</v>
      </c>
      <c r="N10" s="5">
        <v>0.68600000000000005</v>
      </c>
      <c r="O10" s="26">
        <f t="shared" si="1"/>
        <v>-0.11544878048780491</v>
      </c>
      <c r="P10" s="10"/>
      <c r="Q10" s="4"/>
      <c r="R10" s="4"/>
      <c r="S10" s="4"/>
      <c r="T10" s="4"/>
      <c r="W10" s="5"/>
      <c r="X10" s="5"/>
    </row>
    <row r="11" spans="1:24" x14ac:dyDescent="0.25">
      <c r="A11" s="4">
        <v>10</v>
      </c>
      <c r="B11" s="6" t="s">
        <v>141</v>
      </c>
      <c r="C11" s="9"/>
      <c r="D11" s="4" t="s">
        <v>104</v>
      </c>
      <c r="E11" s="4">
        <f>A9+A8</f>
        <v>200</v>
      </c>
      <c r="F11" s="6" t="s">
        <v>156</v>
      </c>
      <c r="G11" s="14"/>
      <c r="H11" s="4" t="s">
        <v>115</v>
      </c>
      <c r="I11" s="5">
        <f>A4*E19/A9</f>
        <v>0.39333333333333331</v>
      </c>
      <c r="J11" s="7" t="s">
        <v>89</v>
      </c>
      <c r="K11" s="20">
        <v>100</v>
      </c>
      <c r="L11" s="5">
        <v>0.9</v>
      </c>
      <c r="M11" s="5">
        <f t="shared" si="0"/>
        <v>-0.50666666666666671</v>
      </c>
      <c r="N11" s="5">
        <v>0.65700000000000003</v>
      </c>
      <c r="O11" s="26">
        <f t="shared" si="1"/>
        <v>-0.33288000000000006</v>
      </c>
      <c r="P11" s="10"/>
      <c r="Q11" s="4"/>
      <c r="R11" s="4"/>
      <c r="S11" s="4"/>
      <c r="T11" s="4"/>
      <c r="W11" s="5"/>
      <c r="X11" s="5"/>
    </row>
    <row r="12" spans="1:24" x14ac:dyDescent="0.25">
      <c r="A12" s="4">
        <v>5</v>
      </c>
      <c r="B12" s="6" t="s">
        <v>142</v>
      </c>
      <c r="C12" s="9"/>
      <c r="D12" s="4" t="s">
        <v>105</v>
      </c>
      <c r="E12" s="4">
        <f>A8+A9+A10</f>
        <v>205</v>
      </c>
      <c r="F12" s="6" t="s">
        <v>157</v>
      </c>
      <c r="G12" s="14"/>
      <c r="H12" s="4" t="s">
        <v>116</v>
      </c>
      <c r="I12" s="5">
        <f>(A8/E11)</f>
        <v>0.25</v>
      </c>
      <c r="J12" s="11" t="s">
        <v>90</v>
      </c>
      <c r="K12" s="20">
        <v>0</v>
      </c>
      <c r="L12" s="5">
        <v>0.4</v>
      </c>
      <c r="M12" s="5">
        <f t="shared" si="0"/>
        <v>0.15000000000000002</v>
      </c>
      <c r="N12" s="5">
        <v>0.64500000000000002</v>
      </c>
      <c r="O12" s="26">
        <f t="shared" si="1"/>
        <v>9.6750000000000017E-2</v>
      </c>
      <c r="P12" s="10"/>
      <c r="Q12" s="4"/>
      <c r="R12" s="4"/>
      <c r="S12" s="4"/>
      <c r="T12" s="4"/>
      <c r="W12" s="5"/>
      <c r="X12" s="5"/>
    </row>
    <row r="13" spans="1:24" x14ac:dyDescent="0.25">
      <c r="A13" s="4"/>
      <c r="B13" s="6"/>
      <c r="C13" s="9"/>
      <c r="D13" s="4" t="s">
        <v>106</v>
      </c>
      <c r="E13" s="4">
        <f>A8+A9+A10+A11+A12+A25+A26</f>
        <v>235</v>
      </c>
      <c r="F13" s="6" t="s">
        <v>158</v>
      </c>
      <c r="G13" s="14"/>
      <c r="H13" s="4" t="s">
        <v>117</v>
      </c>
      <c r="I13" s="5">
        <f>(A25/E7)</f>
        <v>4.5454545454545456E-2</v>
      </c>
      <c r="J13" s="11" t="s">
        <v>91</v>
      </c>
      <c r="K13" s="20">
        <v>0</v>
      </c>
      <c r="L13" s="5">
        <v>0.2</v>
      </c>
      <c r="M13" s="5">
        <f t="shared" si="0"/>
        <v>0.15454545454545454</v>
      </c>
      <c r="N13" s="5">
        <v>0.64500000000000002</v>
      </c>
      <c r="O13" s="26">
        <f t="shared" si="1"/>
        <v>9.9681818181818177E-2</v>
      </c>
      <c r="P13" s="10"/>
      <c r="Q13" s="4"/>
      <c r="R13" s="4"/>
      <c r="S13" s="4"/>
      <c r="T13" s="4"/>
      <c r="W13" s="5"/>
      <c r="X13" s="5"/>
    </row>
    <row r="14" spans="1:24" x14ac:dyDescent="0.25">
      <c r="A14" s="4"/>
      <c r="B14" s="6"/>
      <c r="C14" s="9"/>
      <c r="D14" s="4"/>
      <c r="E14" s="4"/>
      <c r="F14" s="6"/>
      <c r="G14" s="14"/>
      <c r="H14" s="4" t="s">
        <v>118</v>
      </c>
      <c r="I14" s="5">
        <f>(A26/E7)</f>
        <v>2.2727272727272728E-2</v>
      </c>
      <c r="J14" s="11" t="s">
        <v>92</v>
      </c>
      <c r="K14" s="20">
        <v>0</v>
      </c>
      <c r="L14" s="5">
        <v>0.2</v>
      </c>
      <c r="M14" s="5">
        <f t="shared" si="0"/>
        <v>0.17727272727272728</v>
      </c>
      <c r="N14" s="5">
        <v>0.63100000000000001</v>
      </c>
      <c r="O14" s="26">
        <f t="shared" si="1"/>
        <v>0.11185909090909091</v>
      </c>
      <c r="P14" s="9"/>
      <c r="Q14" s="4" t="s">
        <v>125</v>
      </c>
      <c r="R14" s="5">
        <f>I7*I11*I20</f>
        <v>0.2363636363636363</v>
      </c>
      <c r="S14" s="7" t="s">
        <v>100</v>
      </c>
      <c r="T14" s="20">
        <v>100</v>
      </c>
      <c r="U14" s="3">
        <v>0.45</v>
      </c>
      <c r="V14" s="3">
        <f>R14-U14</f>
        <v>-0.21363636363636371</v>
      </c>
      <c r="W14" s="5">
        <v>0.85</v>
      </c>
      <c r="X14" s="26">
        <f>W14*V14</f>
        <v>-0.18159090909090914</v>
      </c>
    </row>
    <row r="15" spans="1:24" x14ac:dyDescent="0.25">
      <c r="A15" s="4">
        <v>50</v>
      </c>
      <c r="B15" s="6" t="s">
        <v>143</v>
      </c>
      <c r="C15" s="9"/>
      <c r="D15" s="4"/>
      <c r="E15" s="4"/>
      <c r="F15" s="6"/>
      <c r="G15" s="14"/>
      <c r="H15" s="4" t="s">
        <v>213</v>
      </c>
      <c r="I15" s="5">
        <f>(A16/A17)</f>
        <v>0.7142857142857143</v>
      </c>
      <c r="J15" s="11" t="s">
        <v>93</v>
      </c>
      <c r="K15" s="20">
        <v>0</v>
      </c>
      <c r="L15" s="5">
        <v>0.2</v>
      </c>
      <c r="M15" s="5">
        <f t="shared" si="0"/>
        <v>-0.51428571428571423</v>
      </c>
      <c r="N15" s="5">
        <v>0.21199999999999999</v>
      </c>
      <c r="O15" s="26">
        <f t="shared" si="1"/>
        <v>-0.10902857142857142</v>
      </c>
      <c r="P15" s="9"/>
      <c r="Q15" s="4" t="s">
        <v>126</v>
      </c>
      <c r="R15" s="5">
        <f>E11/E7*I7*I20</f>
        <v>0.54629499929962178</v>
      </c>
      <c r="S15" s="7" t="s">
        <v>101</v>
      </c>
      <c r="T15" s="20">
        <v>100</v>
      </c>
      <c r="U15" s="3">
        <v>0.45</v>
      </c>
      <c r="V15" s="3">
        <f>R15-U15</f>
        <v>9.6294999299621764E-2</v>
      </c>
      <c r="W15" s="5">
        <v>0.75</v>
      </c>
      <c r="X15" s="5">
        <f>V15*W15</f>
        <v>7.2221249474716323E-2</v>
      </c>
    </row>
    <row r="16" spans="1:24" x14ac:dyDescent="0.25">
      <c r="A16" s="4">
        <v>5</v>
      </c>
      <c r="B16" s="6" t="s">
        <v>144</v>
      </c>
      <c r="C16" s="9"/>
      <c r="D16" s="4"/>
      <c r="E16" s="4"/>
      <c r="F16" s="6"/>
      <c r="G16" s="14"/>
      <c r="H16" s="4" t="s">
        <v>119</v>
      </c>
      <c r="I16" s="5">
        <f>(A16/E19)</f>
        <v>8.4745762711864403E-2</v>
      </c>
      <c r="J16" s="11" t="s">
        <v>94</v>
      </c>
      <c r="K16" s="20">
        <v>0</v>
      </c>
      <c r="L16" s="5">
        <v>0.2</v>
      </c>
      <c r="M16" s="5">
        <f t="shared" si="0"/>
        <v>0.11525423728813561</v>
      </c>
      <c r="N16" s="5">
        <v>0.61199999999999999</v>
      </c>
      <c r="O16" s="26">
        <f t="shared" si="1"/>
        <v>7.0535593220338991E-2</v>
      </c>
      <c r="P16" s="9"/>
      <c r="Q16" s="4"/>
      <c r="R16" s="4"/>
      <c r="S16" s="4"/>
      <c r="T16" s="4"/>
      <c r="W16" s="5"/>
      <c r="X16" s="5"/>
    </row>
    <row r="17" spans="1:24" x14ac:dyDescent="0.25">
      <c r="A17" s="4">
        <v>7</v>
      </c>
      <c r="B17" s="6" t="s">
        <v>145</v>
      </c>
      <c r="C17" s="9"/>
      <c r="D17" s="4"/>
      <c r="E17" s="4"/>
      <c r="F17" s="6"/>
      <c r="G17" s="14"/>
      <c r="H17" s="4" t="s">
        <v>121</v>
      </c>
      <c r="I17" s="5">
        <f>(A18/E19)</f>
        <v>3.3898305084745763E-2</v>
      </c>
      <c r="J17" s="11" t="s">
        <v>95</v>
      </c>
      <c r="K17" s="20">
        <v>0</v>
      </c>
      <c r="L17" s="5">
        <v>0.2</v>
      </c>
      <c r="M17" s="5">
        <f t="shared" si="0"/>
        <v>0.16610169491525426</v>
      </c>
      <c r="N17" s="5">
        <v>0.55500000000000005</v>
      </c>
      <c r="O17" s="26">
        <f t="shared" si="1"/>
        <v>9.2186440677966122E-2</v>
      </c>
      <c r="P17" s="10"/>
      <c r="Q17" s="4"/>
      <c r="R17" s="4"/>
      <c r="S17" s="4"/>
      <c r="T17" s="4"/>
      <c r="W17" s="5"/>
      <c r="X17" s="5"/>
    </row>
    <row r="18" spans="1:24" x14ac:dyDescent="0.25">
      <c r="A18" s="4">
        <v>2</v>
      </c>
      <c r="B18" s="6" t="s">
        <v>146</v>
      </c>
      <c r="C18" s="9"/>
      <c r="D18" s="4"/>
      <c r="E18" s="4"/>
      <c r="F18" s="6"/>
      <c r="G18" s="14"/>
      <c r="H18" s="4" t="s">
        <v>120</v>
      </c>
      <c r="I18" s="5">
        <f>(1-E20/E19)</f>
        <v>3.3898305084745783E-2</v>
      </c>
      <c r="J18" s="11" t="s">
        <v>96</v>
      </c>
      <c r="K18" s="21">
        <v>0</v>
      </c>
      <c r="L18" s="5">
        <v>0.2</v>
      </c>
      <c r="M18" s="5">
        <f t="shared" si="0"/>
        <v>0.16610169491525423</v>
      </c>
      <c r="N18" s="5">
        <v>0.23100000000000001</v>
      </c>
      <c r="O18" s="26">
        <f t="shared" si="1"/>
        <v>3.8369491525423731E-2</v>
      </c>
      <c r="P18" s="10"/>
      <c r="Q18" s="4"/>
      <c r="R18" s="4"/>
      <c r="S18" s="4"/>
      <c r="T18" s="4"/>
      <c r="W18" s="5"/>
      <c r="X18" s="5"/>
    </row>
    <row r="19" spans="1:24" x14ac:dyDescent="0.25">
      <c r="A19" s="4"/>
      <c r="B19" s="6"/>
      <c r="C19" s="9"/>
      <c r="D19" s="4" t="s">
        <v>107</v>
      </c>
      <c r="E19" s="4">
        <f>A15+A16+A18+A18</f>
        <v>59</v>
      </c>
      <c r="F19" s="6" t="s">
        <v>159</v>
      </c>
      <c r="G19" s="14"/>
      <c r="H19" s="4" t="s">
        <v>122</v>
      </c>
      <c r="I19" s="5">
        <f>A15/E20</f>
        <v>0.8771929824561403</v>
      </c>
      <c r="J19" s="7" t="s">
        <v>97</v>
      </c>
      <c r="K19" s="20">
        <v>100</v>
      </c>
      <c r="L19" s="5">
        <v>0.9</v>
      </c>
      <c r="M19" s="5">
        <f t="shared" si="0"/>
        <v>-2.280701754385972E-2</v>
      </c>
      <c r="N19" s="5">
        <v>0.20100000000000001</v>
      </c>
      <c r="O19" s="26">
        <f t="shared" si="1"/>
        <v>-4.5842105263158043E-3</v>
      </c>
      <c r="P19" s="10"/>
      <c r="Q19" s="4"/>
      <c r="R19" s="4"/>
      <c r="S19" s="4"/>
      <c r="T19" s="4"/>
      <c r="W19" s="5"/>
      <c r="X19" s="5"/>
    </row>
    <row r="20" spans="1:24" x14ac:dyDescent="0.25">
      <c r="A20" s="4"/>
      <c r="B20" s="6"/>
      <c r="C20" s="9"/>
      <c r="D20" s="4" t="s">
        <v>108</v>
      </c>
      <c r="E20" s="4">
        <f>A15+A16+A18</f>
        <v>57</v>
      </c>
      <c r="F20" s="6" t="s">
        <v>160</v>
      </c>
      <c r="G20" s="14"/>
      <c r="H20" s="4" t="s">
        <v>123</v>
      </c>
      <c r="I20" s="5">
        <f>(A15+A18)/E19</f>
        <v>0.88135593220338981</v>
      </c>
      <c r="J20" s="7" t="s">
        <v>99</v>
      </c>
      <c r="K20" s="20">
        <v>100</v>
      </c>
      <c r="L20" s="5">
        <v>0.9</v>
      </c>
      <c r="M20" s="5">
        <f t="shared" si="0"/>
        <v>-1.8644067796610209E-2</v>
      </c>
      <c r="N20" s="5">
        <v>0.185</v>
      </c>
      <c r="O20" s="26">
        <f t="shared" si="1"/>
        <v>-3.4491525423728884E-3</v>
      </c>
      <c r="P20" s="10"/>
      <c r="Q20" s="4"/>
      <c r="R20" s="4"/>
      <c r="S20" s="4"/>
      <c r="T20" s="4"/>
      <c r="W20" s="5"/>
      <c r="X20" s="5"/>
    </row>
    <row r="21" spans="1:24" x14ac:dyDescent="0.25">
      <c r="A21" s="4">
        <v>1</v>
      </c>
      <c r="B21" s="6" t="s">
        <v>148</v>
      </c>
      <c r="C21" s="9"/>
      <c r="D21" s="4"/>
      <c r="E21" s="4"/>
      <c r="F21" s="6"/>
      <c r="G21" s="14"/>
      <c r="H21" s="4" t="s">
        <v>124</v>
      </c>
      <c r="I21" s="5">
        <f>(A22/A23)</f>
        <v>0.2</v>
      </c>
      <c r="J21" s="11" t="s">
        <v>98</v>
      </c>
      <c r="K21" s="20">
        <v>0</v>
      </c>
      <c r="L21" s="5">
        <v>0.2</v>
      </c>
      <c r="M21" s="5">
        <f t="shared" si="0"/>
        <v>0</v>
      </c>
      <c r="N21" s="5">
        <v>0.151</v>
      </c>
      <c r="O21" s="26">
        <f t="shared" si="1"/>
        <v>0</v>
      </c>
      <c r="P21" s="10"/>
      <c r="Q21" s="4"/>
      <c r="R21" s="4"/>
      <c r="S21" s="4"/>
      <c r="T21" s="4"/>
      <c r="W21" s="5"/>
      <c r="X21" s="5"/>
    </row>
    <row r="22" spans="1:24" x14ac:dyDescent="0.25">
      <c r="A22" s="4">
        <v>10</v>
      </c>
      <c r="B22" s="6" t="s">
        <v>147</v>
      </c>
      <c r="C22" s="9"/>
      <c r="D22" s="4"/>
      <c r="E22" s="4"/>
      <c r="F22" s="6"/>
      <c r="G22" s="14"/>
      <c r="H22" s="4"/>
      <c r="I22" s="4"/>
      <c r="J22" s="4"/>
      <c r="K22" s="4"/>
      <c r="L22" s="4"/>
      <c r="M22" s="5"/>
      <c r="N22" s="5"/>
      <c r="O22" s="26"/>
      <c r="P22" s="10"/>
      <c r="Q22" s="4"/>
      <c r="R22" s="4"/>
      <c r="S22" s="4"/>
      <c r="T22" s="4"/>
      <c r="W22" s="5"/>
      <c r="X22" s="5"/>
    </row>
    <row r="23" spans="1:24" x14ac:dyDescent="0.25">
      <c r="A23" s="4">
        <v>50</v>
      </c>
      <c r="B23" s="6" t="s">
        <v>149</v>
      </c>
      <c r="C23" s="9"/>
      <c r="D23" s="4"/>
      <c r="E23" s="4"/>
      <c r="F23" s="6"/>
      <c r="G23" s="14"/>
      <c r="H23" s="4"/>
      <c r="I23" s="4"/>
      <c r="J23" s="4"/>
      <c r="K23" s="4"/>
      <c r="L23" s="4"/>
      <c r="M23" s="4" t="s">
        <v>221</v>
      </c>
      <c r="N23" s="4"/>
      <c r="O23" s="4" t="s">
        <v>222</v>
      </c>
      <c r="P23" s="10"/>
      <c r="Q23" s="4"/>
      <c r="R23" s="4"/>
      <c r="S23" s="4"/>
      <c r="T23" s="4"/>
      <c r="V23" t="s">
        <v>223</v>
      </c>
      <c r="W23" s="4"/>
      <c r="X23" s="4" t="s">
        <v>224</v>
      </c>
    </row>
    <row r="24" spans="1:24" x14ac:dyDescent="0.25">
      <c r="A24" s="4"/>
      <c r="B24" s="6"/>
      <c r="C24" s="9"/>
      <c r="D24" s="4"/>
      <c r="E24" s="4"/>
      <c r="F24" s="6"/>
      <c r="G24" s="14"/>
      <c r="H24" s="4"/>
      <c r="I24" s="4"/>
      <c r="J24" s="4"/>
      <c r="K24" s="4"/>
      <c r="L24" s="25"/>
      <c r="M24" s="5">
        <f>SUM(M7:M21)</f>
        <v>-0.42004204116261984</v>
      </c>
      <c r="N24" s="5"/>
      <c r="O24" s="5">
        <f>SUM(O7:O21)</f>
        <v>-0.1579201573032718</v>
      </c>
      <c r="P24" s="10"/>
      <c r="Q24" s="4"/>
      <c r="R24" s="4"/>
      <c r="S24" s="4"/>
      <c r="T24" s="4"/>
      <c r="V24" s="3">
        <f>SUM(V14:V15)</f>
        <v>-0.11734136433674194</v>
      </c>
      <c r="W24" s="3"/>
      <c r="X24" s="3">
        <f>SUM(X14:X15)</f>
        <v>-0.10936965961619281</v>
      </c>
    </row>
    <row r="25" spans="1:24" x14ac:dyDescent="0.25">
      <c r="A25" s="4">
        <v>10</v>
      </c>
      <c r="B25" s="6" t="s">
        <v>150</v>
      </c>
      <c r="C25" s="9"/>
      <c r="D25" s="4" t="s">
        <v>109</v>
      </c>
      <c r="E25" s="4">
        <f>A21+A25+A26+A8</f>
        <v>66</v>
      </c>
      <c r="F25" s="6" t="s">
        <v>74</v>
      </c>
      <c r="G25" s="14"/>
      <c r="H25" s="4"/>
      <c r="I25" s="4"/>
      <c r="J25" s="4"/>
      <c r="K25" s="4"/>
      <c r="L25" s="4"/>
      <c r="M25" s="25"/>
      <c r="N25" s="25"/>
      <c r="O25" s="25"/>
      <c r="P25" s="10"/>
      <c r="Q25" s="4"/>
      <c r="R25" s="4"/>
      <c r="S25" s="4"/>
      <c r="T25" s="4"/>
      <c r="W25" s="25"/>
      <c r="X25" s="25"/>
    </row>
    <row r="26" spans="1:24" x14ac:dyDescent="0.25">
      <c r="A26" s="4">
        <v>5</v>
      </c>
      <c r="B26" s="6" t="s">
        <v>151</v>
      </c>
      <c r="C26" s="9"/>
      <c r="D26" s="4"/>
      <c r="E26" s="4"/>
      <c r="F26" s="4"/>
      <c r="G26" s="4"/>
      <c r="H26" s="4"/>
      <c r="I26" s="4"/>
      <c r="J26" s="4"/>
      <c r="K26" s="4"/>
      <c r="L26" s="4"/>
      <c r="M26" s="4" t="s">
        <v>225</v>
      </c>
      <c r="N26" s="4"/>
      <c r="O26" s="4" t="s">
        <v>226</v>
      </c>
      <c r="P26" s="4"/>
      <c r="Q26" s="4"/>
      <c r="R26" s="4"/>
      <c r="S26" s="4"/>
      <c r="T26" s="4"/>
      <c r="W26" s="4"/>
      <c r="X26" s="4"/>
    </row>
    <row r="27" spans="1:24" x14ac:dyDescent="0.25">
      <c r="A27" s="4"/>
      <c r="B27" s="4"/>
      <c r="C27" s="10"/>
      <c r="D27" s="4"/>
      <c r="E27" s="4"/>
      <c r="F27" s="4"/>
      <c r="G27" s="4"/>
      <c r="H27" s="8"/>
      <c r="I27" s="8"/>
      <c r="J27" s="8"/>
      <c r="K27" s="8"/>
      <c r="L27" s="4"/>
      <c r="M27" s="5">
        <f>MIN(M7:M21)</f>
        <v>-0.51428571428571423</v>
      </c>
      <c r="N27" s="4"/>
      <c r="O27" s="26">
        <f>MIN(O7:O21)</f>
        <v>-0.33288000000000006</v>
      </c>
      <c r="P27" s="4"/>
      <c r="Q27" s="4"/>
      <c r="R27" s="4"/>
      <c r="S27" s="4"/>
      <c r="T27" s="4"/>
      <c r="W27" s="4"/>
      <c r="X27" s="4"/>
    </row>
    <row r="28" spans="1:24" x14ac:dyDescent="0.25">
      <c r="A28" s="4"/>
      <c r="B28" s="4"/>
      <c r="C28" s="10"/>
      <c r="D28" s="4"/>
      <c r="E28" s="4"/>
      <c r="F28" s="4"/>
      <c r="G28" s="4"/>
      <c r="H28" s="8"/>
      <c r="I28" s="8"/>
      <c r="J28" s="8"/>
      <c r="K28" s="8"/>
      <c r="L28" s="4"/>
      <c r="M28" s="4"/>
      <c r="N28" s="4"/>
      <c r="O28" s="4"/>
      <c r="P28" s="4"/>
      <c r="Q28" s="4"/>
      <c r="R28" s="4"/>
      <c r="S28" s="4"/>
      <c r="T28" s="4"/>
      <c r="W28" s="4"/>
      <c r="X28" s="4"/>
    </row>
    <row r="29" spans="1:24" x14ac:dyDescent="0.25">
      <c r="M29" s="4"/>
      <c r="N29" s="4"/>
      <c r="O29" s="4"/>
      <c r="P29" s="4"/>
      <c r="Q29" s="4"/>
      <c r="R29" s="4"/>
      <c r="S29" s="4"/>
      <c r="T29" s="4"/>
      <c r="W29" s="4"/>
      <c r="X29" s="4"/>
    </row>
    <row r="31" spans="1:24" x14ac:dyDescent="0.25">
      <c r="D31" t="s">
        <v>217</v>
      </c>
      <c r="E31" s="3">
        <f>SUM(M24+V24)</f>
        <v>-0.53738340549936181</v>
      </c>
    </row>
    <row r="32" spans="1:24" x14ac:dyDescent="0.25">
      <c r="D32" t="s">
        <v>218</v>
      </c>
      <c r="E32" s="3">
        <f>O24+X24</f>
        <v>-0.26728981691946463</v>
      </c>
    </row>
  </sheetData>
  <mergeCells count="1">
    <mergeCell ref="A1:T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G36" sqref="G36"/>
    </sheetView>
  </sheetViews>
  <sheetFormatPr defaultRowHeight="15" x14ac:dyDescent="0.25"/>
  <sheetData>
    <row r="1" spans="1:28" x14ac:dyDescent="0.25"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21</v>
      </c>
      <c r="J1" t="s">
        <v>24</v>
      </c>
      <c r="K1" t="s">
        <v>27</v>
      </c>
      <c r="L1" t="s">
        <v>30</v>
      </c>
      <c r="M1" t="s">
        <v>33</v>
      </c>
      <c r="N1" t="s">
        <v>36</v>
      </c>
      <c r="O1" t="s">
        <v>39</v>
      </c>
      <c r="P1" t="s">
        <v>41</v>
      </c>
      <c r="Q1" t="s">
        <v>43</v>
      </c>
      <c r="R1" t="s">
        <v>46</v>
      </c>
      <c r="S1" t="s">
        <v>48</v>
      </c>
      <c r="T1" t="s">
        <v>50</v>
      </c>
      <c r="U1" t="s">
        <v>52</v>
      </c>
      <c r="V1" t="s">
        <v>54</v>
      </c>
      <c r="W1" t="s">
        <v>56</v>
      </c>
      <c r="X1" t="s">
        <v>58</v>
      </c>
      <c r="Y1" t="s">
        <v>60</v>
      </c>
      <c r="Z1" t="s">
        <v>61</v>
      </c>
      <c r="AA1" t="s">
        <v>62</v>
      </c>
      <c r="AB1" t="s">
        <v>63</v>
      </c>
    </row>
    <row r="2" spans="1:28" x14ac:dyDescent="0.25">
      <c r="A2" t="s">
        <v>2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5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8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t="s">
        <v>11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t="s">
        <v>17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34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37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</row>
    <row r="21" spans="1:28" x14ac:dyDescent="0.25">
      <c r="A21" t="s">
        <v>53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</row>
    <row r="22" spans="1:28" x14ac:dyDescent="0.25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</row>
    <row r="23" spans="1:28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t="s">
        <v>59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E3" sqref="E3"/>
    </sheetView>
  </sheetViews>
  <sheetFormatPr defaultRowHeight="15" x14ac:dyDescent="0.25"/>
  <cols>
    <col min="1" max="1" width="24.85546875" customWidth="1"/>
    <col min="2" max="2" width="4.5703125" bestFit="1" customWidth="1"/>
    <col min="3" max="3" width="4.28515625" bestFit="1" customWidth="1"/>
    <col min="4" max="4" width="5.85546875" bestFit="1" customWidth="1"/>
    <col min="5" max="5" width="5.5703125" bestFit="1" customWidth="1"/>
    <col min="6" max="6" width="3.85546875" bestFit="1" customWidth="1"/>
    <col min="7" max="7" width="3.5703125" bestFit="1" customWidth="1"/>
    <col min="8" max="8" width="5.42578125" bestFit="1" customWidth="1"/>
    <col min="9" max="9" width="5.7109375" bestFit="1" customWidth="1"/>
    <col min="10" max="10" width="4.42578125" bestFit="1" customWidth="1"/>
    <col min="11" max="11" width="5.5703125" bestFit="1" customWidth="1"/>
    <col min="12" max="12" width="5.7109375" bestFit="1" customWidth="1"/>
    <col min="13" max="13" width="6" bestFit="1" customWidth="1"/>
    <col min="14" max="14" width="5.5703125" bestFit="1" customWidth="1"/>
    <col min="15" max="15" width="5.7109375" bestFit="1" customWidth="1"/>
    <col min="16" max="16" width="4.7109375" bestFit="1" customWidth="1"/>
    <col min="17" max="17" width="4.28515625" bestFit="1" customWidth="1"/>
    <col min="18" max="18" width="5.7109375" bestFit="1" customWidth="1"/>
    <col min="19" max="19" width="6.28515625" bestFit="1" customWidth="1"/>
    <col min="20" max="20" width="3.7109375" bestFit="1" customWidth="1"/>
    <col min="21" max="21" width="3.42578125" bestFit="1" customWidth="1"/>
    <col min="22" max="22" width="4.5703125" bestFit="1" customWidth="1"/>
    <col min="23" max="23" width="3.5703125" bestFit="1" customWidth="1"/>
    <col min="24" max="24" width="4.5703125" bestFit="1" customWidth="1"/>
    <col min="25" max="25" width="4" bestFit="1" customWidth="1"/>
    <col min="26" max="26" width="5.5703125" bestFit="1" customWidth="1"/>
    <col min="27" max="27" width="4.140625" bestFit="1" customWidth="1"/>
  </cols>
  <sheetData>
    <row r="1" spans="1:27" x14ac:dyDescent="0.25">
      <c r="B1" t="s">
        <v>66</v>
      </c>
      <c r="C1" t="s">
        <v>15</v>
      </c>
      <c r="D1" t="s">
        <v>67</v>
      </c>
      <c r="E1" t="s">
        <v>68</v>
      </c>
      <c r="F1" t="s">
        <v>64</v>
      </c>
      <c r="G1" t="s">
        <v>12</v>
      </c>
      <c r="H1" t="s">
        <v>69</v>
      </c>
      <c r="I1" t="s">
        <v>26</v>
      </c>
      <c r="J1" t="s">
        <v>18</v>
      </c>
      <c r="K1" t="s">
        <v>29</v>
      </c>
      <c r="L1" t="s">
        <v>6</v>
      </c>
      <c r="M1" t="s">
        <v>70</v>
      </c>
      <c r="N1" t="s">
        <v>32</v>
      </c>
      <c r="O1" t="s">
        <v>9</v>
      </c>
      <c r="P1" t="s">
        <v>71</v>
      </c>
      <c r="Q1" t="s">
        <v>72</v>
      </c>
      <c r="R1" t="s">
        <v>3</v>
      </c>
      <c r="S1" t="s">
        <v>0</v>
      </c>
      <c r="T1" t="s">
        <v>23</v>
      </c>
      <c r="U1" t="s">
        <v>35</v>
      </c>
      <c r="V1" t="s">
        <v>38</v>
      </c>
      <c r="W1" t="s">
        <v>45</v>
      </c>
      <c r="X1" t="s">
        <v>73</v>
      </c>
      <c r="Y1" t="s">
        <v>74</v>
      </c>
      <c r="Z1" t="s">
        <v>76</v>
      </c>
      <c r="AA1" t="s">
        <v>75</v>
      </c>
    </row>
    <row r="2" spans="1:27" x14ac:dyDescent="0.25">
      <c r="A2" t="s">
        <v>66</v>
      </c>
      <c r="C2">
        <v>1</v>
      </c>
      <c r="D2">
        <v>1</v>
      </c>
    </row>
    <row r="3" spans="1:27" x14ac:dyDescent="0.25">
      <c r="A3" t="s">
        <v>15</v>
      </c>
      <c r="B3">
        <v>1</v>
      </c>
      <c r="D3">
        <v>1</v>
      </c>
    </row>
    <row r="4" spans="1:27" x14ac:dyDescent="0.25">
      <c r="A4" t="s">
        <v>67</v>
      </c>
    </row>
    <row r="5" spans="1:27" x14ac:dyDescent="0.25">
      <c r="A5" t="s">
        <v>68</v>
      </c>
    </row>
    <row r="6" spans="1:27" x14ac:dyDescent="0.25">
      <c r="A6" t="s">
        <v>64</v>
      </c>
    </row>
    <row r="7" spans="1:27" x14ac:dyDescent="0.25">
      <c r="A7" t="s">
        <v>12</v>
      </c>
    </row>
    <row r="8" spans="1:27" x14ac:dyDescent="0.25">
      <c r="A8" t="s">
        <v>69</v>
      </c>
    </row>
    <row r="9" spans="1:27" x14ac:dyDescent="0.25">
      <c r="A9" t="s">
        <v>26</v>
      </c>
      <c r="C9">
        <v>1</v>
      </c>
      <c r="L9">
        <v>1</v>
      </c>
      <c r="O9">
        <v>1</v>
      </c>
    </row>
    <row r="10" spans="1:27" x14ac:dyDescent="0.25">
      <c r="A10" t="s">
        <v>18</v>
      </c>
      <c r="C10">
        <v>1</v>
      </c>
      <c r="I10">
        <v>1</v>
      </c>
      <c r="L10">
        <v>1</v>
      </c>
      <c r="O10">
        <v>1</v>
      </c>
    </row>
    <row r="11" spans="1:27" x14ac:dyDescent="0.25">
      <c r="A11" t="s">
        <v>29</v>
      </c>
      <c r="C11">
        <v>1</v>
      </c>
      <c r="I11">
        <v>1</v>
      </c>
      <c r="L11">
        <v>1</v>
      </c>
      <c r="O11">
        <v>1</v>
      </c>
    </row>
    <row r="12" spans="1:27" x14ac:dyDescent="0.25">
      <c r="A12" t="s">
        <v>6</v>
      </c>
      <c r="C12">
        <v>1</v>
      </c>
      <c r="O12">
        <v>1</v>
      </c>
    </row>
    <row r="13" spans="1:27" x14ac:dyDescent="0.25">
      <c r="A13" t="s">
        <v>70</v>
      </c>
      <c r="C13">
        <v>1</v>
      </c>
      <c r="L13">
        <v>1</v>
      </c>
      <c r="O13">
        <v>1</v>
      </c>
    </row>
    <row r="14" spans="1:27" x14ac:dyDescent="0.25">
      <c r="A14" t="s">
        <v>32</v>
      </c>
    </row>
    <row r="15" spans="1:27" x14ac:dyDescent="0.25">
      <c r="A15" t="s">
        <v>9</v>
      </c>
    </row>
    <row r="16" spans="1:27" x14ac:dyDescent="0.25">
      <c r="A16" t="s">
        <v>71</v>
      </c>
    </row>
    <row r="17" spans="1:1" x14ac:dyDescent="0.25">
      <c r="A17" t="s">
        <v>72</v>
      </c>
    </row>
    <row r="18" spans="1:1" x14ac:dyDescent="0.25">
      <c r="A18" t="s">
        <v>3</v>
      </c>
    </row>
    <row r="19" spans="1:1" x14ac:dyDescent="0.25">
      <c r="A19" t="s">
        <v>0</v>
      </c>
    </row>
    <row r="20" spans="1:1" x14ac:dyDescent="0.25">
      <c r="A20" t="s">
        <v>23</v>
      </c>
    </row>
    <row r="21" spans="1:1" x14ac:dyDescent="0.25">
      <c r="A21" t="s">
        <v>35</v>
      </c>
    </row>
    <row r="22" spans="1:1" x14ac:dyDescent="0.25">
      <c r="A22" t="s">
        <v>38</v>
      </c>
    </row>
    <row r="23" spans="1:1" x14ac:dyDescent="0.25">
      <c r="A23" t="s">
        <v>45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76</v>
      </c>
    </row>
    <row r="27" spans="1:1" x14ac:dyDescent="0.25">
      <c r="A27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M23" sqref="M23"/>
    </sheetView>
  </sheetViews>
  <sheetFormatPr defaultRowHeight="15" x14ac:dyDescent="0.25"/>
  <cols>
    <col min="2" max="2" width="9" customWidth="1"/>
    <col min="3" max="3" width="2.85546875" customWidth="1"/>
    <col min="4" max="4" width="3.140625" customWidth="1"/>
    <col min="5" max="5" width="3.28515625" customWidth="1"/>
    <col min="6" max="6" width="2.85546875" customWidth="1"/>
    <col min="7" max="7" width="3.5703125" customWidth="1"/>
    <col min="8" max="8" width="3" customWidth="1"/>
    <col min="9" max="9" width="2.7109375" customWidth="1"/>
    <col min="10" max="10" width="3.5703125" customWidth="1"/>
    <col min="11" max="11" width="3.140625" customWidth="1"/>
    <col min="12" max="12" width="3.5703125" customWidth="1"/>
    <col min="13" max="13" width="3" customWidth="1"/>
    <col min="14" max="14" width="3.28515625" customWidth="1"/>
    <col min="15" max="15" width="3.140625" customWidth="1"/>
    <col min="16" max="16" width="3.28515625" customWidth="1"/>
    <col min="17" max="17" width="2.7109375" customWidth="1"/>
    <col min="18" max="18" width="2.5703125" customWidth="1"/>
    <col min="19" max="19" width="3" customWidth="1"/>
    <col min="20" max="20" width="3.5703125" customWidth="1"/>
    <col min="21" max="21" width="3" customWidth="1"/>
    <col min="22" max="22" width="3.28515625" customWidth="1"/>
    <col min="23" max="23" width="2.85546875" customWidth="1"/>
    <col min="24" max="24" width="2.7109375" customWidth="1"/>
  </cols>
  <sheetData>
    <row r="1" spans="1:24" x14ac:dyDescent="0.25"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22</v>
      </c>
      <c r="J1" t="s">
        <v>25</v>
      </c>
      <c r="K1" t="s">
        <v>28</v>
      </c>
      <c r="L1" t="s">
        <v>31</v>
      </c>
      <c r="M1" t="s">
        <v>34</v>
      </c>
      <c r="N1" t="s">
        <v>37</v>
      </c>
      <c r="O1" t="s">
        <v>40</v>
      </c>
      <c r="P1" t="s">
        <v>42</v>
      </c>
      <c r="Q1" t="s">
        <v>44</v>
      </c>
      <c r="R1" t="s">
        <v>47</v>
      </c>
      <c r="S1" t="s">
        <v>49</v>
      </c>
      <c r="T1" t="s">
        <v>51</v>
      </c>
      <c r="U1" t="s">
        <v>53</v>
      </c>
      <c r="V1" t="s">
        <v>55</v>
      </c>
      <c r="W1" t="s">
        <v>57</v>
      </c>
      <c r="X1" t="s">
        <v>59</v>
      </c>
    </row>
    <row r="2" spans="1:24" x14ac:dyDescent="0.25">
      <c r="A2" t="s">
        <v>2</v>
      </c>
      <c r="B2" s="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5</v>
      </c>
      <c r="B3">
        <v>0</v>
      </c>
      <c r="C3" s="2">
        <v>2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1</v>
      </c>
    </row>
    <row r="4" spans="1:24" x14ac:dyDescent="0.25">
      <c r="A4" t="s">
        <v>8</v>
      </c>
      <c r="B4">
        <v>0</v>
      </c>
      <c r="C4">
        <v>0</v>
      </c>
      <c r="D4" s="2">
        <v>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</row>
    <row r="5" spans="1:24" x14ac:dyDescent="0.25">
      <c r="A5" t="s">
        <v>11</v>
      </c>
      <c r="B5">
        <v>0</v>
      </c>
      <c r="C5">
        <v>0</v>
      </c>
      <c r="D5">
        <v>1</v>
      </c>
      <c r="E5" s="2">
        <v>2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</row>
    <row r="6" spans="1:24" x14ac:dyDescent="0.25">
      <c r="A6" t="s">
        <v>14</v>
      </c>
      <c r="B6">
        <v>0</v>
      </c>
      <c r="C6">
        <v>0</v>
      </c>
      <c r="D6">
        <v>1</v>
      </c>
      <c r="E6">
        <v>1</v>
      </c>
      <c r="F6" s="2">
        <v>2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</v>
      </c>
      <c r="X6">
        <v>2</v>
      </c>
    </row>
    <row r="7" spans="1:24" x14ac:dyDescent="0.25">
      <c r="A7" t="s">
        <v>17</v>
      </c>
      <c r="B7">
        <v>0</v>
      </c>
      <c r="C7">
        <v>1</v>
      </c>
      <c r="D7">
        <v>0</v>
      </c>
      <c r="E7">
        <v>1</v>
      </c>
      <c r="F7">
        <v>1</v>
      </c>
      <c r="G7" s="2">
        <v>3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3</v>
      </c>
      <c r="X7">
        <v>3</v>
      </c>
    </row>
    <row r="8" spans="1:24" x14ac:dyDescent="0.25">
      <c r="A8" t="s">
        <v>20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 s="2">
        <v>2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2</v>
      </c>
      <c r="X8">
        <v>2</v>
      </c>
    </row>
    <row r="9" spans="1:24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x14ac:dyDescent="0.25">
      <c r="A10" t="s">
        <v>25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 s="2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</row>
    <row r="11" spans="1:24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2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34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 s="2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1</v>
      </c>
    </row>
    <row r="14" spans="1:24" x14ac:dyDescent="0.25">
      <c r="A14" t="s">
        <v>37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 s="2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</row>
    <row r="15" spans="1:24" x14ac:dyDescent="0.25">
      <c r="A15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>
        <v>2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</row>
    <row r="17" spans="1:24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 s="2">
        <v>2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</row>
    <row r="18" spans="1:24" x14ac:dyDescent="0.25">
      <c r="A18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 s="2">
        <v>2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</row>
    <row r="19" spans="1:24" x14ac:dyDescent="0.25">
      <c r="A19" t="s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 s="2">
        <v>2</v>
      </c>
      <c r="T19">
        <v>1</v>
      </c>
      <c r="U19">
        <v>1</v>
      </c>
      <c r="V19">
        <v>0</v>
      </c>
      <c r="W19">
        <v>0</v>
      </c>
      <c r="X19">
        <v>0</v>
      </c>
    </row>
    <row r="20" spans="1:24" x14ac:dyDescent="0.25">
      <c r="A20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 s="2">
        <v>2</v>
      </c>
      <c r="U20">
        <v>1</v>
      </c>
      <c r="V20">
        <v>0</v>
      </c>
      <c r="W20">
        <v>0</v>
      </c>
      <c r="X20">
        <v>0</v>
      </c>
    </row>
    <row r="21" spans="1:24" x14ac:dyDescent="0.25">
      <c r="A21" t="s">
        <v>53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 s="2">
        <v>3</v>
      </c>
      <c r="V21">
        <v>0</v>
      </c>
      <c r="W21">
        <v>1</v>
      </c>
      <c r="X21">
        <v>1</v>
      </c>
    </row>
    <row r="22" spans="1:24" x14ac:dyDescent="0.25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2</v>
      </c>
      <c r="W22">
        <v>0</v>
      </c>
      <c r="X22">
        <v>0</v>
      </c>
    </row>
    <row r="23" spans="1:24" x14ac:dyDescent="0.25">
      <c r="A23" t="s">
        <v>57</v>
      </c>
      <c r="B23">
        <v>0</v>
      </c>
      <c r="C23">
        <v>1</v>
      </c>
      <c r="D23">
        <v>1</v>
      </c>
      <c r="E23">
        <v>1</v>
      </c>
      <c r="F23">
        <v>2</v>
      </c>
      <c r="G23">
        <v>3</v>
      </c>
      <c r="H23">
        <v>2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 s="2">
        <v>5</v>
      </c>
      <c r="X23">
        <v>5</v>
      </c>
    </row>
    <row r="24" spans="1:24" x14ac:dyDescent="0.25">
      <c r="A24" t="s">
        <v>59</v>
      </c>
      <c r="B24">
        <v>0</v>
      </c>
      <c r="C24">
        <v>1</v>
      </c>
      <c r="D24">
        <v>1</v>
      </c>
      <c r="E24">
        <v>1</v>
      </c>
      <c r="F24">
        <v>2</v>
      </c>
      <c r="G24">
        <v>3</v>
      </c>
      <c r="H24">
        <v>2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5</v>
      </c>
      <c r="X24" s="2">
        <v>6</v>
      </c>
    </row>
  </sheetData>
  <pageMargins left="0.7" right="0.7" top="0.75" bottom="0.75" header="0.3" footer="0.3"/>
  <pageSetup orientation="portrait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A969F2F2324CAA5774C0842691FC" ma:contentTypeVersion="3" ma:contentTypeDescription="Create a new document." ma:contentTypeScope="" ma:versionID="b4da9ab496a844df773281d1737d6c11">
  <xsd:schema xmlns:xsd="http://www.w3.org/2001/XMLSchema" xmlns:xs="http://www.w3.org/2001/XMLSchema" xmlns:p="http://schemas.microsoft.com/office/2006/metadata/properties" xmlns:ns2="92161533-46f3-49a7-aee7-978486041e93" targetNamespace="http://schemas.microsoft.com/office/2006/metadata/properties" ma:root="true" ma:fieldsID="8e14095e5fd45feb9cac09fdddce77b6" ns2:_="">
    <xsd:import namespace="92161533-46f3-49a7-aee7-978486041e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61533-46f3-49a7-aee7-978486041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F87A58-2387-4524-B441-3EF9AAA76D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61533-46f3-49a7-aee7-978486041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B66DBA-620A-45C1-B215-D546E33F32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C893E2-B0E4-49E6-B2F2-12A62304F9E0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92161533-46f3-49a7-aee7-978486041e93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Meas_vs_KPI</vt:lpstr>
      <vt:lpstr>FactoryLevelRelationships</vt:lpstr>
      <vt:lpstr>KPI_Relationships_1WorkUnit</vt:lpstr>
      <vt:lpstr>KPI_Relationships_DummyValues</vt:lpstr>
      <vt:lpstr>KPI_vs_Meas</vt:lpstr>
      <vt:lpstr>Meas_vs_Meas</vt:lpstr>
      <vt:lpstr>KPI_vs_KPI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Brundage, Michael P.</dc:creator>
  <cp:keywords/>
  <dc:description/>
  <cp:lastModifiedBy>Brundage, Michael P. (Fed)</cp:lastModifiedBy>
  <cp:revision/>
  <dcterms:created xsi:type="dcterms:W3CDTF">2016-06-02T20:05:19Z</dcterms:created>
  <dcterms:modified xsi:type="dcterms:W3CDTF">2016-07-22T15:13:21Z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0x010100F5A7A969F2F2324CAA5774C0842691FC</vt:lpwstr>
  </property>
</Properties>
</file>