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ze/Documents/PhD/Survey_TRS/"/>
    </mc:Choice>
  </mc:AlternateContent>
  <xr:revisionPtr revIDLastSave="0" documentId="13_ncr:1_{2102544A-1802-3B46-8B3F-D7B346E619B1}" xr6:coauthVersionLast="47" xr6:coauthVersionMax="47" xr10:uidLastSave="{00000000-0000-0000-0000-000000000000}"/>
  <bookViews>
    <workbookView xWindow="0" yWindow="760" windowWidth="30240" windowHeight="18880" xr2:uid="{1316AAFF-1010-1F45-AAA6-73FBEA559580}"/>
  </bookViews>
  <sheets>
    <sheet name="2021.01-2023.09" sheetId="3" r:id="rId1"/>
    <sheet name="Statistics" sheetId="5" r:id="rId2"/>
    <sheet name="2021.01-2022.12_Journal" sheetId="4" r:id="rId3"/>
    <sheet name="Journal" sheetId="2" r:id="rId4"/>
    <sheet name="Conference" sheetId="1" r:id="rId5"/>
  </sheets>
  <externalReferences>
    <externalReference r:id="rId6"/>
  </externalReferences>
  <definedNames>
    <definedName name="_xlnm._FilterDatabase" localSheetId="2" hidden="1">'2021.01-2022.12_Journal'!$A$1:$AB$1</definedName>
    <definedName name="_xlnm._FilterDatabase" localSheetId="0" hidden="1">'2021.01-2023.09'!$A$1:$AA$1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259" i="5" l="1"/>
  <c r="B258" i="5"/>
  <c r="B257" i="5"/>
  <c r="B256" i="5"/>
  <c r="B255" i="5"/>
  <c r="B254" i="5"/>
  <c r="B253" i="5"/>
  <c r="D246" i="5" l="1"/>
  <c r="C246" i="5"/>
  <c r="B246" i="5"/>
  <c r="B245" i="5"/>
  <c r="B244" i="5"/>
  <c r="C244" i="5"/>
  <c r="D243" i="5"/>
  <c r="C243" i="5"/>
  <c r="B243" i="5"/>
  <c r="D242" i="5"/>
  <c r="B242" i="5"/>
  <c r="D241" i="5"/>
  <c r="C241" i="5"/>
  <c r="B241" i="5"/>
  <c r="C112" i="5"/>
  <c r="C111" i="5"/>
  <c r="C110" i="5"/>
  <c r="C109" i="5"/>
  <c r="C108" i="5"/>
  <c r="C107" i="5"/>
  <c r="C106" i="5"/>
  <c r="C105" i="5"/>
  <c r="C104" i="5"/>
  <c r="C183" i="5"/>
  <c r="C184" i="5"/>
  <c r="C185" i="5"/>
  <c r="C188" i="5"/>
  <c r="B28" i="5"/>
  <c r="B27" i="5"/>
  <c r="B26" i="5"/>
  <c r="B24" i="5"/>
  <c r="B25" i="5"/>
  <c r="B23" i="5"/>
  <c r="B22" i="5"/>
  <c r="D123" i="5"/>
  <c r="C113" i="5" l="1"/>
  <c r="B29" i="5"/>
  <c r="C128" i="5"/>
  <c r="D128" i="5"/>
  <c r="D127" i="5"/>
  <c r="D126" i="5"/>
  <c r="D125" i="5"/>
  <c r="D124" i="5"/>
  <c r="C127" i="5"/>
  <c r="C126" i="5"/>
  <c r="C125" i="5"/>
  <c r="C124" i="5"/>
  <c r="C123" i="5"/>
  <c r="B128" i="5"/>
  <c r="B127" i="5"/>
  <c r="B126" i="5"/>
  <c r="B125" i="5"/>
  <c r="B124" i="5"/>
  <c r="B123" i="5"/>
  <c r="C199" i="5"/>
  <c r="B199" i="5"/>
  <c r="C200" i="5"/>
  <c r="B200" i="5"/>
  <c r="C201" i="5"/>
  <c r="B201" i="5"/>
  <c r="B4" i="5"/>
  <c r="B3" i="5"/>
  <c r="B2" i="5"/>
  <c r="C3" i="5"/>
  <c r="C4" i="5"/>
  <c r="C2" i="5"/>
  <c r="C236" i="5"/>
  <c r="B236" i="5"/>
  <c r="C235" i="5"/>
  <c r="B235" i="5"/>
  <c r="C234" i="5"/>
  <c r="B234" i="5"/>
  <c r="C233" i="5"/>
  <c r="B233" i="5"/>
  <c r="C232" i="5"/>
  <c r="B232" i="5"/>
  <c r="C231" i="5"/>
  <c r="B231" i="5"/>
  <c r="B227" i="5"/>
  <c r="E221" i="5"/>
  <c r="D221" i="5"/>
  <c r="C221" i="5"/>
  <c r="B221" i="5"/>
  <c r="E220" i="5"/>
  <c r="D220" i="5"/>
  <c r="C220" i="5"/>
  <c r="B220" i="5"/>
  <c r="E219" i="5"/>
  <c r="D219" i="5"/>
  <c r="C219" i="5"/>
  <c r="B219" i="5"/>
  <c r="E218" i="5"/>
  <c r="D218" i="5"/>
  <c r="C218" i="5"/>
  <c r="B218" i="5"/>
  <c r="E217" i="5"/>
  <c r="D217" i="5"/>
  <c r="C217" i="5"/>
  <c r="B217" i="5"/>
  <c r="E216" i="5"/>
  <c r="D216" i="5"/>
  <c r="C216" i="5"/>
  <c r="B216" i="5"/>
  <c r="D205" i="5"/>
  <c r="C182" i="5"/>
  <c r="C119" i="5"/>
  <c r="C118" i="5"/>
  <c r="C117" i="5"/>
  <c r="C116" i="5"/>
  <c r="C115" i="5"/>
  <c r="B92" i="5"/>
  <c r="B91" i="5"/>
  <c r="B81" i="5"/>
  <c r="B80" i="5"/>
  <c r="B65" i="5"/>
  <c r="B61" i="5"/>
  <c r="B17" i="5"/>
  <c r="Q3" i="5"/>
  <c r="P2" i="5"/>
  <c r="O2" i="5"/>
  <c r="N2" i="5"/>
  <c r="M2" i="5"/>
  <c r="L2" i="5"/>
  <c r="K2" i="5"/>
  <c r="J2" i="5"/>
  <c r="B189" i="5" l="1"/>
  <c r="B188" i="5" s="1"/>
  <c r="Q2" i="5"/>
  <c r="C5" i="5"/>
  <c r="B5" i="5"/>
  <c r="B186" i="5" l="1"/>
  <c r="B182" i="5"/>
  <c r="B187" i="5"/>
  <c r="B183" i="5"/>
  <c r="B185" i="5"/>
  <c r="B184" i="5"/>
</calcChain>
</file>

<file path=xl/sharedStrings.xml><?xml version="1.0" encoding="utf-8"?>
<sst xmlns="http://schemas.openxmlformats.org/spreadsheetml/2006/main" count="4614" uniqueCount="1575">
  <si>
    <t>https://wos-journal.info/journalid/19495</t>
  </si>
  <si>
    <t>COMPUTER SCIENCE, ARTIFICIAL INTELLIGENCE - SCIE(Q1)
OPERATIONS RESEARCH &amp; MANAGEMENT SCIENCE - SCIE(Q1)
ENGINEERING, ELECTRICAL &amp; ELECTRONIC - SCIE(Q1)</t>
  </si>
  <si>
    <t>Expert Systems with Applications</t>
  </si>
  <si>
    <t>https://wos-journal.info/journalid/9361</t>
  </si>
  <si>
    <t>COMPUTER SCIENCE, INFORMATION SYSTEMS - SCIE(Q1)
COMPUTER SCIENCE, INTERDISCIPLINARY APPLICATIONS - SCIE(Q2)
BUSINESS - SSCI(Q2)</t>
  </si>
  <si>
    <t>Electronic Commerce Research and Applications</t>
  </si>
  <si>
    <t>https://wos-journal.info/journalid/11527</t>
  </si>
  <si>
    <t>COMPUTER SCIENCE, INFORMATION SYSTEMS - SCIE(Q1)
COMPUTER SCIENCE, ARTIFICIAL INTELLIGENCE - SCIE(Q2)</t>
  </si>
  <si>
    <t>Data Mining and Knowledge Discovery</t>
  </si>
  <si>
    <t>https://wos-journal.info/journalid/11727</t>
  </si>
  <si>
    <t>COMPUTER SCIENCE, HARDWARE &amp; ARCHITECTURE - SCIE(Q1)
COMPUTER SCIENCE, THEORY &amp; METHODS - SCIE(Q1)
COMPUTER SCIENCE, SOFTWARE ENGINEERING - SCIE(Q1)</t>
  </si>
  <si>
    <t>COMMUNICATIONS OF THE ACM</t>
  </si>
  <si>
    <t>https://wos-journal.info/journalid/14180</t>
  </si>
  <si>
    <t>COMPUTER SCIENCE, SOFTWARE ENGINEERING - SCIE(Q1)
COMPUTER SCIENCE, INFORMATION SYSTEMS - SCIE(Q2)</t>
  </si>
  <si>
    <t>ACM Transactions on Knowledge Discovery from Data</t>
  </si>
  <si>
    <t>https://wos-journal.info/journalid/14413</t>
  </si>
  <si>
    <t>ACM Transactions on Internet Technology</t>
  </si>
  <si>
    <t>https://wos-journal.info/journalid/17231</t>
  </si>
  <si>
    <t>COMPUTER SCIENCE, ARTIFICIAL INTELLIGENCE - SCIE(Q1)
COMPUTER SCIENCE, INFORMATION SYSTEMS - SCIE(Q1)</t>
  </si>
  <si>
    <t>ACM Transactions on Intelligent Systems and Technology</t>
  </si>
  <si>
    <t>https://wos-journal.info/journalid/11718</t>
  </si>
  <si>
    <t xml:space="preserve">
16.6</t>
  </si>
  <si>
    <t>COMPUTER SCIENCE, THEORY &amp; METHODS - SCIE(Q1)</t>
  </si>
  <si>
    <t>ACM COMPUTING SURVEYS</t>
  </si>
  <si>
    <t>Link</t>
  </si>
  <si>
    <t>JCI</t>
  </si>
  <si>
    <t>IF</t>
  </si>
  <si>
    <t>Category</t>
  </si>
  <si>
    <t>Journal</t>
  </si>
  <si>
    <t>Big Data</t>
  </si>
  <si>
    <t>COMPUTER SCIENCE, THEORY &amp; METHODS - SCIE(Q1)
COMPUTER SCIENCE, INTERDISCIPLINARY APPLICATIONS - SCIE(Q2)</t>
  </si>
  <si>
    <t>https://wos-journal.info/journalid/13839</t>
  </si>
  <si>
    <t>COMPUTER COMMUNICATIONS</t>
  </si>
  <si>
    <t>ENGINEERING, ELECTRICAL &amp; ELECTRONIC - SCIE(Q1)
TELECOMMUNICATIONS - SCIE(Q1)
COMPUTER SCIENCE, INFORMATION SYSTEMS - SCIE(Q2)</t>
  </si>
  <si>
    <t>https://wos-journal.info/journalid/13240</t>
  </si>
  <si>
    <t>Computer Science Review</t>
  </si>
  <si>
    <t>COMPUTER SCIENCE, INFORMATION SYSTEMS - SCIE(Q1)
COMPUTER SCIENCE, THEORY &amp; METHODS - SCIE(Q1)
COMPUTER SCIENCE, SOFTWARE ENGINEERING - SCIE(Q1)</t>
  </si>
  <si>
    <t>https://wos-journal.info/journalid/19474</t>
  </si>
  <si>
    <t>COMPUTER STANDARDS &amp; INTERFACES</t>
  </si>
  <si>
    <t>COMPUTER SCIENCE, SOFTWARE ENGINEERING - SCIE(Q1)
COMPUTER SCIENCE, HARDWARE &amp; ARCHITECTURE - SCIE(Q2)</t>
  </si>
  <si>
    <t>https://wos-journal.info/journalid/14841</t>
  </si>
  <si>
    <t>DECISION SUPPORT SYSTEMS</t>
  </si>
  <si>
    <t>COMPUTER SCIENCE, ARTIFICIAL INTELLIGENCE - SCIE(Q1)
COMPUTER SCIENCE, INFORMATION SYSTEMS - SCIE(Q1)
OPERATIONS RESEARCH &amp; MANAGEMENT SCIENCE - SCIE(Q1)</t>
  </si>
  <si>
    <t>https://wos-journal.info/journalid/2702</t>
  </si>
  <si>
    <t>IEEE-CAA Journal of Automatica Sinica</t>
  </si>
  <si>
    <t>AUTOMATION &amp; CONTROL SYSTEMS - SCIE(Q1)</t>
  </si>
  <si>
    <t>https://wos-journal.info/journalid/427</t>
  </si>
  <si>
    <t>IEEE Internet of Things Journal</t>
  </si>
  <si>
    <t>COMPUTER SCIENCE, INFORMATION SYSTEMS - SCIE(Q1)
TELECOMMUNICATIONS - SCIE(Q1)
ENGINEERING, ELECTRICAL &amp; ELECTRONIC - SCIE(Q1)</t>
  </si>
  <si>
    <t>https://wos-journal.info/journalid/17260</t>
  </si>
  <si>
    <t xml:space="preserve"> IEEE Transactions on Big Data</t>
  </si>
  <si>
    <t>COMPUTER SCIENCE, THEORY &amp; METHODS - SCIE(Q1)
COMPUTER SCIENCE, INFORMATION SYSTEMS - SCIE(Q2)</t>
  </si>
  <si>
    <t>https://wos-journal.info/journalid/14045</t>
  </si>
  <si>
    <t>IEEE Transactions on Cybernetics</t>
  </si>
  <si>
    <t>COMPUTER SCIENCE, ARTIFICIAL INTELLIGENCE - SCIE(Q1)
COMPUTER SCIENCE, CYBERNETICS - SCIE(Q1)
AUTOMATION &amp; CONTROL SYSTEMS - SCIE(Q1)</t>
  </si>
  <si>
    <t>https://wos-journal.info/journalid/200</t>
  </si>
  <si>
    <t>IEEE Transactions on Emerging Topics in Computing</t>
  </si>
  <si>
    <t>TELECOMMUNICATIONS - SCIE(Q1)
COMPUTER SCIENCE, INFORMATION SYSTEMS - SCIE(Q1)</t>
  </si>
  <si>
    <t>https://wos-journal.info/journalid/4837</t>
  </si>
  <si>
    <t>IEEE Transactions on Industrial Informatics</t>
  </si>
  <si>
    <t>COMPUTER SCIENCE, INTERDISCIPLINARY APPLICATIONS - SCIE(Q1)
ENGINEERING, INDUSTRIAL - SCIE(Q1)
AUTOMATION &amp; CONTROL SYSTEMS - SCIE(Q1)</t>
  </si>
  <si>
    <t>https://wos-journal.info/journalid/15103</t>
  </si>
  <si>
    <t>IEEE TRANSACTIONS ON INTELLIGENT TRANSPORTATION SYSTEMS</t>
  </si>
  <si>
    <t>TRANSPORTATION SCIENCE &amp; TECHNOLOGY - SCIE(Q1)
ENGINEERING, CIVIL - SCIE(Q1)
ENGINEERING, ELECTRICAL &amp; ELECTRONIC - SCIE(Q1)</t>
  </si>
  <si>
    <t>https://wos-journal.info/journalid/17344</t>
  </si>
  <si>
    <t>IEEE TRANSACTIONS ON KNOWLEDGE AND DATA ENGINEERING</t>
  </si>
  <si>
    <t>COMPUTER SCIENCE, ARTIFICIAL INTELLIGENCE - SCIE(Q1)
COMPUTER SCIENCE, INFORMATION SYSTEMS - SCIE(Q1)
ENGINEERING, ELECTRICAL &amp; ELECTRONIC - SCIE(Q1)</t>
  </si>
  <si>
    <t>https://wos-journal.info/journalid/17392</t>
  </si>
  <si>
    <t>IEEE TRANSACTIONS ON MOBILE COMPUTING</t>
  </si>
  <si>
    <t>COMPUTER SCIENCE, INFORMATION SYSTEMS - SCIE(Q1)
TELECOMMUNICATIONS - SCIE(Q1)</t>
  </si>
  <si>
    <t>https://wos-journal.info/journalid/7103</t>
  </si>
  <si>
    <t>TELECOMMUNICATIONS - SCIE(Q1)
COMPUTER SCIENCE, SOFTWARE ENGINEERING - SCIE(Q1)
COMPUTER SCIENCE, INFORMATION SYSTEMS - SCIE(Q1)</t>
  </si>
  <si>
    <t>https://wos-journal.info/journalid/19583</t>
  </si>
  <si>
    <t>IEEE TRANSACTIONS ON PATTERN ANALYSIS AND MACHINE INTELLIGENCE</t>
  </si>
  <si>
    <t>ENGINEERING, ELECTRICAL &amp; ELECTRONIC - SCIE(Q1)
COMPUTER SCIENCE, ARTIFICIAL INTELLIGENCE - SCIE(Q1)</t>
  </si>
  <si>
    <t>https://wos-journal.info/journalid/144</t>
  </si>
  <si>
    <t>IEEE Transactions on Services Computing</t>
  </si>
  <si>
    <t>COMPUTER SCIENCE, SOFTWARE ENGINEERING - SCIE(Q1)
COMPUTER SCIENCE, INFORMATION SYSTEMS - SCIE(Q1)</t>
  </si>
  <si>
    <t>https://wos-journal.info/journalid/15178</t>
  </si>
  <si>
    <t>IEEE TRANSACTIONS ON MULTIMEDIA</t>
  </si>
  <si>
    <t>IEEE Transactions on Systems Man Cybernetics-Systems</t>
  </si>
  <si>
    <t>AUTOMATION &amp; CONTROL SYSTEMS - SCIE(Q1)
COMPUTER SCIENCE, CYBERNETICS - SCIE(Q1)</t>
  </si>
  <si>
    <t>https://wos-journal.info/journalid/15118</t>
  </si>
  <si>
    <t>IEEE TRANSACTIONS ON VEHICULAR TECHNOLOGY</t>
  </si>
  <si>
    <t>ENGINEERING, ELECTRICAL &amp; ELECTRONIC - SCIE(Q1)
TELECOMMUNICATIONS - SCIE(Q1)
TRANSPORTATION SCIENCE &amp; TECHNOLOGY - SCIE(Q2)</t>
  </si>
  <si>
    <t>https://wos-journal.info/journalid/7018</t>
  </si>
  <si>
    <t>Information Fusion</t>
  </si>
  <si>
    <t>COMPUTER SCIENCE, THEORY &amp; METHODS - SCIE(Q1)
COMPUTER SCIENCE, ARTIFICIAL INTELLIGENCE - SCIE(Q1)</t>
  </si>
  <si>
    <t>https://wos-journal.info/journalid/11626</t>
  </si>
  <si>
    <t>INFORMATION PROCESSING &amp; MANAGEMENT</t>
  </si>
  <si>
    <t>INFORMATION SCIENCE &amp; LIBRARY SCIENCE - SSCI(Q1)
COMPUTER SCIENCE, INFORMATION SYSTEMS - SCIE(Q1)</t>
  </si>
  <si>
    <t>https://wos-journal.info/journalid/543</t>
  </si>
  <si>
    <t>Information Sciences</t>
  </si>
  <si>
    <t>COMPUTER SCIENCE, INFORMATION SYSTEMS - SCIE(Q1)</t>
  </si>
  <si>
    <t>https://wos-journal.info/journalid/19574</t>
  </si>
  <si>
    <t>International Journal of Digital Earth</t>
  </si>
  <si>
    <t>GEOGRAPHY, PHYSICAL - SCIE(Q1)
REMOTE SENSING - SCIE(Q2)</t>
  </si>
  <si>
    <t>https://wos-journal.info/journalid/13656</t>
  </si>
  <si>
    <t>INTERNATIONAL JOURNAL OF INTELLIGENT SYSTEMS</t>
  </si>
  <si>
    <t>COMPUTER SCIENCE, ARTIFICIAL INTELLIGENCE - SCIE(Q1)</t>
  </si>
  <si>
    <t>https://wos-journal.info/journalid/19434</t>
  </si>
  <si>
    <t>Journal of Ambient Intelligence and Humanized Computing</t>
  </si>
  <si>
    <t>Journal of Big Data</t>
  </si>
  <si>
    <t>https://wos-journal.info/journalid/15193</t>
  </si>
  <si>
    <t>Journal of King Saud University-Computer and Information Sciences</t>
  </si>
  <si>
    <t>Information Technology &amp; Tourism</t>
  </si>
  <si>
    <t>HOSPITALITY, LEISURE, SPORT &amp; TOURISM - SSCI(Q2)</t>
  </si>
  <si>
    <t>https://wos-journal.info/journalid/7090</t>
  </si>
  <si>
    <t>https://wos-journal.info/journalid/19461</t>
  </si>
  <si>
    <t>KNOWLEDGE-BASED SYSTEMS</t>
  </si>
  <si>
    <t>https://wos-journal.info/journalid/19592</t>
  </si>
  <si>
    <t>Proc. ACM Interact. Mob. Wearable Ubiquitous Technol.</t>
  </si>
  <si>
    <t>Remote Sensing</t>
  </si>
  <si>
    <t>GEOSCIENCES, MULTIDISCIPLINARY - SCIE(Q1)
IMAGING SCIENCE &amp; PHOTOGRAPHIC TECHNOLOGY - SCIE(Q1)
REMOTE SENSING - SCIE(Q2)
ENVIRONMENTAL SCIENCES - SCIE(Q2)</t>
  </si>
  <si>
    <t>https://wos-journal.info/journalid/11567</t>
  </si>
  <si>
    <t>https://www.scimagojr.com/journalsearch.php?q=19400158593&amp;tip=sid&amp;clean=0</t>
  </si>
  <si>
    <t>https://www.scimagojr.com/journalsearch.php?q=21101020041&amp;tip=sid&amp;clean=0</t>
  </si>
  <si>
    <t>ACM RecSys</t>
  </si>
  <si>
    <t>ACM IUI</t>
  </si>
  <si>
    <t>ACM UMAP</t>
  </si>
  <si>
    <t>IJCAI</t>
  </si>
  <si>
    <t>ECAI</t>
  </si>
  <si>
    <t>SIGKDD</t>
  </si>
  <si>
    <t>SIGIR</t>
  </si>
  <si>
    <t>ICDM</t>
  </si>
  <si>
    <t>WWW</t>
  </si>
  <si>
    <t>CIKM</t>
  </si>
  <si>
    <t>NeurIPS</t>
  </si>
  <si>
    <t>ICDE</t>
  </si>
  <si>
    <t>INFOCOM</t>
  </si>
  <si>
    <t>DASFAA</t>
  </si>
  <si>
    <t>ICME</t>
  </si>
  <si>
    <t>PerCom</t>
  </si>
  <si>
    <t>ICWS</t>
  </si>
  <si>
    <t>WSDM</t>
  </si>
  <si>
    <t>ICSOC</t>
  </si>
  <si>
    <t>AAAI</t>
  </si>
  <si>
    <t>Description
(Options)</t>
  </si>
  <si>
    <t>Full title of the paper in APA style</t>
  </si>
  <si>
    <t>Author's first and last name</t>
  </si>
  <si>
    <t>Published date</t>
  </si>
  <si>
    <t>Full name of pablication</t>
  </si>
  <si>
    <t>Types of journal articles
(Original Research, Review Articles)</t>
  </si>
  <si>
    <t>Paper's motivation or objective</t>
  </si>
  <si>
    <t>Paper's contributions</t>
  </si>
  <si>
    <t>Application scenarios in the tourism industry</t>
  </si>
  <si>
    <t>Platform for collecting data</t>
  </si>
  <si>
    <t>Methods to obtain datasets
(Download, Crawler, API, Unspecified)</t>
  </si>
  <si>
    <t>Whether the database is accessible
(Yes, No)</t>
  </si>
  <si>
    <t>Transaction to generate data</t>
  </si>
  <si>
    <t>Input atrributes to recommendation system</t>
  </si>
  <si>
    <t>The type of feedback given from the data
(Explicit, Implicit)</t>
  </si>
  <si>
    <t>The type of user's interest given from the data
(Long-term, Short-term)</t>
  </si>
  <si>
    <t>The type of RS
(Content-based, Collaborative filtering, Knowledge-based, Hybrid)</t>
  </si>
  <si>
    <t>Implemented methods, algorithms, model names</t>
  </si>
  <si>
    <t>Whether the code is accessible
(Yes, No)</t>
  </si>
  <si>
    <t>Evaluation methods for recommendation
(Online, Offline)</t>
  </si>
  <si>
    <t>Name of evaluation metrics for recommendation</t>
  </si>
  <si>
    <t>Name of the compared baseline model</t>
  </si>
  <si>
    <t>Possible directions for further research</t>
  </si>
  <si>
    <t>Access URL to papers</t>
  </si>
  <si>
    <t>Search query on DBLP</t>
  </si>
  <si>
    <t>Details about dataset</t>
  </si>
  <si>
    <t>ID</t>
  </si>
  <si>
    <t>Title</t>
  </si>
  <si>
    <t>Authors</t>
  </si>
  <si>
    <t>Year</t>
  </si>
  <si>
    <t>Publication</t>
  </si>
  <si>
    <t>Paper Types</t>
  </si>
  <si>
    <t>Objective</t>
  </si>
  <si>
    <t>Contribution</t>
  </si>
  <si>
    <t>Application Domain</t>
  </si>
  <si>
    <t>Data Sources</t>
  </si>
  <si>
    <t>Collection Types</t>
  </si>
  <si>
    <t>Dataset Availability</t>
  </si>
  <si>
    <t>Dataset Types</t>
  </si>
  <si>
    <t>Input Attributes</t>
  </si>
  <si>
    <t>Feedback Type</t>
  </si>
  <si>
    <t>Long and Short-Term</t>
  </si>
  <si>
    <t>RS Category</t>
  </si>
  <si>
    <t>Techniques</t>
  </si>
  <si>
    <t>Code Availability</t>
  </si>
  <si>
    <t>Evaluation Methods</t>
  </si>
  <si>
    <t>Evaluation Metrics</t>
  </si>
  <si>
    <t>Baseline</t>
  </si>
  <si>
    <t>Future Study</t>
  </si>
  <si>
    <t>Search Query</t>
  </si>
  <si>
    <t>Remark</t>
  </si>
  <si>
    <t>Download</t>
  </si>
  <si>
    <t>Yes</t>
  </si>
  <si>
    <t>Check-in</t>
  </si>
  <si>
    <t>Implicit</t>
  </si>
  <si>
    <t>Long-term,
Short-term</t>
  </si>
  <si>
    <t>No</t>
  </si>
  <si>
    <t>Pseudocode</t>
  </si>
  <si>
    <t>Offline</t>
  </si>
  <si>
    <t>Yelp</t>
  </si>
  <si>
    <t>Crawler</t>
  </si>
  <si>
    <t>Explicit</t>
  </si>
  <si>
    <t>Long-term</t>
  </si>
  <si>
    <t>Recall</t>
  </si>
  <si>
    <t>Foursquare</t>
  </si>
  <si>
    <t>Check-in,
Social relationship</t>
  </si>
  <si>
    <t>Information Processing and Management</t>
  </si>
  <si>
    <t>existing POI recommendation approaches are still limited in capturing user personalized preference due to separate embedding learning or network modeling</t>
  </si>
  <si>
    <t>Rank-GeoFM,
ST-RNN,
GE,
PEU-RNN,
SAE-NAD</t>
  </si>
  <si>
    <t>Foursquare,
Yelp</t>
  </si>
  <si>
    <t>Explicit,
Implicit</t>
  </si>
  <si>
    <t>Precision,
Recall</t>
  </si>
  <si>
    <t>International Journal of Intelligent Systems</t>
  </si>
  <si>
    <t>GRU</t>
  </si>
  <si>
    <t>Download,
API</t>
  </si>
  <si>
    <t>Flickr</t>
  </si>
  <si>
    <t>Foursquare,
Weeplaces</t>
  </si>
  <si>
    <t>Foursquare,
Gowalla</t>
  </si>
  <si>
    <t>API</t>
  </si>
  <si>
    <t>Precision,
NDCG</t>
  </si>
  <si>
    <t>IEEE Transactions on Knowledge and Data Engineering</t>
  </si>
  <si>
    <t>Uncertainty-Aware Heterogeneous Representation Learning in POI Recommender Systems</t>
  </si>
  <si>
    <t>Fan Zhou,
Tangjiang Qian,
Yuhua Mo,
Zhangtao Cheng,
Chunjing Xiao,
Jin Wu,
Goce Trajcevski</t>
  </si>
  <si>
    <t>General POI</t>
  </si>
  <si>
    <t>1. present a new CF model that leverages Bayesian inference and probabilistic generative model with VAEbased networks for POI recommendation
2. learn the Gaussian distribution embedding of input data in the Wasserstein space</t>
  </si>
  <si>
    <t>Gowalla,
Foursquare,
Yelp</t>
  </si>
  <si>
    <t xml:space="preserve">Geographical coordinates,
Friendship graph
</t>
  </si>
  <si>
    <t>Modeling users' interests: Attention 
VAE</t>
  </si>
  <si>
    <t>Precision,
Recall,
nDCG,
MAP</t>
  </si>
  <si>
    <t>USG,
IRenMF,
GeoMF,
RankGeoFM,
PACE,
Self-Attentive Encoder (SAE)-Neighbor-Aware Decoder (NAD),
APOIR,
GPR,
CVAE,
CLVAE,
Mult-VAE</t>
  </si>
  <si>
    <t>to ﬁnd a suitable way of learning priors for better capturing the real distributions in the CF settings.
incorporating the uncertain user/item embedding into the graph neural networks-based recommender system is worth investigating.
how to extend the present work to model the tractable data distribution using more expressive generative models such as normalizing ﬂows is an interesting direction</t>
  </si>
  <si>
    <t>Journal Paper,
Original Research</t>
  </si>
  <si>
    <t>DL</t>
  </si>
  <si>
    <t>UPTDNet: A User Preference Transfer and Drift Network for Cross-City Next POI Recommendation</t>
  </si>
  <si>
    <t>Taoru Yang, 
Yong Gao, 
Zhou Huang,
Yu Liu</t>
  </si>
  <si>
    <t>1. Proposing a user preference transfer and drift network (UPTDNet) that excels at cross-city recommendations by learning the transfer and drift of both long- and short-term preferences.
2. Using a dual recurrent neural network (RNN)-based model to capture preference transfer and drift.
3. Employing a mapping function and user similarity calculation for preference transfer.
4. Conducting experiments on real-world datasets to demonstrate that UPTDNet outperforms state-of-the-art models in next POI recommendation.</t>
  </si>
  <si>
    <t>Next POI</t>
  </si>
  <si>
    <t>Timestamp,
Geographical coordinates</t>
  </si>
  <si>
    <t>Gowalla,
Foursquare</t>
  </si>
  <si>
    <t>RNN</t>
  </si>
  <si>
    <t>Recall,
MRR</t>
  </si>
  <si>
    <t>PRME,
RNN,
Time-LSTM,
Caser,
AttRec,
DeepMove,
LSTPM,
GETNext,
PLSPL,
Flashback-R</t>
  </si>
  <si>
    <t>explore diferent loss weights for multiple tasks and observe how they afect the target recommendation task. Another possible improvement lies in applying an attention mechanism to extract the most relevant information in our model and reach better performance. We also hope to adapt our model to strict cold-start scenarios.</t>
  </si>
  <si>
    <t>Zone-Enhanced Spatio-Temporal Representation Learning for Urban POI Recommendation</t>
  </si>
  <si>
    <t>En Wang, 
Yuanbo Xu, 
Yongjian Yang, 
Yiheng Jiang, 
Fukang Yang,
Jie Wu</t>
  </si>
  <si>
    <t>1. explore the limitations of POI representations, and address POI recommendation issues with knowledge graph embedding
2. jointly learn both dynamic POIs,’ and zones’ representations
3. maps the entities and relations to the complex vector space anddeﬁneseachrelationasarotationfromthesourceentity to the target entity
4. evaluateToPontheChangchuncitydataset</t>
  </si>
  <si>
    <t>POI category,
Geographical coordinates,
Timestamp</t>
  </si>
  <si>
    <t>Hit Ratio,
NDCG</t>
  </si>
  <si>
    <t>Chengdu dataset</t>
  </si>
  <si>
    <t>Graph Embedding</t>
  </si>
  <si>
    <t>Online POI Recommendation: Learning Dynamic Geo-Human Interactions in Streams</t>
  </si>
  <si>
    <t>Dongjie Wang, 
Kunpeng Liu, 
Hui Xiong, Fellow,
Yanjie Fu</t>
  </si>
  <si>
    <t>IEEE TRANSACTIONS ON BIG DATA</t>
  </si>
  <si>
    <t>1. Formulating the problem of modeling geo-human interactions in streams for online POI recommendation
2. Proposing a representation-imitation based deep interactive reinforcement learning framework
3. Developing technical solutions to tackle multi-level interaction dynamics in mixed-user data streams
4. Extensive experiments with real world data</t>
  </si>
  <si>
    <t>reinforcement learning
deep learning,
KG</t>
  </si>
  <si>
    <t>Precision,
Recall,
Average Similarity,
Average Distance</t>
  </si>
  <si>
    <t>PMF,
PoolNet,
WaveNet,
LSTMNet,
LightFM,
APOIR,
IMUP-r,
IMUP-TD,
RIRL-r,
RIRL-TD</t>
  </si>
  <si>
    <t>Chen Wang, 
Mengting Yuan, 
Rui Zhang,
Kai Peng,
Ling Liu</t>
  </si>
  <si>
    <t>Efﬁcient Point-of-Interest Recommendation Services With Heterogenous Hypergraph Embedding</t>
  </si>
  <si>
    <t>IEEE TRANSACTIONS ON SERVICES COMPUTING</t>
  </si>
  <si>
    <t>1.propose a heterogenous hypergraph embedding based POI recommendation method
2.incorporate implicit connections of POIs by establishing virtual hyperedges in the LBSN heterogenous hypergraph
3.conduct extensive experiments to evaluate the performance of VirHpoi on four real-world datasets</t>
  </si>
  <si>
    <t>LINE,
DeepWalk,
GE,
LBSN2vec,
LSTPM</t>
  </si>
  <si>
    <t>Disentangling Geographical Effect for Point-of-Interest Recommendation</t>
  </si>
  <si>
    <t>Yingrong Qin, 
Chen Gao, 
Yue Wang, 
Shuangqing Wei, 
Depeng Jin,
Jian Yuan, 
Lin Zhang</t>
  </si>
  <si>
    <t>most of the existing approaches model geographical impact in an implicit way, in which geographical information is encoded as auxiliary vectors for learning uniﬁed representations of users and POIs. Following this paradigm, the embedding of POIs can not reﬂect geographical similarity directly</t>
  </si>
  <si>
    <t>1.propose a novel disentangled representation learning approach that clearly models the user interest factor and POI geography factor
2.propose a geo-constrained negative sampling strategy and a geo-enhanced soft-weighted loss function
3.Extensive experiments are conducted on two real-world LBSN datasets</t>
  </si>
  <si>
    <t>Yelp,
Gowalla</t>
  </si>
  <si>
    <t>Hit Ratio,
Recall</t>
  </si>
  <si>
    <t>MF-BPR,
APOIR-G,
STGCN-G,
AutoInt,
xDeepFM,
GCN,
GCMC,
NGCF,
LightGCN,
DGCF,</t>
  </si>
  <si>
    <t>GNN,
Bayesian Personalized Ranking loss</t>
  </si>
  <si>
    <t xml:space="preserve">geographical coordinates
</t>
  </si>
  <si>
    <t>FedPOIRec: Privacy-preserving federated poi recommendation with social inﬂuence</t>
  </si>
  <si>
    <t>Vasileios Perifanis, 
George Drosatosa, 
Giorgos Stamatelatos,
Pavlos S. Efraimidis</t>
  </si>
  <si>
    <t>1.present FedPOIRec, a privacy-preserving federated learning framework for top-N POI recommendations that can be integrated with any collaborative ﬁltering algorithm
2.propose an efﬁcient privacy-preserving algorithm based on FHE to fuse local user embeddings and beneﬁt from social relationships while aggregating individual-level parameters over encrypted data after the federated process.
3.adapt two recommendation models in the federated setting
4.conduct extensive experiments on ﬁve real-world datasets</t>
  </si>
  <si>
    <t>Algorithm</t>
  </si>
  <si>
    <t>problematic classification of algorithmic approaches</t>
  </si>
  <si>
    <t>federated learning,
Matrix Factorization Model Optimized with Bayesian Personalized Ranking,
CNN</t>
  </si>
  <si>
    <t>CF memory-based,
CF model-based (BPR)</t>
  </si>
  <si>
    <t>General POI,
Privacy-preserving</t>
  </si>
  <si>
    <t>random,
BPR-MF,
CASER,
FedBPR-MF,
FedCASER</t>
  </si>
  <si>
    <t>DL,
Graph</t>
  </si>
  <si>
    <t>STA-TCN: Spatial-temporal Attention over Temporal Convolutional Network for Next Point-of-interest Recommendation</t>
  </si>
  <si>
    <t>Junjie Ou, 
Haiming Jin, 
Xiaocheng Wang, 
Hao Jiang, 
Xinbing Wang, 
Chenghu Zhou</t>
  </si>
  <si>
    <t>1.jointly capture the sequential transition and global spatial-temporal correlations of a user’s check-in history
2.design two novel grid-difference and time-sensitivity learning mechanisms
3.experiments results on two real-world LBSN datasets</t>
  </si>
  <si>
    <t>timestamp,
Geographical coordinates</t>
  </si>
  <si>
    <t>CF model-based,
CB</t>
  </si>
  <si>
    <t>Gated Temporal CNN,
canonical self-attention</t>
  </si>
  <si>
    <t>TOP,
MF,
MC,
FPMC,
ST-RNN,
HST-LSTM,
ATST-LSTM,
SASRec,
STGN,
Flashback,
LSTPM,
GeoSAN,
STAN,
STA-TCN-past</t>
  </si>
  <si>
    <t>Privacy-Preserving Point-of-Interest Recommendation based on Simplified Graph Convolutional Network for Geological Traveling</t>
  </si>
  <si>
    <t xml:space="preserve"> Yuwen Liu, 
Xiaokang Zhou, 
Huaizhen Kou, 
Yawu Zhao, 
Xiaolong Xu, 
Xuyun Zhang, 
Lianyong Qi</t>
  </si>
  <si>
    <t>ACM Trans. Intell. Syst. Technol.</t>
  </si>
  <si>
    <t>include exploring other types of spatial-temporal attention mechanisms, improving the performance of the STA-TCN framework by incorporating additional contextual information, or applying the framework to other domains beyond POI recommendation.</t>
  </si>
  <si>
    <t>check-ins often contain sensitive user information that poses privacy leakage risks</t>
  </si>
  <si>
    <t>1.By designing a data generation model, we use generated data to replace data involving user privacy in the original data
2.propose a privacy-preserving POI recommendation method based on an improved GCN
3.experiments on real datasets</t>
  </si>
  <si>
    <t>historical check-in data</t>
  </si>
  <si>
    <t>CF model-based</t>
  </si>
  <si>
    <t>UltraGCN,
PCA-GCN,
SVD-GCN</t>
  </si>
  <si>
    <t>Recall,
NDCG</t>
  </si>
  <si>
    <t>not extensively address the cold-start problem
involve incorporating additional sources of information or utilizing diferent techniques that can handle sparse interaction data more eiciently.</t>
  </si>
  <si>
    <t>Interaction-Enhanced and Time-Aware Graph
Convolutional Network for Successive
Point-of-Interest Recommendation in
Traveling Enterprises</t>
  </si>
  <si>
    <t>Yuwen Liu, 
Huiping Wu, 
Khosro Rezaee, 
Mohammad R. Khosravi, 
Osamah Ibrahim Khalaf, 
Arif Ali Khan, 
Dharavath Ramesh</t>
  </si>
  <si>
    <t xml:space="preserve">IEEE TRANSACTIONS ON INDUSTRIAL INFORMATICS </t>
  </si>
  <si>
    <t>Among them, the recurrent neural network-based approaches are committed to mining the sequence relationship between POIs, but ignore the high-order relationship between users and POIs.</t>
  </si>
  <si>
    <t>1.propose an interaction-enhanced and time-aware GCN for successive POI recommendations
2.design a novel aggregator to embed high-order connectivity into the node representation selectively
3.conducted experiments on four datasets</t>
  </si>
  <si>
    <t>GCN,
Attention mechanism</t>
  </si>
  <si>
    <t>LGLMF,
FPMC,
STGN, 
GSTN,
DSPR</t>
  </si>
  <si>
    <t>takes the privacy protection and high precision into account</t>
  </si>
  <si>
    <t>Learning Hierarchical Spatial Tasks with Visiting Relations for Next POI Recommendation</t>
  </si>
  <si>
    <t>Nicholas Lim, 
Bryan Hooi, 
See-Kiong Ng, 
Yong Liang Goh, 
Renrong Weng, 
Rui Tan</t>
  </si>
  <si>
    <t>ACM Transactions on Recommender Systems</t>
  </si>
  <si>
    <t>learning multiple hierarchically related spatial tasks, and visiting relations between users and POIs, can help to alleviate this sparsity problem</t>
  </si>
  <si>
    <t>1.the irst work which proposes a triplet loss based loss function, included in our JTLL module, that uses User-POI visited and unvisited relations for this recommendation task
2.includes the multi-task learning of next POI and next regions or G@P
3.Experiments conducted on two popular real-world LBSN datasets</t>
  </si>
  <si>
    <t>LSTM,
Hierarchical Spatial Graph</t>
  </si>
  <si>
    <t>timestape,
geographical coordinates</t>
  </si>
  <si>
    <t>Accurcy,
MRR,
N2-Accurcy,
N2-MRR</t>
  </si>
  <si>
    <t>U-TOP,
Flashback, 
STP-UDGAT,
LSTPM</t>
  </si>
  <si>
    <t>explore temporally focused tasks to help further reduce data sparsity</t>
  </si>
  <si>
    <t>An Improved Dual-Channel Deep Q-Network Model for Tourism Recommendation</t>
  </si>
  <si>
    <t>Shengbin Liang,
Jiangyong Jin,
Jia Ren,
Wencai Du,
Shenming Qu</t>
  </si>
  <si>
    <t>Traditional recommendation methods have problems such as low recommendation accuracy and lack of personalization due to sparse data</t>
  </si>
  <si>
    <t>1.A dual-channel tourism feature extraction framework is proposed.
2.Considering long-term and short-term tourism interest preferences and online behaviors as a positive and negative feedback mechanism based on time series characteristics,
3.The model combines online and ofﬂine training to ensure that the recommendation results have good real-time performance</t>
  </si>
  <si>
    <t>texual information,
weather conditions,
historical check-in data,</t>
  </si>
  <si>
    <t>mafengwo,
dianping,
Yelp</t>
  </si>
  <si>
    <t>Download,
Crawler</t>
  </si>
  <si>
    <t>DQN,
Actor Critic,
LFM,
UGCN</t>
  </si>
  <si>
    <t>Deep-Distributed-Learning-Based POI Recommendation Under Mobile-Edge Networks</t>
  </si>
  <si>
    <t>Zhiwei Guo, 
Keping Yu,
Neeraj Kumar,
Wei Wei,
Shahid Mumtaz,
Mohsen Guizani</t>
  </si>
  <si>
    <t xml:space="preserve">IEEE Internet of Things Journal </t>
  </si>
  <si>
    <t>previous approaches mainly focused on internal features of users, yet ignoring latent external features among them.</t>
  </si>
  <si>
    <t xml:space="preserve">combines representative learning schemes and deep distributed learning to extract comprehensive feature spaces for POI recommendations. The method takes into account both local features (contextual and semantic patterns) and latent global features (latent relevance among users) to enhance the depth and accuracy of the feature space. </t>
  </si>
  <si>
    <t>Gowalla,
Foursquare,
Brightkite,
Yelp website,
Baidu Map,
Weibo</t>
  </si>
  <si>
    <t>Check-in,
social relations,
user proﬁles,
review,
POI description</t>
  </si>
  <si>
    <t>Precision,
Recall,
nDCG</t>
  </si>
  <si>
    <t>GE-LR,
PSG-LSTM,
PSG,GRU,
PRBPL,
CPAM</t>
  </si>
  <si>
    <t>Mapping user interest into hyper-spherical space: A novel POI recommendation method</t>
  </si>
  <si>
    <t>Mingxin Gana, 
Yingxue Ma</t>
  </si>
  <si>
    <t>geographical coordinates,
texual information,
user gender, location</t>
  </si>
  <si>
    <t>we address the problem of check-in preference modeling in POI recommendation, and propose a novel POI recommendation method that depicts user preference by constructing unique hypersphere interest model for each user</t>
  </si>
  <si>
    <t>1.the first research that emphasizes the importance of interest modeling in POI r mendation.
2.propose a novel model that depicts user check-in preference from both check-in interest and check-in pattern aspects
3.propose a novel method to calculate the ranking score of candidate POI.
4.Extensive experiments conducted on four real-world datasets</t>
  </si>
  <si>
    <t>UMIS,
HyperC,
HTDA,
AMN-CE,
GT-HAN,
LSTM-KDE</t>
  </si>
  <si>
    <t>Exploiting Category-Level Multiple Characteristics for POI Recommendation</t>
  </si>
  <si>
    <t>Zheng Dong, 
Xiangwu Meng,
Yujie Zhang</t>
  </si>
  <si>
    <t>few studies consider the category-level characteristics derived from each user’s historical check-in frequencies, and the characteristics between different latent factors</t>
  </si>
  <si>
    <t>1.the ﬁrst to consider the inﬂuence of each user’s check-in frequencies at the category level in POI recommendation
2.propose an algorithm combining KL-divergence, then propose a novel two-level method associated with text analysis algorithm to calculate the visit possibility
3.learn user’s latent behavioral topic preferences and sequence patterns at the category level.
4.conduct extensive experiments on two real-world datasets</t>
  </si>
  <si>
    <t>Check-in,
POI Profile</t>
  </si>
  <si>
    <t>historical check-in data,
POI category</t>
  </si>
  <si>
    <t>historical check-in data,
timestamp
POI category</t>
  </si>
  <si>
    <t>Probabilistic</t>
  </si>
  <si>
    <t>KL-divergence</t>
  </si>
  <si>
    <t>FPMC,
PRME,
Fossil,
Word2vec,
TMCA,
DeepMove,
SHAN,
CTransRec</t>
  </si>
  <si>
    <t>A multi-criteria point of interest recommendation using the dominance concept</t>
  </si>
  <si>
    <t xml:space="preserve">Mehri Davtalab,
Ali Asghar Alesheikh </t>
  </si>
  <si>
    <t>CB</t>
  </si>
  <si>
    <t>Traditional similarity measures which rely on explicit user feedback (e.g., rating) are not applicable for implicit feedback (e.g., check-ins)</t>
  </si>
  <si>
    <t>propose a multi-criteria CF method in which similarities between users and POIs are recognized by the dominance concept</t>
  </si>
  <si>
    <t>CF memory-based,
CB</t>
  </si>
  <si>
    <t>geographical coordinates,
timestamp,
texual information</t>
  </si>
  <si>
    <t>Precision,
Recall,
MAE</t>
  </si>
  <si>
    <t>USG,
LCARS,
IRenMF,
N-PRA,
iMCRec,
CPAM,
FGCRec</t>
  </si>
  <si>
    <t>Multi-Level Visual Similarity Based Personalized Tourist Attraction Recommendation Using Geo-Tagged Photos</t>
  </si>
  <si>
    <t>Ling Chen, 
Dandan Lyu, 
Shanshan Yu, 
Gencai Chen</t>
  </si>
  <si>
    <t>existing visual contentbased methods cannot fully exploit the user and tourist attraction information of photos to extract visual features, and do not differentiate the significance of different photos</t>
  </si>
  <si>
    <t>1.combining the visual representations obtained by fusing the visual features of photos through the self-attention mechanism and the latent factors obtained by factorizing the user-tourist attraction interaction matrix to obtain the final embeddings
2.Propose multi-level similarity aware visual content embedding for geo-tagged photos,
3.Evaluate the proposed method on two real-world datasets crawled from Flickr</t>
  </si>
  <si>
    <t>VGG16,
self-attentein mechanism</t>
  </si>
  <si>
    <t>historical check-in data,
photo</t>
  </si>
  <si>
    <t>DTMMF,
VPMF,
VPOI</t>
  </si>
  <si>
    <t>MAP</t>
  </si>
  <si>
    <t>exploiting the photo sequences of users and tourist attractions to better represent them. In addition, we will introduce the categories of tourist attractions to provide more visual similarity levels.</t>
  </si>
  <si>
    <t>Dynamic Personalized POI Sequence Recommendation with Fine-Grained Contexts</t>
  </si>
  <si>
    <t>Jing Chen, 
Wenjun Jiang, 
Jie Wu, 
Kenli Li, 
Keqin Li</t>
  </si>
  <si>
    <t>1.the external environment, such as the weather, is usually overlooked
2.most of the existing research is based on a static environment for POI sequence recommendation</t>
  </si>
  <si>
    <t>1.identify the problem of DPSR with fine-grained contexts, and analyze its NP complexity.
2.propose a DPSR model with fine-grained contexts
3.conduct extensive experiments on two real LBSN check-in datasets,</t>
  </si>
  <si>
    <t>Weeplaces,
Dark Sky weather API</t>
  </si>
  <si>
    <t>historical check-in data,
POI category,
weather condition</t>
  </si>
  <si>
    <t>Monte Carlo Tree Search</t>
  </si>
  <si>
    <t>MF</t>
  </si>
  <si>
    <t>Precision,
Recall,
F1 score</t>
  </si>
  <si>
    <t>TeSP-TMF: A temporal-aware personalized POI recommendation approach based on potential preferences and grey relational analysis</t>
  </si>
  <si>
    <t xml:space="preserve">Jiangmei Chen,
Wende Zhang </t>
  </si>
  <si>
    <t>1.most existing methods can neither effectively address the extreme data sparsity encountered in temporal-aware recommendation nor reasonably deal with implicit feedback
2.cannot capture the intrinsic data correlations exhibited in the sparse data.</t>
  </si>
  <si>
    <t>1.propose a matrix filling model by learning users’ potential preferences to mitigate data scarcity and enhance the temporalaware recommendation performance
2.consider the t poral non-uniformness and consecutiveness, which produces an explicit understanding of the users’ temporal preferences.
3.the first studies to integrate grey theory into a POI recommendation system.
4.evaluate the proposed algorithm through extensive experiments on two real-life datasets</t>
  </si>
  <si>
    <t>grey relational analysis,
KDE</t>
  </si>
  <si>
    <t>geographical coordinates,
timestamp</t>
  </si>
  <si>
    <t>LRT,
UTG,
SK,
FCDST,
GNN-POI</t>
  </si>
  <si>
    <t>Improving the spatial–temporal aware attention network with dynamic trajectory graph learning for next Point-Of-Interest recommendation</t>
  </si>
  <si>
    <t>Gang Cao, 
Shengmin Cui, 
Inwhee Joe</t>
  </si>
  <si>
    <t>Existing works attempt to extract spatial–temporal relationships from historical check-ins; however, the following critical factors have not been adequately considered: (1) structured features implied in trajectory that reflect individual visit tendency; (2) collaborative signals from other users and (3) dynamic user preference</t>
  </si>
  <si>
    <t>Foursquare,
Gowalla,
Weeplaces</t>
  </si>
  <si>
    <t xml:space="preserve">1.propose a novel time-sensitive TDGCN module to mine the dynamics of user preferences
2.apply a new approach to discretize the spatial–temporal information to alleviate the data sparsity problem
3.design an enhanced positional encoding method for attention mechanism to emphasize relative spatial–temporal proximity
4.consider spatial–temporal effects, long-term and short-term sequential dependencies, and dynamic user preferences from global and local perspectives to provide more comprehensive and interpretable recommendations
5.demonstrate that the proposed framework consistently outperforms existing state-of-the-art methods
</t>
  </si>
  <si>
    <t>Hit Rate,
NDCG</t>
  </si>
  <si>
    <t>ST-RNN,
SASRec,
STGN,
TiSASRec,
GeoSAN,
STAN,
STiSAN</t>
  </si>
  <si>
    <t>consider social attributes,
explicitly distinguishing user movement patterns under specific time periods,
make the model lighter</t>
  </si>
  <si>
    <t>Fine-Grained Preference-Aware Personalized Federated POI Recommendation with Data Sparsity</t>
  </si>
  <si>
    <t>Xiao Zhang, 
Ziming Ye, 
Jianfeng Lu, 
Fuzhen Zhuang, 
Yanwei Zheng, 
Dongxiao Yu</t>
  </si>
  <si>
    <t>SIGIR '23</t>
  </si>
  <si>
    <t>Conference Paper,
Original Rearch</t>
  </si>
  <si>
    <t>the time-sensitive, heterogeneous, and limited POI records seriously restrict the development of federated POI recommendation</t>
  </si>
  <si>
    <t>Next POI,
privacy-preserving</t>
  </si>
  <si>
    <t>geographical coordinates,
timestamp,
POI category</t>
  </si>
  <si>
    <t xml:space="preserve">federated learning,
reinforcement learning,
encoder,
attention block
</t>
  </si>
  <si>
    <t>LSTM, 
Flashback,
DeepMove,
FedAvg, 
PerFedAvg,
CFL,
PMF</t>
  </si>
  <si>
    <t>Accurcy,
MRR</t>
  </si>
  <si>
    <t>Next POI Recommendation with Dynamic Graph and Explicit Dependency</t>
  </si>
  <si>
    <t>AAAI '23</t>
  </si>
  <si>
    <t>Feiyu Yin, 
Yong Liu, 
Zhiqi Shen, 
Lisi Chen, 
Shuo Shang, 
Peng Han</t>
  </si>
  <si>
    <t>1.propose a new method for building the POI transition graph and obtaining POIs’ vector representations
2.dynamically select the neighbouring nodes that should be aggregated for the current POI
3.integrate the idea of RotatE into the RNN structure to build the prediction model
4.conduct extensive experiments on two real-world datasets</t>
  </si>
  <si>
    <t>Graph,
DL</t>
  </si>
  <si>
    <t>PRME,
STRNN,
DeepMove,
LBSN2Vec,
STGN,
LightGCN,
Flashback,
STAN,
GETNext</t>
  </si>
  <si>
    <t>Memory-Enhanced Period-Aware Graph Neural Network for General POI Recommendation</t>
  </si>
  <si>
    <t xml:space="preserve">Tianchi Yang, 
Haihan Gao, 
Cheng Yang, 
Chuan Shi, 
Qianlong Xie, 
Xingxing Wang,
Dong Wang </t>
  </si>
  <si>
    <t>DASFAA '23</t>
  </si>
  <si>
    <t>Although many recent graph neural network-based (GNN-based) studies have tried working on temporal and spatial factors, they still cannot seamlessly handle the temporal locality and spatial consistency.</t>
  </si>
  <si>
    <t>1.designs a period-aware gate mechanism for temporal locality and a dynamic memory module for spatial consistency
2.propose a writing/reading strategy for the dynamic memory module
3.Experimental results on four benchmark datasets</t>
  </si>
  <si>
    <t>Foursquare, 
Gowalla, 
Yelp,
Meituan</t>
  </si>
  <si>
    <t>Recall,
NDCG,
Hit rate</t>
  </si>
  <si>
    <t>LightGCN, 
SimGCL, 
HMLET,
STGCN,
MMCF</t>
  </si>
  <si>
    <t>Spatio-Temporal Hypergraph Learning for Next POI Recommendation</t>
  </si>
  <si>
    <t>Xiaodong Yan, 
Tengwei Song, 
Yifeng Jiao, 
Jianshan He, 
Jiaotuan Wang, 
Ruopeng Li,
Wei Chu</t>
  </si>
  <si>
    <t>most existing methods merely focus on the relations between POIs, neglecting the higher-order information including user trajectories and the collaborative relations among trajectories</t>
  </si>
  <si>
    <t>1.propose a spatio-temporal hypergraph convolutional network, which integrates complex high-order information and global collaborative relations among trajectories
2.utilize a similarity-based paradigm to identify strong correlations among trajectories
3.conduct experimental validation on real-world LBSN datasets</t>
  </si>
  <si>
    <t>FPMC,
PRME,
STGCN,
PLSPL,
STAN,
GETNext</t>
  </si>
  <si>
    <t>Adaptive Graph Representation Learning for Next POI Recommendation</t>
  </si>
  <si>
    <t>Zhaobo Wang, 
Yanmin Zhu, 
Chunyang Wang, 
Wenze Ma, 
Bo Li, 
Jiadi Yu</t>
  </si>
  <si>
    <t>the pre-defined graph structures are always far from the optimal graph topology due to noise and adaptability issues, which may decrease the expressivity of learned POI representations as well as the credibility of modeling user preferences</t>
  </si>
  <si>
    <t>1.propose to learn an adaptive POI graph that is able to automatically approach the optimized topology for modeling the complex geographical dependencies among POIs, without using pre-defined graphs generated by static methods
2.combines geographical dependencies learned from the adaptive graph and sequential dependencies extracted from personal check-in sequences simultaneously for user preference estimation
3.conducted extensive experiments on two real-world LBSN datasets</t>
  </si>
  <si>
    <t>FPMC,
STGN,
Flashback,
TiSASRec,
GeoSAN,
SGRec,
Graph-Flashback</t>
  </si>
  <si>
    <t>EEDN: Enhanced Encoder-Decoder Network with Local and Global Context Learning for POI Recommendation</t>
  </si>
  <si>
    <t>Xinfeng Wang, 
Fumiyo Fukumoto, 
Jin Cui, 
Yoshimi Suzuki, 
Jiyi Li, 
Dongjin Yu</t>
  </si>
  <si>
    <t>GCN,
Attention mechanism,
Encoder</t>
  </si>
  <si>
    <t>GCN,
Attention mechanism,
Neural Matrix Factorization</t>
  </si>
  <si>
    <t>Graph,
DL,
MF</t>
  </si>
  <si>
    <t>Foursquare, 
Gowalla, 
Yelp</t>
  </si>
  <si>
    <t>CPIR,
ENMF,
SAE-NAD,
LightGCN,
SEPT,
DirectAU,
SGL,
NCL,
SIMGCL</t>
  </si>
  <si>
    <t>DisenPOI: Disentangling Sequential and Geographical Influence for Point-of-Interest Recommendation</t>
  </si>
  <si>
    <t>Yifang Qin, 
Yifan Wang, 
Fang Sun, 
Wei Ju, 
Xuyang Hou, 
Zhe Wang, 
Jia Cheng,
Jun Lei, 
Ming Zhang</t>
  </si>
  <si>
    <t>WSDM '23</t>
  </si>
  <si>
    <t>since there is no annotated label of the dominant influence during recommendation, existing methods tend to entangle these two influences, which may lead to sub-optimal recommendation performance and poor interpretability.</t>
  </si>
  <si>
    <t>1.construct dual graphs from user’s visiting interactions to jointly utilize both sequential and geographical relationships
2.the first graph-based POI recommendation framework with disentangled sequential and geographical representations
3.conduct extensive experiments on three real-world benchmarks</t>
  </si>
  <si>
    <t>Graph Embedding,
attention mechanism,
MLP</t>
  </si>
  <si>
    <t>Foursquare, 
Meituan</t>
  </si>
  <si>
    <t>DIN,
DIEN,
SR-GNN,
NGCF,
LightGCN,
GeoIE,
LSTPM,
GSTN</t>
  </si>
  <si>
    <t>AUC,
Logloss</t>
  </si>
  <si>
    <t>Combining Reinforcement Learning and Spatial Proximity Exploration for New User and New POI Recommendations</t>
  </si>
  <si>
    <t>David Massimo, 
Francesco Ricci</t>
  </si>
  <si>
    <t>UMAP '23</t>
  </si>
  <si>
    <t>Tourism Recommender Systems (TRSs) are unable to properly suggest new points of interest (POIs) to new users, i.e., to solve the combined new user and new item problem.</t>
  </si>
  <si>
    <t>1.discuss the new user and new item problems in tourists recommender systems (
2.propose a reinforcement learning RS that can deal with the target problems
3.validate the benefit of the proposed technique in taming the new user and new item problems as well in augmenting the novelty and diversity of the recommendations</t>
  </si>
  <si>
    <t>visits trajectories datasets in the Italian cities of Rome and Florence</t>
  </si>
  <si>
    <t>Markov Decision Process</t>
  </si>
  <si>
    <t>POP,
Markov Model,
LGLMF,
QBASE</t>
  </si>
  <si>
    <t>Concentration,
Popularity,
Covered area.,
Coverage of novel expert POIs,
Catalogue coverage,
Longest Common Subsequence</t>
  </si>
  <si>
    <t>Model-Agnostic Decentralized Collaborative Learning for On-Device POI Recommendation</t>
  </si>
  <si>
    <t>Best paper</t>
  </si>
  <si>
    <t>Jing Long, 
Tong Chen, 
Quoc Viet Hung Nguyen, 
Guandong Xu, 
Kai Zheng, 
Hongzhi Yin</t>
  </si>
  <si>
    <t>Although a few recent works have explored on-device frameworks for resilient and privacy-preserving POI recommendations, they invariably hold the assumption of model homogeneity for parameters/gradients aggregation and collaboration.</t>
  </si>
  <si>
    <t>1.propose a novel on-device POI recommendation framework, where users are allowed to tailor the model configurations and store embeddings 
2.design two sampling strategies, namely performance-triggered and similarity-based sampling
3.evaluate MAC with two real-world datasets</t>
  </si>
  <si>
    <t>Collaboration via Knowledge Distillation</t>
  </si>
  <si>
    <t>Check-in,
POI Profile,
social relationship</t>
  </si>
  <si>
    <t>geographical coordinates,
timestamp,
POI category,
social connection</t>
  </si>
  <si>
    <t>similarity</t>
  </si>
  <si>
    <t>MF,
LSTM,
STAN,
LLRec,
PREFER,
DCLR,
D-Dist,
SQMD</t>
  </si>
  <si>
    <t>Mandari: Multi-Modal Temporal Knowledge Graph-aware Sub-graph Embedding for Next-POI Recommendation</t>
  </si>
  <si>
    <t>Xiaoqian Liu,
Xiuyun Li,
Yuan Cao,
Fan Zhang,
Xiongnan Jin,
Jinpeng Chen</t>
  </si>
  <si>
    <t>ICME '23</t>
  </si>
  <si>
    <t>Existing methods are often difﬁcult to model the implicit association of multi-modal data with user choices. Moreover, traditional methods struggle to fully explore the variation of user preferences at variable time intervals.</t>
  </si>
  <si>
    <t>1.the ﬁrst work that combines a Multi-Modal Knowledge Graph with Temporal Knowledge Graph
2.implement a temporal knowledge mining method
3.Extensive experiments on two real-world datasets</t>
  </si>
  <si>
    <t>geographical coordinates,
timestamp,
photo,
texual information,</t>
  </si>
  <si>
    <t xml:space="preserve">graph attention network
</t>
  </si>
  <si>
    <t>Hit Rate,
MRR</t>
  </si>
  <si>
    <t>FPMC,
ST-RNN,
DeepMove,
LSTPM,
STAN,
MKGAT,
RE-NET</t>
  </si>
  <si>
    <t>Spatio-Temporal Position-Extended and Gated-Deep Network for Next POI Recommendation</t>
  </si>
  <si>
    <t>Pengxiang Lan, 
Yihao Zhang, 
Haoran Xiang, 
Yuhao Wang,
Wei Zhou</t>
  </si>
  <si>
    <t>the methods based on recurrent neural networks ignore the dependencies of non-continuous POIs for understanding users’ behaviour under spatio-temporal factors. Most attention-based methods focus on the global POI sequence, which pays attention to all POIs in the users’ check-in sequences, even if some attention has very little weight</t>
  </si>
  <si>
    <t>1.propose the model to more fully capture users’ behaviour dependencies
2.propose a position-extended algorithm
3.carried out a comprehensive evaluation of ST-PEGD on two datasets</t>
  </si>
  <si>
    <t xml:space="preserve">LSTM,
GRU,
attention mechanism,
</t>
  </si>
  <si>
    <t>LSTM,
ST-RNN,
Time-LSTM,
DRCF,
DeepMove,
STGN,
LSTPM,
STMLA</t>
  </si>
  <si>
    <t>Multi-view Spatial-Temporal Enhanced Hypergraph Network for Next POI Recommendation</t>
  </si>
  <si>
    <t>Yantong Lai, 
Yijun Su, 
Lingwei Wei, 
Gaode Chen, 
Tianci Wang,
Daren Zha</t>
  </si>
  <si>
    <t>1.captures spatial-temporal correlations and high-order collaborative signals from local and global views
2.propose a novel local spatial-temporal enhanced graph neural network to jointly model complex user-POI interactions, POI-POI sequential relations and non-adjacent POI-POI geographical relations
3.design an interactive hypergraph to depict global interaction dependencies
4.Extensive experiments on three public available datasets</t>
  </si>
  <si>
    <t>Hypergraph Neural Network</t>
  </si>
  <si>
    <t>UserPOP,
GRU,
STGN,
LSTPM,
STAN,
LightGCN,
SGRec,
DHCN</t>
  </si>
  <si>
    <t>Spatio-Temporal Mogriﬁer LSTM and Attention Network for Next POI Recommendation</t>
  </si>
  <si>
    <t>Yihao Zhang,
Pengxiang Lan,
Yuhao Wang,
Haoran Xiang</t>
  </si>
  <si>
    <t>ICWS '22</t>
  </si>
  <si>
    <t>https://doi.org/10.1109/ICWS55610.2022.00019</t>
  </si>
  <si>
    <t>existing RNN-based methods lack sufﬁcient interaction with their contexts, and at the same time, ignore the importance of non-consecutive POIs with different degrees for understanding users’ behaviors</t>
  </si>
  <si>
    <t>1.fully capture user preferences, which incorporates spatio-temporal contextual information embedding
2.We introduce an attention network to consider POIs with different degrees of signiﬁcance to understand user behaviors
3.conduct comprehensive experiments on the Foursquare and the Gowalla datasets</t>
  </si>
  <si>
    <t>mogriﬁer LSTM,
attention mechanism</t>
  </si>
  <si>
    <t>LSTM,
ST-RNN,
Time-LSTM,
DRCF,
DeepMove,
STGN,
LSTPM</t>
  </si>
  <si>
    <t>Next Point-of-Interest Recommendation with Inferring Multi-step Future Preferences</t>
  </si>
  <si>
    <t>Lu Zhang, 
Zhu Sun, 
Ziqing Wu, 
Jie Zhang, 
Yew Soon Ong,
Xinghua Qu</t>
  </si>
  <si>
    <t>IJCAI '22</t>
  </si>
  <si>
    <t>completely ignore the impact of future behaviors on the decision-making, thus hindering the quality of user preference learning</t>
  </si>
  <si>
    <t>1.the first to investigate the effect of multi-step future preferences in next POI recommendation
2.jointly models users’ past, current and future sequential behaviors to gain more expressive preference representation
3.The experimental results on three real-world datasets</t>
  </si>
  <si>
    <t>bidirectional Transformer,
LSTM</t>
  </si>
  <si>
    <t xml:space="preserve">MostPop,
BPRMF,
ST-RNN,
ATST-LSTM,
MCARNN,
PLSPL,
iMTL,
CTLE
</t>
  </si>
  <si>
    <t>https://doi.org/10.24963/ijcai.2022/521</t>
  </si>
  <si>
    <t>GETNext: Trajectory Flow Map Enhanced Transformer for Next POI Recommendation</t>
  </si>
  <si>
    <t>Song Yang, 
Jiamou Liu, 
Kaiqi Zhao</t>
  </si>
  <si>
    <t>SIGIR '22</t>
  </si>
  <si>
    <t>Most existing studies view the next POI recommendation as a sequence prediction problem while omitting the collaborative signals from other users</t>
  </si>
  <si>
    <t>1.propose a global trajectory flow map to model the common visiting-order transition information, and utilize a graph convolutional network to encode them into POI embedding
2.develop a novel time-aware category context embedding to capture the diverse temporal patterns of POI categories
3.propose a transformer-based framework to integrate global transition patterns, user general tastes, user short term trajectory, and spatio-temporal context</t>
  </si>
  <si>
    <t>accuracy,
MRR</t>
  </si>
  <si>
    <t>MF,
FPMF,
LSTM,
PRME,
ST-RNN,
STGN,
STGCN,
PLSPL,
STAN</t>
  </si>
  <si>
    <t>https://doi.org/10.1145/3477495.3531983</t>
  </si>
  <si>
    <t>Learning Graph-based Disentangled Representations for Next POI Recommendation</t>
  </si>
  <si>
    <t>Zhaobo Wang, 
Yanmin Zhu, 
Haobing Liu, 
Chunyang Wang</t>
  </si>
  <si>
    <t>https://doi.org/10.1145/3477495.3532012</t>
  </si>
  <si>
    <t>existing methods mainly focus on modeling the sequential regularity of check-in sequences but pay little attention to the intrinsic characteristics of POIs, neglecting the entanglement of the diverse influence stemming from different aspects of POIs</t>
  </si>
  <si>
    <t>1.the first attempt in next POI recommendation to handle the complex correlation between POIs with disentangled representation learning.
2.focuses on fully utilizing the globallevel influence of POIs and personal-level dynamic preferences
3.Extensive experiments on two real-world LBSN datasets</t>
  </si>
  <si>
    <t>MF,
FPMC,
TMCA,
STGN,
LSTPM,
STAN,
SGRec</t>
  </si>
  <si>
    <t>https://doi.org/10.24963/ijcai.2022/490</t>
  </si>
  <si>
    <t>Modeling Spatio-temporal Neighbourhood for Personalized Point-of-interest Recommendation</t>
  </si>
  <si>
    <t>Xiaolin Wang, 
Guohao Sun, 
Xiu Fang, 
Jian Yang, 
Shoujin Wang</t>
  </si>
  <si>
    <t>the existing POI methods model user and location almost separately, which cannot capture users’ personal and dynamic preferences to location. In addition, they also ignore users’ acceptance to distance/time of location</t>
  </si>
  <si>
    <t>1.learns dynamic relatedness between user/location to model users’ POI interests
2.consider users’ personal preference for location and construct user/location-receptive-fields respectively
3.develop an attention mechanism that can measure each user’s acceptance to distance and time
4.Experimental results on three real-world datasets</t>
  </si>
  <si>
    <t>NYC, TKY</t>
  </si>
  <si>
    <t>BPR-MF,
PRME,
TransRec,
DeepMove,
KGCN,
TiSASRec,
GeoSAN,
STAN,
CyGNet</t>
  </si>
  <si>
    <t>Spatial-Temporal Interval Aware Sequential POI Recommendation</t>
  </si>
  <si>
    <t>En Wang,
Yiheng Jiang,
Yuanbo Xu, 
Liang Wang,
Yongjian Yang</t>
  </si>
  <si>
    <t>ICDE '22</t>
  </si>
  <si>
    <t>due to the signiﬁcant increase on either model’s parameter scale or computational burden, we argue that modiﬁed attention mechanisms or neural network layers can be further improved</t>
  </si>
  <si>
    <t>1.exploit two lightweight approaches to consider the relative spatial-temporal proximity among POIs
2.realize ﬁner grained preference modeling and provide more explainable recommendation
3.conduct enormous experiments to evaluate our method on three public LBSN datasets and one real-world city transportation dataset</t>
  </si>
  <si>
    <t>attention mechanism,
encoder</t>
  </si>
  <si>
    <t>Gowalla, 
Brightkite, 
Weeplaces,
Changchun</t>
  </si>
  <si>
    <t>POP,
BPR,
FPMC,LR,
PRME-G,
GRU4Rec,
Caser,
STGN,
SASRec,
Bert4Rec,
TiSASRec,
GeoSAN,
STAN</t>
  </si>
  <si>
    <t>https://doi.org/10.1109/ICDE53745.2022.00202</t>
  </si>
  <si>
    <t>ToP: Time-dependent Zone-enhanced Points-of-interest Embedding-based Explainable Recommender system</t>
  </si>
  <si>
    <t>En Wang,
Yuanbo Xu,
Yongjian Yang,
Fukang Yang,
Chunyu Liu,
Yiheng Jiang</t>
  </si>
  <si>
    <t>INFOCOM '21</t>
  </si>
  <si>
    <t>https://doi.org/10.1109/INFOCOM42981.2021.948872</t>
  </si>
  <si>
    <t>the existing works still suffer from the challenges of explaining consumers complicated check-in actions</t>
  </si>
  <si>
    <t>1.explore the limitation of POI representations, and address POI recommendation problems in an embedding way with knowledge graphs
2.propose an end-to-end recommender system to jointly learn both dynamic POIs’, zones’ representations
3.evaluate ToP on Changchun city dataset with several state-of-the-art recommendation models.</t>
  </si>
  <si>
    <t>geographical coordinates,
timestamp,
POI category,
Road networks</t>
  </si>
  <si>
    <t xml:space="preserve">NCF,
GeoMF,
RGeoFM,
PACE,
KTUP
</t>
  </si>
  <si>
    <t>Graph-Flashback Network for Next Location Recommendation</t>
  </si>
  <si>
    <t>Xuan Rao, 
Lisi Chen, 
Yong Liu, 
Shuo Shang, 
Bin Yao, 
Peng Han</t>
  </si>
  <si>
    <t>KDD '22</t>
  </si>
  <si>
    <t>1.the graphs only focus on connectivity between POIs. Few studies propose to explicitly learn a weighted POI graph
2.these approaches simply utilize the user characteristics for personalized POI recommendation without sufficient consideration.</t>
  </si>
  <si>
    <t>1.the first method that learns homogeneous weighted POI graph by using heterogeneous knowledge graph
2.propose a novel RNN-based model to incorporate the learned POI transition graph into RNNbased models seamlessly for better capturing the sequential transition patterns
3.conduct extensive experiments on two real-world datasets</t>
  </si>
  <si>
    <t xml:space="preserve">geographical coordinates,
timestamp,
friendship 
</t>
  </si>
  <si>
    <t>GCN,
RNN</t>
  </si>
  <si>
    <t>PRME,
STRNN,
DeepMove,
LBSN2Vec,
STGN,
LightGCN,
Flashback,
STAN</t>
  </si>
  <si>
    <t>https://doi.org/10.1145/3534678.3539383</t>
  </si>
  <si>
    <t>Hierarchical Multi-Task Graph Recurrent Network for Next POI Recommendation</t>
  </si>
  <si>
    <t>https://doi.org/10.1145/3477495.3531989</t>
  </si>
  <si>
    <t>A recurring problem among existing works that makes it difficult to learn and perform well is the sparsity of the User-POI matrix.</t>
  </si>
  <si>
    <t>1.propose a novel model to alleviate the data sparsity problem by learning both User-POI and different User-Region matrices
2.Our  model as a search space reduction method, as well as a selectivity layer to balance between personalization and exploration. 
our module learns both sequential dependencies and global spatio-temporal POI-POI relationships simultaneously
3.conducted on two popular real-world LBSN datasets</t>
  </si>
  <si>
    <t>same as 11</t>
  </si>
  <si>
    <t xml:space="preserve">LSTM,
GRN
</t>
  </si>
  <si>
    <t>TOP,
MF,
RNN,
HST-LSTM,
LSTPM,
STAN,
STP-UDGAT,
Flashback</t>
  </si>
  <si>
    <t>Kernel-based Substructure Exploration for Next POI Recommendation</t>
  </si>
  <si>
    <t>Wei Ju, 
Yifang Qin, 
Ziyue Qiao, 
Xiao Luo, 
Yifan Wang, 
Yanjie Fu, 
Ming Zhang</t>
  </si>
  <si>
    <t>ICDM '22</t>
  </si>
  <si>
    <t>Most existing methods usually merely leverage RNNs to explore sequential inﬂuences for recommendation. Despite the effectiveness, these methods not only neglect topological geographical inﬂuences among POIs, but also fail to model highorder sequential substructures</t>
  </si>
  <si>
    <t>https://doi.org/10.1109/ICDM54844.2022.00032</t>
  </si>
  <si>
    <t>1.propose a joint kernel-based graph neural network for next POI recommendation
2.develop a consistency learning framework to combine the advantages of the geographical module and sequential module jointly
3.conduct comprehensive experiments over two real-world datasets</t>
  </si>
  <si>
    <t>GNN,
attentiona mechanism</t>
  </si>
  <si>
    <t>Time-sensitive POI Recommendation by Tensor Completion with Side Information</t>
  </si>
  <si>
    <t>Bo Hui,
Da Yan,
Haiquan Chen,
Wei-Shinn Ku</t>
  </si>
  <si>
    <t>https://doi.org/10.1109/ICDE53745.2022.00020</t>
  </si>
  <si>
    <t>these tensor completion methods ignore the social-spatial context information available in LBSNs</t>
  </si>
  <si>
    <t>1.present a backpropagatable formulation of the social Hausdorff distance-based loss function
2.integrate the social-spatial loss head with location entropy POI weights to improve recommendation diversity.
3.train our model with the whole data including all unlabeded data to combat the drawback of negative sampling in tensor completion, and rewrite the least-squares loss smartly to reduce the time complexity
4.initialize the latent user/POI/time embeddings with a spectral method</t>
  </si>
  <si>
    <t>gradient descent,
Factorization</t>
  </si>
  <si>
    <t>DL,
MF</t>
  </si>
  <si>
    <t>Foursquare, 
Gowalla, 
Yelp,
GMU-5K</t>
  </si>
  <si>
    <t>MCCO,
PureSVD,
CP &amp; Tucker,
NTM,
NCF,
P-Trucker,
CoSTCo,
STRNN,
STGN,
LFBCA</t>
  </si>
  <si>
    <t>SNPR: A Serendipity-Oriented Next POI Recommendation Model</t>
  </si>
  <si>
    <t>CIKM '21</t>
  </si>
  <si>
    <t>Mingwei Zhang, 
Yang Yang, 
Rizwan Abbas, 
Ke Deng, 
Jianxin Li, 
Bin Zhang</t>
  </si>
  <si>
    <t>https://doi.org/10.1145/3459637.3482394</t>
  </si>
  <si>
    <t>they tend to recommend POIs similar to those that the user has often visited. As a result, users become bored with obvious recommendations.</t>
  </si>
  <si>
    <t>1.define a model of serendipity in next POI recommendation scenario, and provide a quantitative definition of serendipity with consideration of both relevance and unexpectedness.
2.formulate the next serendipitous POI recommendation as a supervised multi-task learning problem
3.the task of unexpectedness can benefit the task of relevance when the recommendation list size is large</t>
  </si>
  <si>
    <t>NK,
UK</t>
  </si>
  <si>
    <t>Precision,
NDCG,
serendipity</t>
  </si>
  <si>
    <t>POP,
RAND,
KFN,
HAES,
DESR,
LSTPM,
SNPR-NU</t>
  </si>
  <si>
    <t>MFNP: A Meta-optimized Model for Few-shot Next POI Recommendation</t>
  </si>
  <si>
    <t>Huimin Sun, 
Jiajie Xu, 
Kai Zheng, 
Pengpeng Zhao, 
Pingfu Chao,
Xiaofang Zhou</t>
  </si>
  <si>
    <t>IJCAI '21</t>
  </si>
  <si>
    <t>https://doi.org/10.24963/ijcai.2021/415</t>
  </si>
  <si>
    <t>Existing solutions mainly rely on extensive observed data and are brittle to users with few interactions. Unfortunately, the problem of few-shot next POI recommendation has not been well studied yet.</t>
  </si>
  <si>
    <t>1.the ﬁrst to utilize meta-learning for few-shot next POI recommendation
2.propose a cluster-based adaptive network to model more meaningful region-dependent crowd preferences
3.Experimental results on two real datasets</t>
  </si>
  <si>
    <t>accurcy,
NDCG</t>
  </si>
  <si>
    <t>MeLU,
MAMO,
STRNN,
T-LSTM,
STGCN,
LSTPM</t>
  </si>
  <si>
    <t>You Are What and Where You Are: Graph Enhanced Attention Network for Explainable POI Recommendation</t>
  </si>
  <si>
    <t xml:space="preserve">Zeyu Li, 
Wei Cheng, 
Haiqi Xiao, 
Wenchao Yu, 
Haifeng Chen, 
Wei Wang </t>
  </si>
  <si>
    <t>https://doi.org/10.1145/3459637.3481962</t>
  </si>
  <si>
    <t>1.the attributes of individuals have been largely ignored.
2.most existing models preserve the information of users or POIs by latent representations without explicitly highlighting salient factors or signals</t>
  </si>
  <si>
    <t>1.propose GEAPR, a POI recommender that is able to interpret the POI prediction in an end-to-end fashion
2.the first work that incorporate attributes to POI recommendation.
3.Attention mechanism is used to address the recommendation interpretability by means of finding significant factors
4.Extensive experiments are conducted on two real-world datasets</t>
  </si>
  <si>
    <t xml:space="preserve">Geographical coordinates,
timestamp,
Friendship graph,
textual information
</t>
  </si>
  <si>
    <t>Attention mechanism,
encoder,
graph embedding</t>
  </si>
  <si>
    <t>MF, 
GeoMF, 
WRMF, 
LORE, 
GeoSoCa, 
PACE, 
CORALS,
LCR</t>
  </si>
  <si>
    <t>Precision,
Recall,
MAP</t>
  </si>
  <si>
    <t>Discovering Collaborative Signals for Next POI Recommendation with Iterative Seq2Graph Augmentation</t>
  </si>
  <si>
    <t>Yang Li, 
Tong Chen, 
Yadan Luo, 
Hongzhi Yin, 
Zi Huang</t>
  </si>
  <si>
    <t>https://doi.org/10.24963/ijcai.2021/206</t>
  </si>
  <si>
    <t>1.existing work mainly models check-in data as isolated POI sequences, neglecting the crucial collaborative signals from cross-sequence check-in information. 
2. the sparse POI-POI transitions restrict the ability of a model to learn effective sequential patterns for recommendation</t>
  </si>
  <si>
    <t>1.introduce a new take on modelling POI sequences for recommendation by constructing graph-augmented POI sequences
2.propose a novel next POI recommender that selectively aggregates information from both neighbour POI nodes and edges to expressively embed POIs in a sequence
3.extensively evaluate SGRec on two benchmark datasets</t>
  </si>
  <si>
    <t>Graph Embedding,
attention mechanism</t>
  </si>
  <si>
    <t>TKY</t>
  </si>
  <si>
    <t>FPMC-LR,
GRU,
TMCA,
ST-CLSTM,
SR-GNN</t>
  </si>
  <si>
    <t>Tell Me Where to Go Next: Improving POI Recommendation via Conversation</t>
  </si>
  <si>
    <t>Changheng Li, 
Yongjing Hao, 
Pengpeng Zhao, 
Fuzhen Zhuang, 
Yanchi Liu,
Victor S. Sheng</t>
  </si>
  <si>
    <t>DASFAA '21</t>
  </si>
  <si>
    <t>none of the existing CRS methods consider the spatiotemporal factors in the action selection phase</t>
  </si>
  <si>
    <t>1.the ﬁrst work to investigate POI conversational recommendation systems
2.propose the STCRS framework to integrate spatio-temporal information into a conversational recommendation system
3.conduct extensive experiments on two real-world datasets</t>
  </si>
  <si>
    <t>self-attention layer</t>
  </si>
  <si>
    <t>Conversational RS</t>
  </si>
  <si>
    <t>self-attention layer,
reinforcement learning</t>
  </si>
  <si>
    <t>geographical coordinates,
timestamp,
POI category,
conversational feedback</t>
  </si>
  <si>
    <t>Foursquare,
Ant Financial</t>
  </si>
  <si>
    <t>CA</t>
  </si>
  <si>
    <t>user simulator,
Offline</t>
  </si>
  <si>
    <t>Success Rate,
Average Turns,
Hit ratio,
NDCG</t>
  </si>
  <si>
    <t>Max Entropy.,
Abs Greedy,
CRM,
EAR</t>
  </si>
  <si>
    <t>https://doi.org/10.1007/978-3-030-73200-4</t>
  </si>
  <si>
    <t>PREMERE: Meta-Reweighting via Self-Ensembling for Point-of-Interest Recommendation</t>
  </si>
  <si>
    <t>Minseok Kim, 
Hwanjun Song, 
Doyoung Kim, 
Kijung Shin, 
Jae-Gil Lee</t>
  </si>
  <si>
    <t>AAAI '21</t>
  </si>
  <si>
    <t>https://doi.org/10.1609/aaai.v35i5.16539</t>
  </si>
  <si>
    <t>The user check-in history used as the input to POI recommendation is very imbalanced and noisy because of sparse and missing check-ins.</t>
  </si>
  <si>
    <t>1.propose a meta-learning approach to employ adaptive sample reweighting to mitigate the class imbalance and noisy values of the input data
2.alleviate the absence of the meta-data by its selfgeneration via temporal ensembling
3.The recommendation accuracy improves for three real-world benchmark datasets</t>
  </si>
  <si>
    <t>meta learning,</t>
  </si>
  <si>
    <t>CDAE,
PACE,
SAE-NAD,
APOIR</t>
  </si>
  <si>
    <t>Personalized POI Recommendation: Spatio-Temporal Representation Learning with Social Tie</t>
  </si>
  <si>
    <t>Shaojie Dai, 
Yanwei Yu, 
Hao Fan,
Junyu Dong</t>
  </si>
  <si>
    <t>Accuracy, 
Precision, 
Recall,
NDCG</t>
  </si>
  <si>
    <t>Graph Embedding,
LSTM</t>
  </si>
  <si>
    <t>geographical coordinates,
timestamp,
POI category,
social networks</t>
  </si>
  <si>
    <t>Foursquare,
Gowalla,
Brightkite</t>
  </si>
  <si>
    <t>https://doi.org/10.1007/978-3-030-73194-6\_37</t>
  </si>
  <si>
    <t>1.propose a novel model for personalized POI recommendation, which incorporates users’ check-in records and social ties.
2.propose a spatio-temporal neural network to model users’ dynamic and personalized preference by concatenating user
3.conduct extensive experiments to compare our method with state-of-the-art baselines</t>
  </si>
  <si>
    <t>Answering POI-Recommendation Questions using Tourism Reviews</t>
  </si>
  <si>
    <t>https://doi.org/10.1145/3459637.3482320</t>
  </si>
  <si>
    <t>Danish Contractor, 
Krunal Shah, 
Aditi Partap, 
Parag Singla, 
Mausam Mausam</t>
  </si>
  <si>
    <t>We introduce the novel and challenging task of answering Pointsof-interest (POI) recommendation questions, using a collection of reviews that describe candidate answer entities (POIs).</t>
  </si>
  <si>
    <t>1.harvest a novel dataset 4 of tourism questions consisting of 47, 124 QA pairs extracted from online travel forums
2.present detailed experiments with simple baselines</t>
  </si>
  <si>
    <t>Review</t>
  </si>
  <si>
    <t>TourismQA</t>
  </si>
  <si>
    <t>Random Entity Baseline,
Ratings Baseline,
BM25 Retrieval,
Review-AVG Model</t>
  </si>
  <si>
    <t>Curriculum Meta-Learning for Next POI Recommendation</t>
  </si>
  <si>
    <t>Yudong Chen, 
Xin Wang, 
Miao Fan, 
Jizhou Huang, 
Shengwen Yang, 
Wenwu Zhu</t>
  </si>
  <si>
    <t>KDD '21</t>
  </si>
  <si>
    <t>https://doi.org/10.1145/3447548.3467132</t>
  </si>
  <si>
    <t>Existing literature either does not consider the city-transfer issue or cannot simultaneously tackle the data sparsity and pattern diversity issues among various users in multiple cities</t>
  </si>
  <si>
    <t>1.the first to explore the problem of city-transfer next POI to search recommendation and exploit a meta-learning paradigm for this problem
2.A novel framework is proposed to alleviate data scarcity and sample diversity issues
3.conduct extensive experiments on two real-world map search datasets from Baidu Maps</t>
  </si>
  <si>
    <t>Deep Interest Network,
Meta learning,
Attention mechnism</t>
  </si>
  <si>
    <t>MapSmall,
MapLarge</t>
  </si>
  <si>
    <t>NeuMF,
HGN,
ATST-LSTM,
PLSPL,
iMTL,
DIN</t>
  </si>
  <si>
    <t>Whether RS includes contextual information
(Yes, No)</t>
  </si>
  <si>
    <t>Whether RS includes personalized information about the user
(Yes, No)</t>
  </si>
  <si>
    <t>Context Intregration</t>
  </si>
  <si>
    <t>Personalized</t>
  </si>
  <si>
    <t>A Learning-Based POI Recommendation With Spatiotemporal Context Awareness</t>
  </si>
  <si>
    <t>Yi-Cheng Chen,
Tipajin Thaipisutikul,
Timothy K. Shih</t>
  </si>
  <si>
    <t xml:space="preserve">IEEE Transactions on Cybernetics </t>
  </si>
  <si>
    <t>Most prior studies on successive POI recommendation mainly focused on modeling the correlation among POIs based on users’ check-in data. However, given a user’s checkin sequence, generally, the relationship between two consecutive POIs is usually both time and distance subtle</t>
  </si>
  <si>
    <t>1.A novel learning model is proposed to incorporate time and distance irregularities from check-in sequences
2. carry a decomposition of the memory cell out into short- and long-term effects
3.propose a feasible way to dynamically weight the decay values by integrating the EWMA into the model learning process</t>
  </si>
  <si>
    <t>Next POI Recommendation</t>
  </si>
  <si>
    <t>Gowalla,
Brightkite</t>
  </si>
  <si>
    <t>User ID,
POI ID,
timestamp:sequence
Geographical coordinates</t>
  </si>
  <si>
    <t>Collaborative filtering,
Model-based</t>
  </si>
  <si>
    <t>Prediction:LSTM,GRU</t>
  </si>
  <si>
    <t>Accuracy,
Precision,
Recall,
F1-score</t>
  </si>
  <si>
    <t>MF,
FPMC,
RNN,
LSTM,
GRU,
ST-RNN,
STF-RNN,
SERM*,
Time-LSTM</t>
  </si>
  <si>
    <t>Introduce the attention mechanism, user proﬁle, and supplementary contexts into the model</t>
  </si>
  <si>
    <t>https://doi.org/10.1109/TCYB.2020.3000733</t>
  </si>
  <si>
    <t xml:space="preserve">recommend AND POI </t>
  </si>
  <si>
    <t>Deep Learning</t>
  </si>
  <si>
    <t>A Reproducible POI Recommendation Framework: Works Mapping and Benchmark Evaluation</t>
  </si>
  <si>
    <t>Heitor Werneck,
Nícollas Silva,
Adriano Pereira,
Matheus Carvalho,
Alejandro Bellogín,
Jorge Martinez-Gil,
Fernando Mourão,
Leonardo Rocha</t>
  </si>
  <si>
    <t>Information Systems</t>
  </si>
  <si>
    <t>Due to the lack of reproducible and extensible benchmarks, our work introduces a reproducibility framework for POI methods based on a collection of Python software libraries and a Docker image</t>
  </si>
  <si>
    <t>1.a package to perform a protocol that reproduces our systematic mapping process Werneck et al. (2021), containing all collected data, insightful views on current advances and opened challenges
2.an extensible benchmark to perform a protocol to reproduce experimental evaluations on POI recommendation, considering different datasets, metrics, and the strongest baselines in the literature.</t>
  </si>
  <si>
    <t>Check-in,
Friendship information</t>
  </si>
  <si>
    <t>User ID,
Check-in timestamp,
Friendship information
POI ID,
Geographical coordinates,
POI category</t>
  </si>
  <si>
    <t>Precision,
Recall,
Coverage,
Intra-list distance,
Geographical proportional representation,
Expected popularity complement</t>
  </si>
  <si>
    <t>USG,
GeoSoCa,
GeoMF,
Geo-Div</t>
  </si>
  <si>
    <t>https://doi.org/10.1016/j.is.2022.102019</t>
  </si>
  <si>
    <t>A Survey on Deep Learning Based Point-Of-Interest (POI) Recommendations</t>
  </si>
  <si>
    <t>Md. Ashraful Islam,
Mir Mahathir Mohammad, 
Sarkar Snigdha Sarathi Das,
Mohammed Eunus Ali</t>
  </si>
  <si>
    <t>Neurocomputing</t>
  </si>
  <si>
    <t>https://doi.org/10.1016/j.neucom.2021.05.114</t>
  </si>
  <si>
    <t xml:space="preserve">recommend AND point-of-interest </t>
  </si>
  <si>
    <t>A Systematic Analysis on the Impact of Contextual Information on Point-of-Interest Recommendation</t>
  </si>
  <si>
    <t>Hossein A. Rahmani, 
Mohammad Aliannejadi, 
Mitra Baratchi, 
Fabio Crestani</t>
  </si>
  <si>
    <t>ACM Transactions on Information Systems</t>
  </si>
  <si>
    <t>previous research does not consider the impact of the combination of these different factors</t>
  </si>
  <si>
    <t>https://doi.org/10.1145/3508478</t>
  </si>
  <si>
    <t>An Attention-Based Spatiotemporal GGNN for Next POI Recommendation</t>
  </si>
  <si>
    <t>Quan Li,
Xinhua Xu,
Xinghong Liu,
Qi Chen</t>
  </si>
  <si>
    <t>IEEE Access</t>
  </si>
  <si>
    <t>Existing Gated Graph Neural Network (GGNN) solutions rarely consider the spatiotemporal information between nodes in the sequence graph, which is essential for modeling user check-in behaviors in next POI recommendation</t>
  </si>
  <si>
    <t>1. Propose a spatiotemporal GGNN model
2. Propose a window-based pooling method to obtain the short-term representation of user and represent every POI seqence as the composition of the long and short preference using an attention network</t>
  </si>
  <si>
    <t>Foursquare, 
Gowalla</t>
  </si>
  <si>
    <t>User ID,
Check-in timestamp,
POI ID,
Geographical coordinates</t>
  </si>
  <si>
    <t>Prediction:Gated Graph Neural Network</t>
  </si>
  <si>
    <t>Precision,
Mean Reciprocal Rank (MRR)</t>
  </si>
  <si>
    <t>BPR-MF,
FPMC-LR,
LSTM,
ST-RNN,
PLSPL,
SR-GNN,
GC-SAN</t>
  </si>
  <si>
    <t>Incorporating social networks, and more effective attention mechanisms</t>
  </si>
  <si>
    <t>https://doi.org/10.1109/ACCESS.2022.3156618</t>
  </si>
  <si>
    <t>Deep Learning with Graph Embedding</t>
  </si>
  <si>
    <t>CAFOB: Context-aware Fuzzy-ontology-based Tourism Recommendation System</t>
  </si>
  <si>
    <t>Zahra Abbasi-Moud,
Saeed Hosseinabadi,
Manoochehr Kelarestaghi,
Farshad Eshghi</t>
  </si>
  <si>
    <t>Expert Systems With Applications</t>
  </si>
  <si>
    <t>The ontology-based scores of a user’s reviews are then multiplicatively modulated by sentiment/emotion scores to generate the total scores of the reviews’ ontology words, representing the user preferences</t>
  </si>
  <si>
    <t>1.Devise a fuzzy-weighted ontology that is more representative of real life
2.Propose a hybrid text-mining-based TRS method
3.Consider the significance of each keyword individually, resulting in higher accuracy than cluster-based TRSs
4.Introducing a TRS feature-based taxonomy</t>
  </si>
  <si>
    <t>Conventional POI Recommendation</t>
  </si>
  <si>
    <t>TripAdvisor</t>
  </si>
  <si>
    <t>Feedback:Review</t>
  </si>
  <si>
    <t>textual information</t>
  </si>
  <si>
    <t>Content-based</t>
  </si>
  <si>
    <t>Ontology with fuzzy method</t>
  </si>
  <si>
    <t>F1-score,
Normalized Discounted Cumulative Gain (NDCG),
Mean Reciprocal Rank (MRR)</t>
  </si>
  <si>
    <t>Abbasi-Moud et al. (2021),
Leal et al. (2017),
Loh et al. (2003)</t>
  </si>
  <si>
    <t>consideration of the sentiment analysis in other languages, cold start problem, group (e.g., family) recommendations, and more context information</t>
  </si>
  <si>
    <t>https://doi.org/10.1016/j.eswa.2022.116877</t>
  </si>
  <si>
    <t>recommend AND tour</t>
  </si>
  <si>
    <t>Traditional Machine Learning</t>
  </si>
  <si>
    <t>CARAN: A Context-Aware Recency-Based Attention Network for Point-of-Interest Recommendation</t>
  </si>
  <si>
    <t>Md. Billal Hossain,
Mohammad Shamsul Arefin, 
Iqbal H. Sarker,
Md. Kowsher,
Pranab Kumar Dhar,
Takeshi Koshiba</t>
  </si>
  <si>
    <t>1.Recurrent neural network (RNN) based models cannot provide a correlation between non-consecutive and non-adjacent visits for understanding user’s behavior. 
2.To mitigate data sparsity problem, many models use hierarchical gridding of the map which cannot represent spatial distance smoothly.
3.Impact of weather conditions which has rarely been considered in the literature.</t>
  </si>
  <si>
    <t>1. Focus on user’s past visited locations by incorporating contextual information with recency based attention mechanism
2. The ﬁrst model that integrates weather condition and spatiotemporal information
3. Perform positional encoding of the check-ins
4. Use linear interpolation instead of gridding mechanism</t>
  </si>
  <si>
    <t>Foursquare, 
Gowalla,
OpenWeatherMap</t>
  </si>
  <si>
    <t xml:space="preserve">Check-in,
Context:Weather </t>
  </si>
  <si>
    <t>User ID,
Check-in timestamp,
POI ID,
Geographical coordinates,
POI category,
Weather information</t>
  </si>
  <si>
    <t>Prediction:RNN</t>
  </si>
  <si>
    <t>DeepMove,
STGN,
LSTPM,
TiSaSRec,
GeoSAN,
STAN</t>
  </si>
  <si>
    <t xml:space="preserve">https://doi.org/10.1109/ACCESS.2022.3161941 </t>
  </si>
  <si>
    <t>CHA: Categorical Hierarchy-based Attention for Next POI Recommendation</t>
  </si>
  <si>
    <t>Hongyu Zang, 
Dongcheng Han, 
Xin Li, 
Zhifeng Wan, 
Mingzhong Wang</t>
  </si>
  <si>
    <t>Remains challenging due to the substantial diversity of human activities and the sparsity of the check-in records available</t>
  </si>
  <si>
    <t>1.proposed to explore the category hierarchy of POIs to develop an attention-based knowledge graph to help learn robust location representations even when there is insufficient data.
2.developed a spatial-temporal decay LSTM, which explicitly models the influence of the time-interval and distance on next POIR, and a discrete Fourier Series-based periodic attention, which models users’ innate periodic activities, to better facilitate the capturing of the personalized behavior pattern.
3.developed an end-to-end learning framework to integrate the aforementioned components.</t>
  </si>
  <si>
    <t>Check-in,
Profile:Category</t>
  </si>
  <si>
    <t>User ID,
Check-in timestamp,
POI category,
POI ID,
Geographical coordinates</t>
  </si>
  <si>
    <t>Prediction: category hierarchy knowledge graph as embedding for LSTM</t>
  </si>
  <si>
    <t>Recall,
Mean Reciprocal Rank (MRR)</t>
  </si>
  <si>
    <t>FPMC-LR,
ST-RNN,
TMCA,
PPDM,
NEXT,
POI2Vec</t>
  </si>
  <si>
    <t>https://doi.org/10.1145/3464300</t>
  </si>
  <si>
    <t>FG-CF: Friends-Aware Graph Collaborative Filtering for POI Recommendation</t>
  </si>
  <si>
    <t>Zhuo Cai,
Guan Yuan,
Shaojie Qiao,
Song Qu,
Yanmei Zhang,
Rui Bing</t>
  </si>
  <si>
    <t>1.Social tie is a crucial factor for POI recommendation that ignored in most current graph-based methods
2.Most message aggregation functions fail to capture contextual information.</t>
  </si>
  <si>
    <t>1.Propose a novel graph-based POI recommendation framework which takes social inﬂuence into account
2.Design a message construction function that incorporates social inﬂuence and a message aggregation function which jointly considers previous state embeddings and non-linear combination of neighbor messages with interaction messages</t>
  </si>
  <si>
    <t>Gowalla,
Yelp</t>
  </si>
  <si>
    <t>User ID,
Check-in timestamp,
Friendship information,
POI ID,
Geographical coordinates</t>
  </si>
  <si>
    <t>Graph convolutional network,
user-poi correlation--&gt;social embedding</t>
  </si>
  <si>
    <t>Precision,
Recall,
Hit Ratio</t>
  </si>
  <si>
    <t>MF,
BPR,
NeuMF,
TrustMF,
GC-MF,
NGCF,
LR-GCCF,
FG-CF</t>
  </si>
  <si>
    <t>1. Combine the node attention mechanism with our model to distribute different signiﬁcant weights to different neighbors
2. Take advantage of check-in ratings of users to POIs
3. Construct a user-user-POI graph, includes a user-user graph and a user-POI graph</t>
  </si>
  <si>
    <t>https://doi.org/10.1016/j.neucom.2022.02.070</t>
  </si>
  <si>
    <t>Leveraging Social Inﬂuence based on Users Activity Centers for Point-of-Interest Recommendation</t>
  </si>
  <si>
    <t>Kosar Seyedhoseinzadeh, 
Hossein A. Rahmani, 
Mohsen Afsharchi, 
Mohammad Aliannejadi</t>
  </si>
  <si>
    <t>Address data sparsity by incorporating social, geographical, and temporal information into the Matrix Factorization (MF) technique</t>
  </si>
  <si>
    <t>1. Jointly model users’ activity centers and their social relationships
2. Consider friendships and the similarities of visited POIs between users</t>
  </si>
  <si>
    <t>User ID,
Check-in timestamp,
Friendship information,
POI ID,
Geographical coordinates,
POI catrgory</t>
  </si>
  <si>
    <t>Collaborative filtering,
Memory-based,
User-based</t>
  </si>
  <si>
    <t>Matrix Factorization,
friendship graph, similarities between users in terms of common check-ins and the friendships</t>
  </si>
  <si>
    <t>Precision,
Recall,
Normalized Discounted Cumulative Gain (NDCG)</t>
  </si>
  <si>
    <t>TopPopular,
PFMMGM,
LRT,
LMFT,
GeoSoCa,
iGLSR,
Rank-GeoFM,
MLP,
L-WMF,
LFBCA,
CARA</t>
  </si>
  <si>
    <t>1. Incorporatinguser’s comments or reviews and categorical information into the proposed model
2. Model the social inﬂuence by time of commonly visited check-ins</t>
  </si>
  <si>
    <t>https://doi.org/10.48550/arXiv.2201.03450</t>
  </si>
  <si>
    <t>recommend AND point-of-interest 
recommend AND activity</t>
  </si>
  <si>
    <t>Matrix Factorization with graph</t>
  </si>
  <si>
    <t>Normalized Attraction Travel Personality Representation for Improving Travel Recommender Systems</t>
  </si>
  <si>
    <t>Turki Alenezi,
Stephen Hirtle</t>
  </si>
  <si>
    <t>traditional attraction representation methods may not provide a complete image of attractions</t>
  </si>
  <si>
    <t>1. Introduce an attraction representation method particularly devised for recommender systems in the tourism domain
2. Propose a normalization function that can regularize and convert a vector of real numbers to a probability distribution</t>
  </si>
  <si>
    <t>User id,
POI id,
Rating,
Review</t>
  </si>
  <si>
    <t>Travel type extraction:LDA, ETM, Top2Vec
User travel style extraction:Normalization</t>
  </si>
  <si>
    <t>root mean square error (RMSE),
Normalized Discounted Cumulative Gain (NDCG)</t>
  </si>
  <si>
    <t>TF-IDF,
Doc2Vec,
USE</t>
  </si>
  <si>
    <t>https://doi.org/10.1109/ACCESS.2022.3178439</t>
  </si>
  <si>
    <t>recommend AND attraction</t>
  </si>
  <si>
    <t>Personalized Long- and Short-term Preference Learning for Next POI Recommendation</t>
  </si>
  <si>
    <t>Yuxia Wu,
Ke Li,
Guoshuai Zhao,
Xueming Qian</t>
  </si>
  <si>
    <t xml:space="preserve">IEEE Transactions on Knowledge and Data Engineering </t>
  </si>
  <si>
    <t>Most existing methods learn the same dependencies on users’ general taste and recent sequential behaviors for different users</t>
  </si>
  <si>
    <t>Combine the long- and short-term preference via user-based linear combination unit to learn the personalized weights</t>
  </si>
  <si>
    <t>User ID,
Check-in timestamp,
POI ID,
Geographical coordinates,
POI category</t>
  </si>
  <si>
    <t>Prediction:LSTM</t>
  </si>
  <si>
    <t>Precision,
Mean Average Precision (MAP)</t>
  </si>
  <si>
    <t>MF,
FPMC,
ST-RNN,
LSTM,
SHAN,
DeepMove,
MCARNN</t>
  </si>
  <si>
    <t>Incorporate social network and spatial information the into the model</t>
  </si>
  <si>
    <t>https://doi.org/10.1109/TKDE.2020.3002531</t>
  </si>
  <si>
    <t>Personalized Recommendation of Collective Points-Of-Interest With Preference and Context Awareness</t>
  </si>
  <si>
    <t>Dongjin Yu,
Ting Yu,
Yiyu Wu,
Chengfei Liu</t>
  </si>
  <si>
    <t>Pattern Recognition Letters</t>
  </si>
  <si>
    <t>Previous studies have made great success on POI recommendation by employing geographical inﬂuence and user preference. However, it is believed that the human decision on where to visit is very complex and involves the comprehensive factors such as POI popularity, POI location, user trajectory, and time context</t>
  </si>
  <si>
    <t>1.Propose a collective POIs recommendation framework for the initial POIs recommendation and the next POIs recommendation
2.Enables a joint modeling of POI similarity, POI popularity inﬂuence and geographical inﬂuence
3.Apply the personalized transfer probability and context information</t>
  </si>
  <si>
    <t>Check-in,
Popularity</t>
  </si>
  <si>
    <t>User ID,
Check-in timestamp,
POI ID,
POI popularity,
POI similarity,
Geographical coordinates</t>
  </si>
  <si>
    <t>initial POI: Stochastic gradient descent,
Next POI: personalized transfer probability: Markov chain</t>
  </si>
  <si>
    <t>EALS,
Rank-GeoFM,
MLP,
NGCF,
SpectralCF,
PSPM,
HRM,
SHAN,
SRGNN</t>
  </si>
  <si>
    <t>1. Introduce the social factor
2. Add negative samples of the user’s check-in behavior</t>
  </si>
  <si>
    <t>https://doi.org/10.1016/j.patrec.2021.11.018</t>
  </si>
  <si>
    <t>Probabilistic method</t>
  </si>
  <si>
    <t>Point-Of-Interest Recommendation Model Considering Strength of User Relationship for Location-Based Social Networks</t>
  </si>
  <si>
    <t>Yuhe Zhou, 
Guangfei Yang, 
Bing Yan, 
Yuanfeng Cai, 
Zhiguo Zhu</t>
  </si>
  <si>
    <t>owing to barriers in data collection and i mation classification, most existing systems lack adaptability for users with varied relationship circles, which leads to unsatisfactory recommendation results</t>
  </si>
  <si>
    <t>1. examines a novel POI recommendation model that considers the user relationship strength for places where users check-in
2. combines multiple sources, including distance, temporal, and user relationship strength</t>
  </si>
  <si>
    <t>Foursquare, 
Gowalla,
Brightkite</t>
  </si>
  <si>
    <t>User ID,
Check-in timestamp,
Friendship information
POI ID,
Geographical coordinates</t>
  </si>
  <si>
    <t>Hybrid</t>
  </si>
  <si>
    <t>Gaussian kernel density estimation,
Kullback–Liebler (KL) divergence</t>
  </si>
  <si>
    <t>Precision,
Recall,
F1-score</t>
  </si>
  <si>
    <t>MRGR</t>
  </si>
  <si>
    <t>1. Introduce the weighted average aggregation method on indirect relationships
2. Investigate the influence on user emotions
3. Solve the cold-start problem for a new user</t>
  </si>
  <si>
    <t>https://doi.org/10.1016/j.eswa.2022.117147</t>
  </si>
  <si>
    <t>Probabilistic method,
Relationship strength</t>
  </si>
  <si>
    <t>Real-Time POI Recommendation via Modeling Long- And Short-Term User Preferences</t>
  </si>
  <si>
    <t>Xin Liu,
Yongjian Yang,
Yuanbo Xu,
Funing Yang,
Qiuyang Huang,
Hong Wang</t>
  </si>
  <si>
    <t>most existing methods typically focus on the sequential inﬂuence, but neglect the user’s real-time preference changing over time</t>
  </si>
  <si>
    <t>1.propose a real-time preference mining model to formulate both users’ long-term and short-term preferences with time restrictions
2.introduce explicit weighting functions for each day to better describe the periodic trends of users’ behaviors between weeks for users’ long-term preferences</t>
  </si>
  <si>
    <t>LSTM</t>
  </si>
  <si>
    <t>Recall,
Normalized Discounted Cumulative Gain</t>
  </si>
  <si>
    <t>NCF,
TCF,
RNN,
LSTM,
GRU,
LSTPM</t>
  </si>
  <si>
    <t>1. Take users’ regional transfer regularities into account to depict users’ behavior patterns more comprehensively
2. Consider the randomness of users’ preferences</t>
  </si>
  <si>
    <t>https://doi.org/10.1016/j.neucom.2021.09.056</t>
  </si>
  <si>
    <t>Deep Learning,
category ﬁlter</t>
  </si>
  <si>
    <t>Sequential-Knowledge-Aware Next POI Recommendation: A Meta-Learning Approach</t>
  </si>
  <si>
    <t>Yue Cui, 
Hao Sun, 
Yan Zhao, 
Hongzhi Yin, 
Kai Zheng</t>
  </si>
  <si>
    <t>1.sparse, imbalanced check-in data and diverse user checkin patterns pose severe challenges for POI recommendation tasks.
2.as most knowledge graphs are constructed statically, sequential information is yet integrated</t>
  </si>
  <si>
    <t>1. The first work to jointly model fine-granularity sequential patterns and spatial-temporal-social context information into a shared knowledge graph and adopt meta-learning to address the challenges of user behavior modeling and data sparsity
2. Develop an attention-based graph embedding method</t>
  </si>
  <si>
    <t>Gowalla,
Weeplaces,
Yelp</t>
  </si>
  <si>
    <t>LSTM,
Knowledge graph</t>
  </si>
  <si>
    <t>Accuracy,
Average hit</t>
  </si>
  <si>
    <t>LRT,
USG,
LORE,
GE,
SASRec,
Caser,
KBGAT,
NEXT,
LSTPM</t>
  </si>
  <si>
    <t>https://doi.org/10.1145/3460198</t>
  </si>
  <si>
    <t>Spatio-Temporal Representation Learning with Social Tie for Personalized POI Recommendation</t>
  </si>
  <si>
    <t>Shaojie Dai,
Yanwei Yu,
Hao Fan,
Junyu Dong</t>
  </si>
  <si>
    <t>Data Science and Engineering</t>
  </si>
  <si>
    <t>1. Construct a heterogeneous graph by jointly taking user-POI relation, sequential pattern, geographical effect and social ties into consideration to learn the representations of users and POIs
2. Propose a spatio-temporal neural network to model users’ dynamic and personalized preference by concatenating user, POI embedding and POI category to generate personalized behavior sequence
3. Propose an end-to-end POI recommendation models to jointly learn user and POI representations and model users’ dynamic and personalized preference</t>
  </si>
  <si>
    <t xml:space="preserve">LSTM,
Knowledge graph </t>
  </si>
  <si>
    <t>Accuracy,
Precision,
Recall,
Normalized Discounted Cumulative Gain</t>
  </si>
  <si>
    <t>https://doi.org/10.1007/s41019-022-00180-w</t>
  </si>
  <si>
    <t>Deep Learning with Graph Embedding,
Heterogeneous Graph</t>
  </si>
  <si>
    <t>STARec: Adaptive Learning with Spatiotemporal and Activity Influence for POI Recommendation</t>
  </si>
  <si>
    <t>Weiyu Ji, 
Xiangwu Meng, 
Yujie Zhang</t>
  </si>
  <si>
    <t>many existing studies ignore the social motivation of user behaviors and regard all check-ins as influenced only by individual user interests. As a result, they cannot model user preferences accurately, which degrades recommendation effectiveness</t>
  </si>
  <si>
    <t>1.Investigating the social motivation of users’ decisions from the perspective of activities and arguing that the ability to adapt to them is important for POI recommendation.
2.Proposing a probabilistic generative model, where users’ social preferences are used to model the social effect of activities, and both their social preferences and spatiotemporal crowd effects are used to adapt to the inconsistency between users’ social preferences and their decisions.
3.Finding a significant correlation between the frequency feature of activities and the major impact factor of corresponding check-in behaviors based on both intuition and data analysis.</t>
  </si>
  <si>
    <t>User ID,
Check-in timestamp,
POI ID,
POI catrgory,
Geographical coordinates</t>
  </si>
  <si>
    <t>learn latent topics:LDA</t>
  </si>
  <si>
    <t>Online,
Offline</t>
  </si>
  <si>
    <t>STA,
SCransRec,
HeRec,
Caser,
TEMN,
SHAN,
PIERT,
TAD-FPMC,
GE,
TRM,
GCS_P,
CatDM,
USG</t>
  </si>
  <si>
    <t>1.one approach would be to further exploit abundant side information
2.explore the correlation between users’ sequential patterns and their social preferences
3.propose a novel topic model to automatically generate the participants for corresponding candidate activities by discovering the co-occurrence of spatiotemporal behavior patterns between the target user and other users</t>
  </si>
  <si>
    <t>https://doi.org/10.1145/3485631</t>
  </si>
  <si>
    <t>recommend AND POI
recommend AND activity</t>
  </si>
  <si>
    <t>TransMKR: Translation-Based Knowledge Graph Enhanced Multi-Task Point-Of-Interest Recommendation</t>
  </si>
  <si>
    <t>Bojing Hu,
Yaqin Ye,
Yingqiang Zhong,
Jiao Pan,
Maosheng Hu</t>
  </si>
  <si>
    <t>A translation-based knowledge graph enhanced multi-task learning framework (TransMKR) for the POI recomthe existing knowledge graph methods about POI recommendation only make use of the relationship between users and POIs or the context information (such as time series) for recommendation, but they neglect the deep relation consider the attribute connection of POIs themselvesmendation is proposed</t>
  </si>
  <si>
    <t>1. Introduce multitask learning and end-to-end approach
2. Use Number of POIs visits, Number of POIs visiting users and Geographic category of POIs to construct knowledge graph
3. A special matrix can better capture the user interest</t>
  </si>
  <si>
    <t>User ID,
Check-in timestamp
POI ID,
Geographical coordinates,
Number of POIs visits, 
Number of POIs visiting users,
POI category</t>
  </si>
  <si>
    <t>Knowledge graph,
Recommender: MLP</t>
  </si>
  <si>
    <t>MKR,
TransRes,
USG,
LORE,
GeoSoCa</t>
  </si>
  <si>
    <t>https://doi.org/10.1016/j.neucom.2021.11.049</t>
  </si>
  <si>
    <t>Where to Go Next: A Spatio-Temporal Gated Network for Next POI Recommendation</t>
  </si>
  <si>
    <t xml:space="preserve">Pengpeng Zhao,
Anjing Luo,
Yanchi Liu,
Jiajie Xu,
Zhixu Li,
Fuzhen Zhuang,
Victor S. Sheng,
Xiaofang Zhou </t>
  </si>
  <si>
    <t>existing next POI recommendation approaches train the embedding and network model separately, which cannot fully leverage rich contexts</t>
  </si>
  <si>
    <t>1. The ﬁrst work on employing hybrid embedding and recurrent neural network techniques for next POI recommendation
2. Propose an enhanced long-short term memory method to model users’ short-term and long-term sequential preferences respectively</t>
  </si>
  <si>
    <t>LSTM,
predict context: Skipgram</t>
  </si>
  <si>
    <t>Accuracy,
Mean Average Precision (MAP)</t>
  </si>
  <si>
    <t>FPMC-LR,
PRME-G,
GE,
RNN,
LSTM,
GRU,
PACE,
ST-RNN,
HST-LSTM</t>
  </si>
  <si>
    <t>https://doi.org/10.1109/TKDE.2020.3007194</t>
  </si>
  <si>
    <t>A Coarse-To-Fine User Preferences Prediction Method for Point-Of-Interest Recommendation</t>
  </si>
  <si>
    <t>Liangqi Cai,
Wen Wen,
Biao Wu,
Xiaowei Yang</t>
  </si>
  <si>
    <t>At present, the different granularity of factors (i.e. time, geography and sociability) are not thoroughly studied in existing works.</t>
  </si>
  <si>
    <t>1. Leveraging long-term preferences and crowd preferences as the coarse-granularity factor to supplement the temporal-dynamics and individual tendency of users’ interest.
2. Proposing a two-stage recommendation strategy, which discovers coarse-to-ﬁne user interest and integrates geographical factor in the inference stage for better POI recommendation at different timeslots.</t>
  </si>
  <si>
    <t>User ID,
Check-in timestamp
POI ID,
Geographical coordinates,
POI category</t>
  </si>
  <si>
    <t>Tensor Factorization
Kernel Density Estimation</t>
  </si>
  <si>
    <t>TF-Hybrid,
MF-URT,
CTF-ARA,
TAD-FPMC,
APOIR</t>
  </si>
  <si>
    <t>1. Make study on better describing crowd inﬂuences which combines social information communication theory for POI recommendations
2. Catch user behaviors trajectory that may contribute sequentially on the recommendation results
3. Find better strategy to generate Top-N POIs online without losing the recommendation accuracy</t>
  </si>
  <si>
    <t>https://doi.org/10.1016/j.neucom.2020.09.034</t>
  </si>
  <si>
    <t>Matrix Factorization,
Probabilistic methods</t>
  </si>
  <si>
    <t>A Graph Embedding Based Model for Fine-Grained POI Recommendation</t>
  </si>
  <si>
    <t>Xiaojiao Hua,
Jiajie Xu,
Weiqing Wang,
Zhixu Lia,
An Liu</t>
  </si>
  <si>
    <t>However, existing methods cannot well support such POI recommendation in a ﬁner granularity</t>
  </si>
  <si>
    <t>1.propose a new recommendation application POI-based item recommendation that aims to recommend POIs together with the most suitable items of those POIs to self-driving users
2.investigate the joint effect of geographical inﬂuence and temporal effect on both POI and item recommendations to address the data sparsity and cold start problems</t>
  </si>
  <si>
    <t>Check-in,
Feedback:Review</t>
  </si>
  <si>
    <t>User ID,
Check-in timestamp,
POI ID,
Geographical coordinates,
textual information</t>
  </si>
  <si>
    <t>Knowledge graph</t>
  </si>
  <si>
    <t>Accuracy</t>
  </si>
  <si>
    <t>Popular,
SULM,
ANR</t>
  </si>
  <si>
    <t>https://doi.org/10.1016/j.neucom.2020.01.118</t>
  </si>
  <si>
    <t>Taditional Machine Learning with Graph,
Heterogeneous Graph</t>
  </si>
  <si>
    <t>A Novel POI Recommendation Method Based on Trust Relationship and Spatial–Temporal Factors</t>
  </si>
  <si>
    <t>Chonghuan Xu, 
Austin Shijun Ding,
Kaidi Zhao</t>
  </si>
  <si>
    <t>Existing point-of-interesting (POI) recommendation methods lack sufficient integration of information related to the features of individual users and their corresponding contexts. Personalized location-based services built upon these methods have a few limitations such as low recommendation accuracy and untapped potential interests of users</t>
  </si>
  <si>
    <t>1. Solve the problem that existing POI recommendation methods insufficiently fusing a user’s relevant context
2. Subdivide user trust relationship into direct trust relationship and indirect trust relationship and devise two corresponding measurement methods
3. Consider the attraction of items, correlation between items, trajectory composed of locations, and the influence of interest-forgetting in the process of generating recommendation results
4. Propose an improved matrix factorization recommendation method containing multiple factors</t>
  </si>
  <si>
    <t>User ID,
Check-in timestamp,
POI ID,
Geographical coordinates,
Friendship information</t>
  </si>
  <si>
    <t>Matrix Factorization</t>
  </si>
  <si>
    <t>Precision,
Recall,
F1-score,
Mean Absolute Error (MAE),
Normalized Discounted Cumulative Gain (NDCG)</t>
  </si>
  <si>
    <t>Ye et al., 2011,
Jin et al., 2012,
Wang et al., 2013,
Baral and Li, 2018,
Si et al., 2019</t>
  </si>
  <si>
    <t>1. Considerate the influence difference in the degree of user social relationships
2. Introduce the emotion factor of user to enhance the accuracy of POI recommendation</t>
  </si>
  <si>
    <t>https://doi.org/10.1016/j.elerap.2021.101060</t>
  </si>
  <si>
    <t>A Partition-Based Partial Personalized Model for Points-of-Interest Recommendations</t>
  </si>
  <si>
    <t>Elahe Naserian,
Xinheng Wang,
Keshav P. Dahal,
Jose M. Alcaraz-Calero,
Honghao Gao</t>
  </si>
  <si>
    <t>IEEE Transactions on Computational Social Systems</t>
  </si>
  <si>
    <t>When a full model is applied by considering all the features, an overﬁtting problem could be occurred owing to the lack of sufﬁcient data for each individual user</t>
  </si>
  <si>
    <t>1. A model is proposed by considering the interactions of the features.
2. Identify the hidden patterns of partitions obtained from geographically clustered check-in data</t>
  </si>
  <si>
    <t>Supervised ensemble algorithm</t>
  </si>
  <si>
    <t>Naive Bayes Approach,
Full-Joint Model</t>
  </si>
  <si>
    <t>https://doi.org/10.1109/TCSS.2021.3064153</t>
  </si>
  <si>
    <t>A Personalized Point-Of-Interest Recommendation System for O2O Commerce</t>
  </si>
  <si>
    <t>Laisong Kang,
Shifeng Liu,
Daqing Gong,
Mincong Tang</t>
  </si>
  <si>
    <t>Electronic Markets</t>
  </si>
  <si>
    <t>However, producing personalized POI recommendations for O2O commerce is highly challenging, since LBSNs involve heterogeneous types of data and the userPOI matrix is very sparse</t>
  </si>
  <si>
    <t>1. Identify the challenges of producing POI recommendations in O2O commerce
2. Employ a weighted meta path to encode the influences of geography, social relations, and temporal effects
3. Utilize the FM to capture the interactions between and among inter-meta path features</t>
  </si>
  <si>
    <t xml:space="preserve">User ID,
Check-in timestamp,
Friendship information,
POI ID,
Geographical coordinates,
POI category
</t>
  </si>
  <si>
    <t>Factorization Machine,
SVD++</t>
  </si>
  <si>
    <t>SVD++,
PMF,
FM,
SemRec</t>
  </si>
  <si>
    <t>Exploit reviews to enrich the features</t>
  </si>
  <si>
    <t>https://doi.org/10.1007/s12525-020-00416-5</t>
  </si>
  <si>
    <t>A POI Recommendation Approach Integrating Social Spatio-Temporal Information Into Probabilistic Matrix Factorization</t>
  </si>
  <si>
    <t>Mehri Davtalab,
Ali Asghar Alesheikh</t>
  </si>
  <si>
    <t>Knowledge and Information Systems</t>
  </si>
  <si>
    <t>The exploitation of POIs recommendation by existing models is inadequate due to implicit correlations among users and POIs and cold start problem</t>
  </si>
  <si>
    <t>Proposes a multivariable inference approach for POI recommendation using latent similarity factors</t>
  </si>
  <si>
    <t>Precision,
Recall,
normalized discount cumulative gain (NDCG)</t>
  </si>
  <si>
    <t>Geo-MF,
WR-MF,
BPR-MF,
GTBNMF,
Rank-GeoFM,
RecNet</t>
  </si>
  <si>
    <t>Employ latent topics to characterize users’ interests</t>
  </si>
  <si>
    <t>https://doi.org/10.1007/s10115-020-01509-5</t>
  </si>
  <si>
    <t>An Attention-Based Spatiotemporal LSTM Network for Next POI Recommendation</t>
  </si>
  <si>
    <t>Liwei Huang,
Yutao Ma,
Shibo Wang,
Yanbo Liu</t>
  </si>
  <si>
    <t xml:space="preserve">IEEE Transactions on Services Computing </t>
  </si>
  <si>
    <t>Most of the previous studies failed to incorporate the spatiotemporal contextual information</t>
  </si>
  <si>
    <t>1. Proposed a spatiotemporal long and short-term memory network by feeding the spatiotemporal contextual information into the network
2. Developed an attention-based spatiotemporal LSTM network for next POI recommendation</t>
  </si>
  <si>
    <t>User ID,
Check-in timestamp
POI ID,
Geographical coordinates,
geographical distance,
time interval</t>
  </si>
  <si>
    <t>Precision,
Recall,
F1-Score</t>
  </si>
  <si>
    <t>PMF,
FPMC-LR,
PRME-G,
Rank-GeoFM,
RNN,
LSTM,
ST-RNN,
MANN</t>
  </si>
  <si>
    <t>considering more information, such as semantic information to improve its performance and scalability</t>
  </si>
  <si>
    <t>https://doi.org/10.1109/TSC.2019.2918310</t>
  </si>
  <si>
    <t>An Attention‐Based Category‐Aware GRU Model for the Next POI Recommendation</t>
  </si>
  <si>
    <t>Yuwen Liu,
Yihong Yang,
Hongning Dai,
Aixiang Pei,
Fan Wang,
Xuyun Zhang,
Lianyong Qi,
Hao Wang,
Rui Ma</t>
  </si>
  <si>
    <t>the users' check‐in data are extremely sparse, which leads to low performance in personalized model training using recurrent neural network</t>
  </si>
  <si>
    <t>1. To make use of the users' historical check‐in sequences on the LBSN and mine the complex dependency between users check‐ins
2. Combine the attention mechanism with GRU and propose an ATCA‐GRU model to predict the POI category</t>
  </si>
  <si>
    <t>The percentage of users' most frequent visits</t>
  </si>
  <si>
    <t>1. Capture the time pattern and find a more appropriate time window to analyze the user's behavior pattern and predict the user's preference
2. Consider dealing with the long tail effect and providing more diverse recommendation lists</t>
  </si>
  <si>
    <t>https://doi.org/10.1002/int.22412</t>
  </si>
  <si>
    <t>An Integrated Model Based on Deep Multimodal and Rank Learning for Point-Of-Interest Recommendation</t>
  </si>
  <si>
    <t>Jianxin Liao,
Tongcun Liu,
Hongzhi Yin,
Tong Chen,
Jingyu Wang,
Yulong Wang</t>
  </si>
  <si>
    <t>World Wide Web</t>
  </si>
  <si>
    <t>Most existing approaches incorporate content features into a probabilistic matrix factorization model using unsupervised learning, which results in inaccuracy and weak robustness of recommendations when data is sparse, and the cold-start problems remain unsolved</t>
  </si>
  <si>
    <t>1. Establish a time-dependent user preference model by exploiting the temporal dynamic of the user’s behavior and geographical influences of POIs
2. The first to obtain the semantic information of POIs from different modalities data by design a deep multimodal network
3. Develop a ranking-based dynamic sampling strategy to accelerate convergence and improve the model accuracy</t>
  </si>
  <si>
    <t>Check-in,
Feedback:Review,
Photos</t>
  </si>
  <si>
    <t>User ID,
Check-in timestamp,
POI ID,
Geographical coordinates,
POI review,
POI photos</t>
  </si>
  <si>
    <t>Neural network,
Machine learned ranking</t>
  </si>
  <si>
    <t>Accuracy,
Mean Reciprocal Rank</t>
  </si>
  <si>
    <t>CTR,
CDL,
RankGeoFM,
VBPR,
ConvMF</t>
  </si>
  <si>
    <t>1. Incorporate the spatial dynamics of user preferences for out-of-town recommendations
2. Extend model using streaming recommender system techniques for online recommendations</t>
  </si>
  <si>
    <t>https://doi.org/10.1007/s11280-021-00865-8</t>
  </si>
  <si>
    <t>Attentional Memory Network with Correlation-based Embedding for time-aware POI recommendation</t>
  </si>
  <si>
    <t>Meihui Shi,
Derong Shen,
Yue Kou, 
Tiezheng Nie, 
Ge Yu</t>
  </si>
  <si>
    <t>Knowledge-Based Systems</t>
  </si>
  <si>
    <t>Exploring temporal patterns on user preferences and incorporating multi-view factors for choosing preferred POIs are challenging issues</t>
  </si>
  <si>
    <t>1. Propose a novel approach for time-aware POI recommendation to improves the performance of recommendation
2. Analyze the multiple factors from user historical movement data, and develop a correlation-aware POI embedding method
3. Design a neural network model to utilizes attention mechanism and memory network to model multi-level temporal preferences</t>
  </si>
  <si>
    <t>User ID,
Check-in timestamp,
POI ID,
Geographical coordinates,
geographical distance,
time interval</t>
  </si>
  <si>
    <t>Attentional Networks</t>
  </si>
  <si>
    <t>UTE,
Geo-PFM,
BPP,
TPR-UM,
ST-RNN,
STGN,
STP-UDGAT</t>
  </si>
  <si>
    <t>Explore the impact of data quality on recommendation performance</t>
  </si>
  <si>
    <t>https://doi.org/10.1016/j.knosys.2021.106747</t>
  </si>
  <si>
    <t>Attentive Sequential Model Based on Graph Neural Network for Next Poi Recommendation</t>
  </si>
  <si>
    <t>Dongjing Wang,
Xingliang Wang,
Zhengzhe Xiang,
Dongjin Yu,
Shuiguang Deng,
Guandong Xu</t>
  </si>
  <si>
    <t>However, traditional recommendation methods often ignore the dynamic changes of user’s short-term preferences over time, which limits their performance. Besides, many existing methods cannot fully exploit the complex correlations and transitions between POI in check-ins sequences.</t>
  </si>
  <si>
    <t>1. Represents user’s check-in behaviors as graphs and use GNN to learn user’s behavior patterns and their preferences in a graph localized way
2. Design a personalized hierarchical attention mechanism to capture user’s long- and short-term preferences and leveraged them adaptively</t>
  </si>
  <si>
    <t>Graph Neural Network,
Attention mechanism</t>
  </si>
  <si>
    <t>POP,
BPR,
FPMC,
HRM,
CPAM,
SHAN,
SRGNN</t>
  </si>
  <si>
    <t>Utilize heterogeneous GNN to fully explore various kinds of auxiliary/side information, such as temporal contexts, metadata, sequential correlations and so on</t>
  </si>
  <si>
    <t>https://doi.org/10.1007/s11280-021-00961-9</t>
  </si>
  <si>
    <t>DAN-SNR: A Deep Attentive Network for Social-aware Next Point-of-interest Recommendation</t>
  </si>
  <si>
    <t>Liwei Huang, 
Yutao Ma, 
Yanbo Liu, 
Keqing He</t>
  </si>
  <si>
    <t>few of the next POI recommendation approaches utilized the social influence of each user’s friends</t>
  </si>
  <si>
    <t>1. Introduce the self-attention mechanism to model dynamic and context-dependent social influence for next POI recommendation
2. Present a deep attentive network for social-aware next POI recommendation
3. construct a location-to-location (L2L) graph to model two-dimensional geographical influence</t>
  </si>
  <si>
    <t>Self-attention Layer</t>
  </si>
  <si>
    <t>Precision,
Recall,
Normalized Discounted Cumulative Gain</t>
  </si>
  <si>
    <t>FPMC-LR,
PRME-G,
ST-RNN,
GRU4Rec+ST,
SASRec+ST,
ATST-LSTM,
DGRec+ST</t>
  </si>
  <si>
    <t>1. Incorporate visual and text information
2. Embed users and POIs in ever-changing LBSNs using new graph embedding techniques</t>
  </si>
  <si>
    <t>https://doi.org/10.1145/3430504</t>
  </si>
  <si>
    <t>Effective and Diverse POI Recommendations Through Complementary Diversification Models</t>
  </si>
  <si>
    <t>Heitor Werneck,
Rodrigo Santos,
Nícollas Silva,
Adriano C.M. Pereira,
Fernando Mourao,
Leonardo Roch</t>
  </si>
  <si>
    <t>differently from traditional recommendation scenarios, other equally relevant dimensions (e.g., social and geographical user information) have to be considered to understand how the characteristics of services offered by each POI fit the user needs</t>
  </si>
  <si>
    <t>1. A new strategy for POI recommendation to explore simultaneously complementary dimensions of diversification while keeping accuracy high
2. A personalized version to apply distinct levels of c gorical and geographical diversification for each user</t>
  </si>
  <si>
    <t>greedy approach</t>
  </si>
  <si>
    <t>Precision,
Recall,
Novelty:EPC,
Diversity:ILD,
Coverage:Genre Coverage (GC), PRg</t>
  </si>
  <si>
    <t>USG,
GeoSoCa,
GeoFM,
PM2,
Binom,
Geo-Div</t>
  </si>
  <si>
    <t>1. Analyze other approaches to split the users’ groups 
2. Consider the personalization of other terms of our objective function, such as the distinction of categorical coverage and dissimilarity</t>
  </si>
  <si>
    <t>https://doi.org/10.1016/j.eswa.2021.114775</t>
  </si>
  <si>
    <t>Optimization-based</t>
  </si>
  <si>
    <t>Exploring Temporal and Spatial Features for Next POI Recommendation in LBSNs</t>
  </si>
  <si>
    <t>Miao Li,
Wenguang Zheng,
Yingyuan Xiao,
Ke Zhu,
Wei Huang</t>
  </si>
  <si>
    <t>most existing POI recommendation approaches only provide users with a ﬁxed set of recommended POIs based on the historical check-in records of the users, and cannot achieve ﬂexible and feasible recommendations according to different spatial and temporal situations of the users</t>
  </si>
  <si>
    <t xml:space="preserve">1. Propose a method to construct virtual trajectories of users which fusing both temporal and spatial features
2. Propose a trajectory grouping method and a Voronoi diagram based method to characterize the inﬂuences of temporal features and spatial feature for users
3. Propose collaborative ﬁltering based approach to generate a POI recommendation list </t>
  </si>
  <si>
    <t>User ID,
Check-in timestamp
POI ID,
Geographical coordinates,
POI category,
geopraghical information,
temporal</t>
  </si>
  <si>
    <t>Voronoi diagram</t>
  </si>
  <si>
    <t>SMP,
Rank-GeoFM,
PFMMGM,
USG,
PFM</t>
  </si>
  <si>
    <t>Do some work on the semantic analysis of POI recommendation</t>
  </si>
  <si>
    <t>https://doi.org/10.1109/ACCESS.2021.3061502</t>
  </si>
  <si>
    <t>Traditional Machine Learning with Graph Embedding</t>
  </si>
  <si>
    <t>Leveraging Graph Neural Networks for Point-Of-Interest Recommendations</t>
  </si>
  <si>
    <t>Jiyong Zhang,
Xin Liu,
Xiaofei Zhou,
Xiaowen Chu</t>
  </si>
  <si>
    <t>Existing models either focus on geographical inﬂuence without considering other factors such as social inﬂuence and temporal inﬂuence or rely on linear methods to combine different modeling factors, lacking a sophisticated and systematical way to learn representations for users and POIs for recommendation</t>
  </si>
  <si>
    <t>1. the ﬁrst end-to-end solution that makes use of all major relevant LBSN information through an advanced non-linear modeling method (GNN) 
2. An attention mechanism based method for social nodes integration
3. A Bi-LSTM based strategy for POI node integration</t>
  </si>
  <si>
    <t>Foursquare, 
Gowalla,
Yelp</t>
  </si>
  <si>
    <t xml:space="preserve">User ID,
Check-in timestamp,
Friendship information
POI ID,
Geographical coordinates,
POI category
</t>
  </si>
  <si>
    <t>Graph Neural Networks</t>
  </si>
  <si>
    <t>iGSLR,
GeoMF,
GeoSoCa,
Distance2Pre,
POI2Vec</t>
  </si>
  <si>
    <t>1. Explore more efﬁcient way (e.g., residual blocks, channel pruning) to merge user node representation and POI node representation for preference generation to further reduce the model complexity 
2. Explore other sequential modeling methods like transformer to better capture users’ sequential check-in behaviours</t>
  </si>
  <si>
    <t>https://doi.org/10.1016/j.neucom.2021.07.063</t>
  </si>
  <si>
    <t>LSVP: A Visual Based Deep Neural Direction Learning Model for Point-ofInterest Recommendation on Sparse Check-in Data</t>
  </si>
  <si>
    <t>Yu Sang,
Hui min Sun,
Chao Li,
Lihua Yin</t>
  </si>
  <si>
    <t>no existing work has considered both the visual contents in these photos and the sequential patterns of users’ check-ins for POI recommendation</t>
  </si>
  <si>
    <t>1. Integrate visual contents and sequential patterns to achieve more accurate recommendation
2. design a two-layer attentional network integrate the joint effects of users’ longterm, short-term and visual preferences</t>
  </si>
  <si>
    <t>Check-in,
Photos</t>
  </si>
  <si>
    <t>User ID,
Check-in timestamp,
POI ID,
Geographical coordinates,
POI photo</t>
  </si>
  <si>
    <t>CNN,
Self-attention Layer</t>
  </si>
  <si>
    <t>Accuracy,
Normalized Discounted Cumulative Gain</t>
  </si>
  <si>
    <t>ASVD,
LSTM,
CA-RNN,
T-LSTM,
DIEN,
SLi-Rec</t>
  </si>
  <si>
    <t>https://doi.org/10.1016/j.neucom.2020.09.087</t>
  </si>
  <si>
    <t>Memory Augmented Hierarchical Attention Network for Next Point-of-Interest Recommendation</t>
  </si>
  <si>
    <t>Chenwang Zheng,
Dan Tao,
Jiangtao Wang, 
Lei Cui,
Wenjie Ruan, 
Shui Yu</t>
  </si>
  <si>
    <t>1.the difﬁculty of capturing complicated spatiotemporal patterns of user movements
2.the hardness of modeling ﬁne-grained long-term preferences of users
3.the effective learning of interaction between long- and short-term preferences</t>
  </si>
  <si>
    <t>1. A hybrid neural model to capture both dynamic long- and short-term preferences
2. A spatiotemporal self-attention network for short-term preferences learning
3. Memory networks to store ﬁne-grained longterm preferences</t>
  </si>
  <si>
    <t>self-attention network</t>
  </si>
  <si>
    <t>Accuracy,
Normalized Discounted Cumulative Gain,
Mean Reciprocal Rank</t>
  </si>
  <si>
    <t>POP,
FPMC-LR,
PRME-G,
POI2Vec,
ST-RNN,
RUM,
SASRec,
AttRec</t>
  </si>
  <si>
    <t>Incorporate categorical and social information of users and POIs</t>
  </si>
  <si>
    <t>https://doi.org/10.1109/TCSS.2020.3036661</t>
  </si>
  <si>
    <t>Network Representation Learning-Enhanced Multisource Information Fusion Model for POI Recommendation in Smart City</t>
  </si>
  <si>
    <t>He-Xuan Hu,
Zhao-Wei Jiang,
Yun-Feng Zhao,
Ye Zhang,
Heng Wang,
Wei Wang</t>
  </si>
  <si>
    <t>How to make full use of these data for accurate point of interest (POI) recommendation is challenging because POI selection is inﬂuenced by various factors</t>
  </si>
  <si>
    <t>A fusion model is design to jointly consider user preference, social inﬂuence, and geographical inﬂuence for POI recommendation</t>
  </si>
  <si>
    <t>Unspecified</t>
  </si>
  <si>
    <t>User ID,
Check-in timestamp,
Friendship information
POI ID,
Geographical coordinates,</t>
  </si>
  <si>
    <t>Matrix Factorization,
Network representation learning</t>
  </si>
  <si>
    <t>BCF,
GeoMF,
Geo-SAGE,
USG,
TECF</t>
  </si>
  <si>
    <t>1. Consider the temporal inﬂuence for POI recommendation
2. Apply our proposed method into practical application calls for extension</t>
  </si>
  <si>
    <t>https://doi.org/10.1109/JIOT.2020.3006989</t>
  </si>
  <si>
    <t>Deep Learning with Graph Embedding,
Matrix Factorization</t>
  </si>
  <si>
    <t>Pair-Wise Ranking Based Preference Learning for Points-Of-Interest Recommendation</t>
  </si>
  <si>
    <t>Qigang Liu,
Lifeng Mu,
Vijayan Sugumaran,
Chongren Wang,
Dongmei Han</t>
  </si>
  <si>
    <t>only a few studies have focused on user preference which is the key factor influencing user decision</t>
  </si>
  <si>
    <t>1. A semantic representation for POI category is proposed
2. Two-way normal distribution to generate negative instances is proposed
3. A new optimization criterion is proposed</t>
  </si>
  <si>
    <t>Neural network</t>
  </si>
  <si>
    <t>Precision,
Recall,
F1-score,
Normalized Discounted Cumulative Gain</t>
  </si>
  <si>
    <t>GeoSoCa,
GALLOP,
BPR-MF,
Rank-GeoFM,
CDL,
RecNet</t>
  </si>
  <si>
    <t>1. Build a PIO graph and user graph
2. Employ a deep neural network to learn user features from the text or pictures posted by users</t>
  </si>
  <si>
    <t>https://doi.org/10.1016/j.knosys.2021.107069</t>
  </si>
  <si>
    <t>Point of Interest Recommendations Based on the Anchoring Effect in Location-Based Social Network Services</t>
  </si>
  <si>
    <t>Young-Duk Seo,
Yoon-Sik Cho</t>
  </si>
  <si>
    <t>majority of these studies overlooked the importance of users’ initial check-in information</t>
  </si>
  <si>
    <t>Analyze the effect of anchoring effect on POI recommendation</t>
  </si>
  <si>
    <t>Gowalla</t>
  </si>
  <si>
    <t>User ID,
Check-in timestamp
POI ID,
Geographical coordinates</t>
  </si>
  <si>
    <t>Latent Dirichlet Allocation (LDA)</t>
  </si>
  <si>
    <t>pure-LDA,
weight-LDA,
LDA mixture with mean coordinates</t>
  </si>
  <si>
    <t>1.Verify whether an anchor point of other features
2.Find an appropriate probability distribution method for the anchor-LDA</t>
  </si>
  <si>
    <t>https://doi.org/10.1016/j.eswa.2020.114018</t>
  </si>
  <si>
    <t>Point‑of‑Interest Lists and Their Potential in Recommendation Systems</t>
  </si>
  <si>
    <t>Giorgos Stamatelatos,
George Drosatos,
Sotirios Gyftopoulos,
Helen Briola,
Pavlos S. Efraimidis</t>
  </si>
  <si>
    <t>Information Technology and Tourism</t>
  </si>
  <si>
    <t>research studies have been focusing on utilizing structural data from these networks that relate the various entities, typically users and locations</t>
  </si>
  <si>
    <t>A generalization of check-in history and a richer source of information for personalized POI recommendation systems</t>
  </si>
  <si>
    <t>User ID,
Check-in timestamp,
POI ID</t>
  </si>
  <si>
    <t>Bipartite Graph</t>
  </si>
  <si>
    <t>Precision,
Normalized Discounted Cumulative Gain,
Mean Reciprocal Rank</t>
  </si>
  <si>
    <t>Extension of the graph structure</t>
  </si>
  <si>
    <t xml:space="preserve">https://doi.org/10.1007/s40558-021-00195-5 </t>
  </si>
  <si>
    <t xml:space="preserve">recommend AND point-of-interest,
recommend AND tour
</t>
  </si>
  <si>
    <t>Points of Interest Recommendations: Methods, Evaluation, and Future Directions</t>
  </si>
  <si>
    <t>Heitor Werneck, 
Nícollas Silva, 
Matheus Viana, 
Adriano C.M. Pereira,
Fernando Mourão,
Leonardo Rocha</t>
  </si>
  <si>
    <t>provide an updated picture of POI recommendation, identifying relevant efforts, results, contributions, and limitations</t>
  </si>
  <si>
    <t>https://doi.org/10.1016/j.is.2021.101789</t>
  </si>
  <si>
    <t>Popularity, Novelty and Relevance in Point of Interest Recommendation: An Experimental Analysis</t>
  </si>
  <si>
    <t>David Massimo,
Francesco Ricci</t>
  </si>
  <si>
    <t>The underlying problem is that it is hard to build an RS that can correctly generalise, from the analysis of user’s observed behaviour, and can identify the essential characteristics of novel and yet relevant recommendations.</t>
  </si>
  <si>
    <t>1.address the next-POI recommendation problem
2.describe two inverse reinforcement learning based RSs
3.devised off-line and on-line comparative studies of the IRL-based RSs with session-based RSs</t>
  </si>
  <si>
    <t>User ID,
Check-in timestamp
POI ID
Geographical coordinates,
POI category,
weather condition</t>
  </si>
  <si>
    <t>Reinforsment learning</t>
  </si>
  <si>
    <t>Reward,
Popularity,
Precision</t>
  </si>
  <si>
    <t>SKNN</t>
  </si>
  <si>
    <t>https://doi.org/10.1007/s40558-021-00214-5</t>
  </si>
  <si>
    <t>RELINE: Point-Of-Interest Recommendations Using Multiple Network Embeddings</t>
  </si>
  <si>
    <t>Giannis Christoforidis,
Pavlos Kefalas,
Apostolos N. Papadopoulos,
Yannis Manolopoulos</t>
  </si>
  <si>
    <t>inadequate due to the sparsity and the cold start problems</t>
  </si>
  <si>
    <t>1. Present a probabilistic weighting strategy to overcome sparsity
2. Propose two novel algorithms to extract the routes and the stay points
3. Introduce a novel graph-based approach to learn users’ and POI embeddings
4. Learn the embeddings of large unipartite and bipartite graphs simultaneously into a low dimensional space
5. Evaluated measuring the accuracy of POI recommendations for all users, cold-start users and cold-start locations</t>
  </si>
  <si>
    <t>Foursquare,
Weeplaces,
Gowalla</t>
  </si>
  <si>
    <t xml:space="preserve">User ID,
Check-in timestamp,
Friendship information,
POI ID,
Geographical coordinates,
POI geographical information,
temporal </t>
  </si>
  <si>
    <t>heterogeneous graph</t>
  </si>
  <si>
    <t>Rank-GeoFM,
ASMF,
GE,
PACE</t>
  </si>
  <si>
    <t>1.incorporation node attributes into the model
2.enable incremental updates to the model to allow efﬁcient adaptation in case of updates.</t>
  </si>
  <si>
    <t>https://doi.org/10.1007/s10115-020-01541-5</t>
  </si>
  <si>
    <t>Graph-based</t>
  </si>
  <si>
    <t>Research on Power-Law Distribution of Long-Tail Data and Its Application to Tourism Recommendation</t>
  </si>
  <si>
    <t xml:space="preserve">Xiang Chen,
Yaohui Pan,
Bin Luo </t>
  </si>
  <si>
    <t>Industrial Management and Data Systems</t>
  </si>
  <si>
    <t>1.low diversity of recommendation results and high dimensionality of travel data
2.distribution characteristics of travel data and LSH have not been well studied and valued</t>
  </si>
  <si>
    <t>1.analyze the power-law property of travel data and verify that both user check-in frequency and location occurrence frequency follow power-law distributions
2.classify all users into active users and inactive users
3.hash data points into buckets using LSH, and make recommendations by calculating user similarity</t>
  </si>
  <si>
    <t>Weibo</t>
  </si>
  <si>
    <t>User ID,
POI ID,
Check-in timestamp
Geographical coordinates</t>
  </si>
  <si>
    <t>Similarity calculation:Locality sensitive hashing</t>
  </si>
  <si>
    <t>recall,
precision, 
novelty,
coverage,
runtime</t>
  </si>
  <si>
    <t>UserCF</t>
  </si>
  <si>
    <t>1.More types of datasets and application scenarios should betaken into consideration
2.hash tables obtained by LSHmightconsumesmuchstoragespace
3.simply make random recommendationsfor inactiveusers in thelong-tailpart,which is too crude</t>
  </si>
  <si>
    <t>https://doi.org/10.1108/IMDS-10-2019-0584</t>
  </si>
  <si>
    <t>STPR: A Personalized Next Point-of-Interest Recommendation Model with Spatio-Temporal Effects Based on Purpose Ranking</t>
  </si>
  <si>
    <t>Feihu Huang,
Shaojie Qiao,
Jian Peng,
Bing Guo,
Nan Han</t>
  </si>
  <si>
    <t>they ignore the inﬂuence of trip-purpose on user’s mobility, and the memory effect of historical check-in behavior at the same location</t>
  </si>
  <si>
    <t>1. Classify the POIs in the spatio-temporal database into four categories
2. The properties of spatial and temporal information are taken into consideration when calculating the score</t>
  </si>
  <si>
    <t>User ID,
Check-in timestamp
POI ID,
Geographical coordinates,
geographical distance,
time interval,</t>
  </si>
  <si>
    <t>Kernel Density Estimation,
Bayesian Personalized Ranking</t>
  </si>
  <si>
    <t>Precision</t>
  </si>
  <si>
    <t>STELLAR,
GEO-TEASER,
LRT,
NMF</t>
  </si>
  <si>
    <t>Make continuous POIs recommendation within a period of time by inferring the time interval for each purpose</t>
  </si>
  <si>
    <t xml:space="preserve">https://doi.org/10.1109/TETC.2019.2912839 </t>
  </si>
  <si>
    <t>Tag Embedding Based Personalized Point of Interest Recommendation System</t>
  </si>
  <si>
    <t>Suraj Agrawal,
Dwaipayan Roy,
Mandar Mitra</t>
  </si>
  <si>
    <t>Represent POI based on tag embedding and models the user profile based on the POIs rate</t>
  </si>
  <si>
    <t>1. Propose to build a POI recommender system that would suggest places to visit considering the preferences of the user
2. Argue that embeddings can also adept at capturing term relatedness</t>
  </si>
  <si>
    <t>Contextual Suggestion Track</t>
  </si>
  <si>
    <t>Feedback:Rating,
Profile:Category</t>
  </si>
  <si>
    <t>POI Name,
Rating,
Tag</t>
  </si>
  <si>
    <t>word2vec</t>
  </si>
  <si>
    <t>DUTH,
UAmsterdamDL,
USI.
CS-L2Rank,
PK-Boosting</t>
  </si>
  <si>
    <t>Exploring techniques similar to transfer learning to conquer the limitation of places with missing tags</t>
  </si>
  <si>
    <t xml:space="preserve">https://doi.org/10.1016/j.ipm.2021.102690 </t>
  </si>
  <si>
    <t>Tourism Recommendation System Based on Semantic Clustering and Sentiment Analysis</t>
  </si>
  <si>
    <t>Zahra Abbasi-Moud,
Hamed Vahdat-Nejad,
Javad Sadri</t>
  </si>
  <si>
    <t>none of the available tourism recommendation systems meets
1.identify preferences by looking for concepts instead of being limited to specific keywords.
2.leverage sentiment analysis on user comments to identify their positive versus negative preferences.
3.provide context-aware recommendations, which are adapted to user’s current situation.</t>
  </si>
  <si>
    <t>text processing and sentiment aysis are leveraged to extract users’ preferences, precisely</t>
  </si>
  <si>
    <t>Check-in,
Feedback:Review,Rating,
Context:Weather</t>
  </si>
  <si>
    <t>User ID,
POI ID,
user reviews,
user ratings</t>
  </si>
  <si>
    <t xml:space="preserve">Sentiment analysis
</t>
  </si>
  <si>
    <t>recall,
precision, 
F1-score</t>
  </si>
  <si>
    <t>SVM,
Bayesian network</t>
  </si>
  <si>
    <t>https://doi.org/10.1016/j.eswa.2020.114324</t>
  </si>
  <si>
    <t>Towards Real-Time Demand-Aware Sequential POI Recommendation</t>
  </si>
  <si>
    <t>Honglian Wang,
Peiyan Li,
Yang Liu,
Junming Shao</t>
  </si>
  <si>
    <t>The real-time demand is another crucial factor to determine the user’s visiting behaviors, which is usually neglected in established approaches</t>
  </si>
  <si>
    <t>1. The ﬁrst work that models users’ real-time demand for next POI recommendation
2. Represent users’ real-time demand and general preferences as latent vectors, and employ an attention-based recurrent neural network model</t>
  </si>
  <si>
    <t>Foursquare, 
Gowalla,
Tencent</t>
  </si>
  <si>
    <t>User ID,
Check-in timestamp,
POI ID,
Geographical coordinates,
POI category,
geographical information,
temporal information</t>
  </si>
  <si>
    <t>Recall,
Mean Average Precision (MAP)</t>
  </si>
  <si>
    <t>BPR-MF,
FPMC,
PRME,
Caser,
TransRec</t>
  </si>
  <si>
    <t>https://doi.org/10.1016/j.ins.2020.08.088</t>
  </si>
  <si>
    <t>Check-in,
Social relationship,
Profile:Category</t>
  </si>
  <si>
    <t>User ID,
Check-in timestamp
POI ID
Geographical coordinates,</t>
  </si>
  <si>
    <t>Accuracy,
mean reciprocal rank (MRR)</t>
  </si>
  <si>
    <t>A Deep Neural Network for Crossing-City POI Recommendations</t>
  </si>
  <si>
    <t>Dichao Li,
Zhiguo Gong</t>
  </si>
  <si>
    <t>most of the existing studies focus on POI recommendations in the same city or region, and fail to recommend POIs for users when they travel to a new city</t>
  </si>
  <si>
    <t>1.propose a novel deep neural network, which integrates user-POI interactions and textual descriptions of POIs to overcome data sparsity, and exploits transfer learning technique to enhance the transferability of POI embeddings.
2.explore the resampling method for addressing the imbalanced distributions over POIs</t>
  </si>
  <si>
    <t>User ID,
Check-in timestamp
POI ID,
Geographical coordinates,
POI category,
Tips</t>
  </si>
  <si>
    <t>deep neural network, 
transfer learning technique</t>
  </si>
  <si>
    <t>Precision, 
Recall,
normalized discounted cumulative gain,
mean average precision</t>
  </si>
  <si>
    <t>ItemPop,
LCE,
CRCF,
PR-UIDT,
ST-LDA,
CTLM,
SH-CDL,
PACE</t>
  </si>
  <si>
    <t>https://doi.org/10.1109/TKDE.2020.3033841</t>
  </si>
  <si>
    <t>A Points of Interest Recommendation Framework Based on Effective Representation of Heterogeneous Nodes in the Internet of Things</t>
  </si>
  <si>
    <t>Ruichang Li,
Xiangwu Meng b,
Yujie Zhang</t>
  </si>
  <si>
    <t>Computer Communications</t>
  </si>
  <si>
    <t>This direct mapping of the heterogeneous space introduces some noise to the node representation. The sparse interaction between users and POIs makes it difficult to effectively distinguish the representations of similar heterogeneous nodes</t>
  </si>
  <si>
    <t>1.propose a recommendation framework based on users’ potential targets to overcome the gap between user selection strategy and two-step recommendation strategy.
2.give a simple but efficient implementation based on embedding vectors and linear layers. 
3.develop a timeaware sampling strategy for creating the training samples which are used for training the model parameters.</t>
  </si>
  <si>
    <t>Foursquare,
JiePang</t>
  </si>
  <si>
    <t>Features projection module</t>
  </si>
  <si>
    <t>Precision,
Recall,
NDCG</t>
  </si>
  <si>
    <t>GE,
TAD-FPMC,
STA,
SAE-NAD,
GPR</t>
  </si>
  <si>
    <t>1.use complex models to deeply mine the relationship between users and POIs’ categories according to the check-in records since the implementation of RFUPT in this paper is based on basic models. 
2.design a perfect strategy to improve the quality of recommendation list.</t>
  </si>
  <si>
    <t>https://doi.org/10.1016/j.comcom.2022.09.014</t>
  </si>
  <si>
    <t>Attention Mechanism and Adaptive Convolution Actuated Fusion Network for Next POI Recommendation</t>
  </si>
  <si>
    <t>Qing Yang, 
Shiyan Hu, 
Wenxiang Zhang, 
Jingwei Zhang</t>
  </si>
  <si>
    <t>the hardness of modeling users' short-term preferences adaptively based on input sequence;
the efficient learning of the joint information between users' long- and short-term preferences</t>
  </si>
  <si>
    <t>propose a fusion model, attention mechanism and adaptive convolution actuated fusion  to learn the long‐ and short‐term preferences. A new structure is built to learn the personalized dependence of users on long‐ and short‐term preferences.</t>
  </si>
  <si>
    <t>adaptive convolution network, LSTM, Attention mechanism</t>
  </si>
  <si>
    <t>FPMC,
ST‐RNN,
DRCF,
Caser,
PLSPL</t>
  </si>
  <si>
    <t>https://doi.org/10.1002/int.22909</t>
  </si>
  <si>
    <t>Building and Exploiting Spatial–Temporal Knowledge Graph for Next POI Recommendation</t>
  </si>
  <si>
    <t>Wei Chen,
Huaiyu Wan,
Shengnan Guo,
Jiamu Li,
Shuohao Lin,
Youfang Lin,
Haoyu Huang,
Shaojie Zheng</t>
  </si>
  <si>
    <t>few studies have explored applying KGs for the next POI recommendation task because of the following challenges: (1) how to represent the dynamic mobility behaviors of users with the static entities and relations in KGs; and (2) how to utilize the different types of entities and relations in KGs to capture long- and short-term preferences of users</t>
  </si>
  <si>
    <t>1.the first time, without relying on any external attributes of users and POIs is built in the field of the next POI recommendation, and a novel spatial–temporal transfer relation in STKG is designed to explicitly express movement behaviors among POIs of users.
2.proposed to jointly train both the STKG and the next POI recommendation model in an end-to-end manner, which can capture both long- and short-term preferences of users in STKG and effectively solve the data sparsity issue.</t>
  </si>
  <si>
    <t>learn the spatial–temporal correlation:knowledge graph
model the spatial–temporal correlation:GRU</t>
  </si>
  <si>
    <t>GRU,
STRNN,
DeepMove,
STGN,
LSTPM,
PLSPL,
STAN</t>
  </si>
  <si>
    <t>https://doi.org/10.1016/j.knosys.2022.109951</t>
  </si>
  <si>
    <t>Doing More with Less: Overcoming Data Scarcity for POI Recommendation via Cross-Region Transfer</t>
  </si>
  <si>
    <t>Vinayak Gupta,
Srikanta Bedathur</t>
  </si>
  <si>
    <t>Variability in social app usage across regions results in a high skew of the quantity and the quality of checkin data collected, which in turn is a challenge for effective location recommender systems</t>
  </si>
  <si>
    <t>1.utilizes a novel spatio-social meta-learning based transfer and minimizes the divergence between user-location clusters with similar characteristics
2.twin graph-attention-based model combines user and location influences in heterogeneous mobility graphs</t>
  </si>
  <si>
    <t>learned using location recommendation as well as social predictions:meta learning,
capturing the user- and locationconditioned influences:graph-attention model</t>
  </si>
  <si>
    <t>Node2Vec,
Lbsn2Vec,
Reline,
GMF,
NMF,
NGCF,
DANSER,
MDNN,
MCSM,
MeLU,
MAMO,
PGN</t>
  </si>
  <si>
    <t>https://doi.org/10.1145/3511711</t>
  </si>
  <si>
    <t>Graph-Enhanced Spatial-Temporal Network for Next POI Recommendation</t>
  </si>
  <si>
    <t xml:space="preserve">Zhaobo Wang, 
Yanmin Zhu, 
Qiaomei Zhang, 
Haobing Liu, 
Chunyang Wang, 
Tong Liu </t>
  </si>
  <si>
    <t>most of the existing RNN-based methods merely capture geographical influences depending on physical distance or successive relation among POIs.</t>
  </si>
  <si>
    <t>1.propose to explicitly model highly complex geographical influences for fully utilizing spatial dependencies in next POI recommendation
2.design a novel spatial-temporal attention aggregation module to effectively integrate spatial and temporal dependencies</t>
  </si>
  <si>
    <t xml:space="preserve">prediction:LSTM,
Graph </t>
  </si>
  <si>
    <t>MF,
GeoIE,
FPMC,
LSTM,
TMCA,
HST-LSTM,
Time-LSTM,
STGN,
ARNN,
LSTPM,</t>
  </si>
  <si>
    <t>explore POI category and social network besides the spatial-temporal dependencies to improve the performance of the next POI recommendation.</t>
  </si>
  <si>
    <t>https://doi.org/10.1145/3513092</t>
  </si>
  <si>
    <t>Joint Attention Networks with Inherent and Contextual Preference-Awareness for Successive POI Recommendation</t>
  </si>
  <si>
    <t>Haiting Zhong,
Wei He,
Lizhen Cui,
Lei Liu,
Zhongmin Yan,
Kun Zhao</t>
  </si>
  <si>
    <t>multiple influencing factors including the diversity of user preferences, the changeability of user behavior and the dynamic of spatiotemporal context bring great challenges to the POI recommender system</t>
  </si>
  <si>
    <t>1.propose an attention model based on users’ inherent and contextual preferences, which fully considers the stability of users’ inherent preferences and the dynamics of contextual preferences.
2.design an R-tree-based index structure for global POIs to reduce the computational space and improve the fast response capability of the model</t>
  </si>
  <si>
    <t>preferences mining:self-attention aggregation,
recommender:R-tree</t>
  </si>
  <si>
    <t>STRNN,
FPMC,
SHAN,
SAE-NAD,
TiSASRec,
STAN</t>
  </si>
  <si>
    <t>https://doi.org/10.1007/s41019-022-00199-z</t>
  </si>
  <si>
    <t>Next-Point-Of-Interest Recommendation Based on Joint Mining of Regularity and Randomness</t>
  </si>
  <si>
    <t>Xixi Li, 
Ruimin Hu , 
Zheng Wang</t>
  </si>
  <si>
    <t>POI recommendation based on the modeling of sparse spatiotemporal data remains challenging, suffering from heterogeneity, randomness, and complexity</t>
  </si>
  <si>
    <t>1.design a parallel GRU network to model regularities on the time-space, date-space, geo-space, and activity-space separately from the heterogeneous trajectory history. 
2.in the short-term module, an attention-based multi-context GRU network is used to capture the context-aware randomness from the recent trajectory.</t>
  </si>
  <si>
    <t>MF,
FPMC,
Fossil,
SERM*,
LSTM,
STGN,
LSTPM,
DeepMove,
TMCA,
ATST_LSTM,
LSPL</t>
  </si>
  <si>
    <t>1.investigate how these factors work together and introduce the social relationship to improve the performance of POI recommendation.
2.mine the more effective geographic influence on mobility patterns rather than the coordinates. 
3.study how to enrich the contextual information for providing users who have few records with more possible recommendations.</t>
  </si>
  <si>
    <t>https://doi.org/10.1016/j.knosys.2022.110052</t>
  </si>
  <si>
    <t>POI Recommendation With Queuing Time and User Interest Awareness</t>
  </si>
  <si>
    <t>Sajal Halder,
Kwan Hui Lim,
Jeffrey Chan,
Xiuzhen Zhang</t>
  </si>
  <si>
    <t>1.not pay attention to user personal interests, which is a signiﬁcant factor for POI recommendation. 
2.queuing time also plays a signiﬁcant role in affecting user mobility behaviour</t>
  </si>
  <si>
    <t>1.discusses the signiﬁcance of POI description-based user interests and queuing time aware next POI recommendation model. 
2.capture user interest from visited POIs description using POI description similarity measurement technique and applied to transformer network to enhance recommendation efﬁciency</t>
  </si>
  <si>
    <t>User ID,
Check-in timestamp
POI ID,
Geographical coordinates,
POI description</t>
  </si>
  <si>
    <t>Precision,
Recall,
F1-score,
Root Mean Square Error (RMSE),
Normalized Discounted Cumulative Gain (NDCG)</t>
  </si>
  <si>
    <t>ST-RNN,
STACP,
APOIR,
ATST-LSTM,
TLR,
TLR-M</t>
  </si>
  <si>
    <t>https://doi.org/10.1007/s10618-022-00865-w</t>
  </si>
  <si>
    <t>Point-of-Interest Recommendation for Users-Businesses With Uncertain Check-ins</t>
  </si>
  <si>
    <t xml:space="preserve">Zhu Sun,
Chen Li, 
Yu Lei, 
Lu Zhang, 
Jie Zhang, 
Shunpan Liang </t>
  </si>
  <si>
    <t>On one hand, such uncertain check-ins over collective POIs hinder more accurate next POI recommendation for users due to the transition vanishing issue; on the other hand, the presence of collective POIs poses the challenge for businesses to select which collective POIs to locate in due to complicated competition and cooperation relations between businesses.</t>
  </si>
  <si>
    <t>1.the ﬁrst effort to commence a more comprehensive location service that beneﬁts both users and businesses in LBRS community.
2.devise the STSP framework by fusing rich context features to deliver more accurate next POI recommendation for users with uncertain check-ins</t>
  </si>
  <si>
    <t>https://doi.org/10.1109/TKDE.2021.3060818</t>
  </si>
  <si>
    <t>Point-of-Interest Recommendation With Global and Local Context</t>
  </si>
  <si>
    <t>Peng Han,
Shuo Shang,
Aixin Sun,
Peilin Zhao,
Kai Zheng,
Xiangliang Zhang</t>
  </si>
  <si>
    <t>A major challenge in POI recommendation is data sparsity, because a user typically visits only a very small number of POIs among all available POIs</t>
  </si>
  <si>
    <t>1.propose a new framework for POI recommendation, which effectively addresses the data scarcity problem.
2.deﬁne a contextual similarity for POIs which could be used for clustering and ﬁnding the nearest samples.
3.utilize the geographic contextual information in two levels with a sampling method and reﬁnement of ﬁnal results.</t>
  </si>
  <si>
    <t>LambdaMF model</t>
  </si>
  <si>
    <t>Precision,
Recall,
mean average precision (MAP),
AUC,
NDCG,</t>
  </si>
  <si>
    <t>Pop,
BRPMF,
AoBRP,
WRMF,
LRT,
IRenMF,
RankGeoFM,
NGCF,
PRFPF,
SSTPMF</t>
  </si>
  <si>
    <t>https://doi.org/10.1109/TKDE.2021.3059744</t>
  </si>
  <si>
    <t>Privacy-Aware Point-of-Interest Category Recommendation in Internet of Things</t>
  </si>
  <si>
    <t>Lianyong Qi,
Yuwen Liu,
Yulan Zhang,
Xiaolong Xu,
Muhammad Bilal,
Houbing Song</t>
  </si>
  <si>
    <t>directly acquiring the preferences of spars users remains an open challenge.</t>
  </si>
  <si>
    <t>1.ﬁnd time-similar users on multiple IoT platforms and then consider the similarity between groups of users to recommend POIs
2.Considering the importance of group inﬂuence, we combine the group inﬂuence of users and use LSTM to recommend POI categories</t>
  </si>
  <si>
    <t>HMM,
RNN,
LSTM,
ATBILSTM</t>
  </si>
  <si>
    <t>1.combine more effects (e.g., user emotions and check-in weather)
2.consider expanding the model to improve its universality</t>
  </si>
  <si>
    <t>https://doi.org/10.1109/JIOT.2022.3181136</t>
  </si>
  <si>
    <t>The Role of Context Fusion on Accuracy, Beyond-Accuracy, and Fairness of Point-Of-Interest Recommendation Systems</t>
  </si>
  <si>
    <t>Hossein A. Rahmania,
Yashar Deldjoo,
Tommaso di Noia</t>
  </si>
  <si>
    <t>fewer works have studied in-depth the multi-aspect benefits of context fusion on POI recommendation, in particular on beyond-accuracy, fairness, and interpretability of recommendations</t>
  </si>
  <si>
    <t>1. propose an effective importance-aware context function methods using linear regression
2. design an evaluation procedure to assess different characteristics of recent context-aware POI RS proposals
3. attention to the explainable and interpretable recommendations</t>
  </si>
  <si>
    <t>liner regression</t>
  </si>
  <si>
    <t xml:space="preserve">Recall,
Normalized Discounted Cumulative Gain,
Coverage,
Novelty,
Diversity,
Fairness
</t>
  </si>
  <si>
    <t>GeoSoCa,
LORE,
TopPopular, 
PMF, 
UserKNN</t>
  </si>
  <si>
    <t>1.plan to consider the fairness of POI recommendation in more depth investigating machine-learned techniques to learn the weight factors in the contextual model
2.use other types of data, e.g., the image of POIs, and build hybrid recommendation approaches 
3.Session-based and sequential POI recommendation  could be seen as another interesting natural dimension</t>
  </si>
  <si>
    <t>https://doi.org/10.1016/j.eswa.2022.117700</t>
  </si>
  <si>
    <t>URPI-GRU: An Approach of Next Poi Recommendation Based on User Relationship and Preference Information</t>
  </si>
  <si>
    <t>Jinfeng Fang,
Xiangfu Meng</t>
  </si>
  <si>
    <t>predicting the next POI is challenging for three reasons: (i) data sparsity.(ii) complex contextual interaction.(iii) strong preference for unvisited POIs.</t>
  </si>
  <si>
    <t>1.construct user social relationship graphs, and learn user relationship vectors
2.propose a segmented user preference learning model that divides the check-ins into long-term preference, periodic preference and current preference
3.A novel model based on GRU is proposed</t>
  </si>
  <si>
    <t>heuristic KNN,
GRU,
Knowledge Graph</t>
  </si>
  <si>
    <t>BPR,
GRU4Rec,
FPMC-LR,
PRME-G,
POI2Vec,
Distance2Pre,
CSRM</t>
  </si>
  <si>
    <t>explore factors (e.g. weather) that affect the user’s decision-making behavior to further improve the prediction accuracy</t>
  </si>
  <si>
    <t>https://doi.org/10.1016/j.knosys.2022.109848</t>
  </si>
  <si>
    <t>Journal Paper,  
Original Research</t>
  </si>
  <si>
    <t>Journal Paper,
Review Articles</t>
  </si>
  <si>
    <t>Point-of-Interest Recommender Systems Based on Location-Based Social Networks: A Survey from an Experimental Perspective</t>
  </si>
  <si>
    <t>Pablo Sánchez, 
Alejandro Bellogín</t>
  </si>
  <si>
    <t>ACM Comput. Surv.</t>
  </si>
  <si>
    <t>Photo2Trip: Exploiting Visual Contents in Geo-Tagged Photos for Personalized Tour Recommendation</t>
  </si>
  <si>
    <t>https://doi.org/10.1109/TKDE.2019.2943854</t>
  </si>
  <si>
    <t>On the effects of aggregation strategies for different groups of users in venue recommendation</t>
  </si>
  <si>
    <t>Pablo Sánchez,
Alejandro Bellogín</t>
  </si>
  <si>
    <t>https://doi.org/10.1016/j.ipm.2021.102609</t>
  </si>
  <si>
    <t>Full title of the paper</t>
  </si>
  <si>
    <t>Name of pablication or conference</t>
  </si>
  <si>
    <t>The type of RS
(Content-based, Collaborative filtering, Knowledge-based)</t>
  </si>
  <si>
    <t>Popular approaches face several issues, such as data sparsity and difﬁculties in modeling latent nonlinearity between users and POIs. Furthermore, the uncertainty in LBSNs poses additional obstacles to learning good representations of users’ general and current interests.</t>
  </si>
  <si>
    <t>DL,
Sim,
Prob.</t>
  </si>
  <si>
    <t>Most existing models attempt to alleviate the sparsity problem by learning the user preference transfer and drift. they either fail to simultaneously model the preference transfer and drift in both long- and short-term user preferences or cannot accomplish the task of the next POI recommendation</t>
  </si>
  <si>
    <t>DL,
sim</t>
  </si>
  <si>
    <t>https://doi.org/10.1155/2023/9091570</t>
  </si>
  <si>
    <t>Existing POI recommender systems usually learn ﬁxed latent vectors to represent both consumers and POIs from historical check-ins and make recommendations under the spatio-temporal constraints. However, we argue that the existing works still suffer from the challenges of explaining consumers’ complicated check-in actions.</t>
  </si>
  <si>
    <t>POI category,
Geographical coordinates,
Timestamp,
road network</t>
  </si>
  <si>
    <t>https://doi.org/10.1109/TKDE.2023.3243239</t>
  </si>
  <si>
    <t>Graph,
Sim</t>
  </si>
  <si>
    <t>Graph Embedding:RotatE,
attentation mechanism</t>
  </si>
  <si>
    <t xml:space="preserve">NCF,
GeoMF,
RGeoFM,
PACE,
KTUP,
CT-ToP,
</t>
  </si>
  <si>
    <t>https://doi.org/10.1109/TBDATA.2022.3215134</t>
  </si>
  <si>
    <t>users make visit decisions based on the status of geospatial contexts. In the meantime, such visits will change the status of geospatial contexts. Therefore, disregarding such geo-human interactions in streams will result in inferior recommendation performance</t>
  </si>
  <si>
    <t>DL,
Graph,
sim</t>
  </si>
  <si>
    <t>https://doi.org/10.1109/TSC.2022.3187038</t>
  </si>
  <si>
    <t xml:space="preserve">Recent research methods on POI recommendation based on graph embedding have mainly focused on explicit interactions of LBSN objects such as user’s check-ins on POIs and social relationships, while neglecting implicit relationship that cannot be directly observed but may notably contribute to the POI recommendation. </t>
  </si>
  <si>
    <t>Check-in,
POI Profile,
context</t>
  </si>
  <si>
    <t xml:space="preserve">POI category,
Geographical coordinates,
timestamp:POI weekly trafﬁc information,
friendship
</t>
  </si>
  <si>
    <t>hypergraph embedding,
SGD</t>
  </si>
  <si>
    <t>Graph,
sim</t>
  </si>
  <si>
    <t>https://doi.org/10.1109/TKDE.2022.3221873</t>
  </si>
  <si>
    <t>https://doi.org/10.1016/j.ins.2022.12.024</t>
  </si>
  <si>
    <t>Traditional systems take a centralized approach that requires the transmission and collection of private user data.</t>
  </si>
  <si>
    <t>MF,
Prob.,
DL,
sim</t>
  </si>
  <si>
    <t>Null-RR,
BPR-MF,
CASER,
FedBPR-MF,
FedCASER</t>
  </si>
  <si>
    <t>https://doi.org/10.1145/3596497</t>
  </si>
  <si>
    <t>1.RNNs are widely adopted to capture the sequential transition correlation, whereas training an RNN is rather time-consuming given the long input check-in sequence. 
2.The pairwise proximities on time of day and geographical area of check-ins are crucial for global spatial-temporal correlation learning, but have not been comprehensively considered by previous methods.</t>
  </si>
  <si>
    <t>https://doi.org/10.1145/3620677</t>
  </si>
  <si>
    <t>GCN,
attention mechanism
BPR loss</t>
  </si>
  <si>
    <t>https://doi.org/10.1109/TII.2022.3200067</t>
  </si>
  <si>
    <t>historical check-in data,
timestamp</t>
  </si>
  <si>
    <t>Graph,
DL,
sim</t>
  </si>
  <si>
    <t>https://doi.org/10.1145/3610584</t>
  </si>
  <si>
    <t>https://doi.org/10.1089/big.2021.0353</t>
  </si>
  <si>
    <t>Deep Reinforcement Learning,
LSTM</t>
  </si>
  <si>
    <t>https://doi.org/10.1016/j.ipm.2022.103169</t>
  </si>
  <si>
    <t>https://doi.org/10.1109/JIOT.2022.3202628</t>
  </si>
  <si>
    <t>Precision,
Recall,
nDCG,
MRR,
Diversity</t>
  </si>
  <si>
    <t>Deepwalk,
LSTM,
self-attention</t>
  </si>
  <si>
    <t>https://doi.org/10.1109/TKDE.2021.3088148</t>
  </si>
  <si>
    <t>Probabilistic,
sim.</t>
  </si>
  <si>
    <t>https://doi.org/10.1007/s12652-021-03533-x</t>
  </si>
  <si>
    <t>Optimation,
sim</t>
  </si>
  <si>
    <t>Pareto dominance</t>
  </si>
  <si>
    <t>https://doi.org/10.1145/3582015</t>
  </si>
  <si>
    <t>MF,
DL,
sim.</t>
  </si>
  <si>
    <t>https://doi.org/10.1145/3583687</t>
  </si>
  <si>
    <t>https://doi.org/10.1016/j.elerap.2023.101243</t>
  </si>
  <si>
    <t>MF,
Prob.
Sim.</t>
  </si>
  <si>
    <t>https://doi.org/10.1016/j.ipm.2023.103335</t>
  </si>
  <si>
    <t>GCN,
Attention layer,
encoder</t>
  </si>
  <si>
    <t>https://doi.org/10.1145/3539618.3591688</t>
  </si>
  <si>
    <t>1.propose a general framework for preferenceaware next POI recommendation under federated learning framework
2.The fine-grained preferences in current time slots are represented for POI recommendation by combining historical recent preferences and periodic preferences.
3.a performance enhanced clustering mechanism with reinforcement learning is proposed to encourage the positive knowledge sharing among clients
4.Extensive experiments are conducted on two real-world datasets</t>
  </si>
  <si>
    <t>https://doi.org/10.1609/aaai.v37i4.25608</t>
  </si>
  <si>
    <t>as users’ check-in data is extremely sparse, it is difficult to capture the potential relations between POIs by directly using these check-in data.</t>
  </si>
  <si>
    <t>GNN,
Graph Embedding (RotatE),
RNN,
attention mechanism</t>
  </si>
  <si>
    <t>https://doi.org/10.1007/978-3-031-30672-3\_31</t>
  </si>
  <si>
    <t>https://doi.org/10.1145/3539618.3591770</t>
  </si>
  <si>
    <t>GNN:
dynamic memory module</t>
  </si>
  <si>
    <t>GCN:hypergraph,
Transformer</t>
  </si>
  <si>
    <t>https://doi.org/10.1145/3539618.3591634</t>
  </si>
  <si>
    <t>https://doi.org/10.1145/3539618.3591678</t>
  </si>
  <si>
    <t>Recent work on GNN or MF approaches has resulted in better representations of users and POIs to forecast users’ latent preferences. They still suffer from the implicit feedback and cold-start problems of check-in data, as they cannot capture both local and global graph-based relations among users (or POIs) simultaneously, and the cold-start neighbors are not handled properly during graph convolution in GNN</t>
  </si>
  <si>
    <t>1.propose an enhanced encoder-decoder network to exploit rich latent features between users, POIs, and interactions between users and POIs
2.propose a method for mining local and global interactions by leveraging both graph- and sequential-based patterns
3.utilize a novel hypergraph convolution encoder to enhance the ability of learning to select effective neighbors
4.Extensive experiments on three public real-world datasets</t>
  </si>
  <si>
    <t>https://doi.org/10.1145/3539597.3570408</t>
  </si>
  <si>
    <t xml:space="preserve">geographical coordinates,
Sequential check-in
</t>
  </si>
  <si>
    <t>https://doi.org/10.1145/3565472.3592966</t>
  </si>
  <si>
    <t>https://doi.org/10.1145/3539618.3591733</t>
  </si>
  <si>
    <t>https://doi.org/10.1109/ICME55011.2023.00264</t>
  </si>
  <si>
    <t>https://doi.org/10.1007/978-3-031-30672-3\_34</t>
  </si>
  <si>
    <t>https://doi.org/10.1007/978-3-031-30672-3\_16</t>
  </si>
  <si>
    <t>Current state-of-the-art studies have achieved considerable performances by modeling user-POI interactions or transition patterns via graph- and sequential-based methods. Most of them still could not well address two major challenges: 1) Ignoring important spatial-temporal correlations during aggregation within user-POI interactions; 2) Insuﬃciently uncovering complex high-order collaborative signals across users to overcome sparsity issue.</t>
  </si>
  <si>
    <t>K-means,
LSTM,
HDBSCAN</t>
  </si>
  <si>
    <t>Check-in timestamp,
POI category,
Geographical coordinates</t>
  </si>
  <si>
    <t>GRU,
graph attention networks,</t>
  </si>
  <si>
    <t>Check-in timestamp,
Friendship information,
Geographical coordinates</t>
  </si>
  <si>
    <t>Check-in timestamp,
POI catrgory,
Geographical coordinates</t>
  </si>
  <si>
    <t>Check-in timestamp,
Geographical coordinates,
Friendship information</t>
  </si>
  <si>
    <t>online recommendation</t>
  </si>
  <si>
    <t>Self-attention Layer,
graph embedding,
BPR loss</t>
  </si>
  <si>
    <t>prediction:LSTM,
Graph,
attention mechanism</t>
  </si>
  <si>
    <t>Check-in timestamp
Geographical coordinates</t>
  </si>
  <si>
    <t>Check-in timestamp
Geographical coordinates,
POI category</t>
  </si>
  <si>
    <t>Transformer,
Doc2vec</t>
  </si>
  <si>
    <t>similarity,
DL</t>
  </si>
  <si>
    <t>Check-in timestamp
Geographical coordinates,
POI description,
POI category,
POIs queuing time information</t>
  </si>
  <si>
    <t>Flickr,
Wikipedia</t>
  </si>
  <si>
    <t>Check-in timestamp,
Geographical coordinates,
POI category,
Friendship information</t>
  </si>
  <si>
    <t>LSTM,
GCN</t>
  </si>
  <si>
    <t>Check-in timestamp,
Geographical coordinates</t>
  </si>
  <si>
    <t>Check-in timestamp,
Geographical coordinates,
POI category</t>
  </si>
  <si>
    <t>MF,
sim.</t>
  </si>
  <si>
    <t>Jaccard Mean Squared Difference</t>
  </si>
  <si>
    <t xml:space="preserve">Check-in timestamp,
Friendship information,
Geographical coordinates,
POI category
</t>
  </si>
  <si>
    <t>APRA-SA,
GeoMF,
GE,
STA,
Geo-SAGE,
MRGR</t>
  </si>
  <si>
    <t>similarity,
Prob.</t>
  </si>
  <si>
    <t>Geographical coordinates</t>
  </si>
  <si>
    <t>Prob.</t>
  </si>
  <si>
    <t>user reviews,
user ratings,
weather, time, location</t>
  </si>
  <si>
    <t>Check-in timestamp,
Friendship information，
Geographical coordinates,
POI category</t>
  </si>
  <si>
    <t>polynomial regression</t>
  </si>
  <si>
    <t>Prediction:RNN,
attention layer</t>
  </si>
  <si>
    <t xml:space="preserve">Check-in,
POI profile,
Context:Weather </t>
  </si>
  <si>
    <t>Rating,
Review</t>
  </si>
  <si>
    <t>Prob.,
DL</t>
  </si>
  <si>
    <t>Voronoi diagram,
MF</t>
  </si>
  <si>
    <t>Check-in timestamp,
Friendship information,
Geographical coordinates,</t>
  </si>
  <si>
    <t>Matrix Factorization,
graph embedding:deep walk</t>
  </si>
  <si>
    <t>similarity,
MF,
Graph</t>
  </si>
  <si>
    <t>Locality-Sensitive Hashing，
LSTM</t>
  </si>
  <si>
    <t>Supervised ensemble algorithm:boosting</t>
  </si>
  <si>
    <t>timestamp:sequence
Geographical coordinates</t>
  </si>
  <si>
    <t>word2vec,
Prediction:LSTM,GRU</t>
  </si>
  <si>
    <t>DL,
sim.</t>
  </si>
  <si>
    <t>LSTM,
encoder</t>
  </si>
  <si>
    <t>historical sequence
POI category</t>
  </si>
  <si>
    <t>LSTM,
graph embedding
predict context: Skipgram</t>
  </si>
  <si>
    <t>Check-in timestamp,
Geographical coordinates,
POI category,
Tips</t>
  </si>
  <si>
    <t>deep neural network, 
transfer learning technique:MMD
graph embedding</t>
  </si>
  <si>
    <t>DL,
Prob.,
Graph</t>
  </si>
  <si>
    <t>Check-in timestamp
time interval,
POI category</t>
  </si>
  <si>
    <t>check-in frequency</t>
  </si>
  <si>
    <t>Check-in timestamp,
Friendship information,
Geographical coordinates,
POI catrgory</t>
  </si>
  <si>
    <t>Check-in timestamp,
Geographical coordinates,
POI category,
geographical information,
temporal information</t>
  </si>
  <si>
    <t>Check-in timestamp</t>
  </si>
  <si>
    <t>Bipartite Graph embedding</t>
  </si>
  <si>
    <t>Reinforsment learning:Markov Decision Process</t>
  </si>
  <si>
    <t>historical sequence,
POI category,
weather condition</t>
  </si>
  <si>
    <t>Check-in,
POI profile,
Context:Weather</t>
  </si>
  <si>
    <t>historical sequence,
Check-in timestamp,
POI category</t>
  </si>
  <si>
    <t>adaptive convolution network, 
LSTM, 
Attention mechanism</t>
  </si>
  <si>
    <t>Probabilistic matrix factorization</t>
  </si>
  <si>
    <t>MF,
Sim</t>
  </si>
  <si>
    <t xml:space="preserve">Check-in timestamp,
Friendship information,
Geographical coordinates,
POI geographical information,
temporal </t>
  </si>
  <si>
    <t>Check-in timestamp,
Geographical coordinates,
geographical distance,
time interval</t>
  </si>
  <si>
    <t>word2vec,
Neural network</t>
  </si>
  <si>
    <t>Check-in timestamp,
Geographical coordinates,</t>
  </si>
  <si>
    <t>heuristic KNN,
GRU,
Knowledge Graph: random walk, skip-gram</t>
  </si>
  <si>
    <t>GCN</t>
  </si>
  <si>
    <t>learned using location recommendation as well as social predictions:meta learning,
capturing the user- and locationconditioned influences:graph-attention model,
model agnostic meta-learning</t>
  </si>
  <si>
    <t>Check-in timestamp
Geographical coordinates,
Number of POIs visits, 
Number of POIs visiting users,
POI category</t>
  </si>
  <si>
    <t>Check-in,
Popularity,
POI profile</t>
  </si>
  <si>
    <t>Knowledge graph:TransR
Recommender: MLP</t>
  </si>
  <si>
    <t>Check-in timestamp,
Geographical coordinates,
textual information</t>
  </si>
  <si>
    <t>Graph</t>
  </si>
  <si>
    <t>Graph Neural Networks,
attention mechanism,
LSTM</t>
  </si>
  <si>
    <t>VGG16,
LSTM,
Self-attention Layer</t>
  </si>
  <si>
    <t>Check-in timestamp,
POI photo</t>
  </si>
  <si>
    <t>Check-in timestamp,
Geographical coordinates,
POI review,
POI photos</t>
  </si>
  <si>
    <t>Neural network,
LSTM</t>
  </si>
  <si>
    <t>Check-in timestamp,
POI popularity,
Geographical coordinates</t>
  </si>
  <si>
    <t xml:space="preserve">Next POI,
route </t>
  </si>
  <si>
    <t>General POI,
context fusion</t>
  </si>
  <si>
    <t>geographical coordinates,
timestamp,
popularity</t>
  </si>
  <si>
    <t>Ontology with fuzzy method,
automated scoring</t>
  </si>
  <si>
    <t>Ontology-based scoring,
Sentiment/Emotion scoring,
weather condition,
geographical position</t>
  </si>
  <si>
    <t>textual description: Q&amp;A</t>
  </si>
  <si>
    <t>Check-in,
Social relationship,
POI Profile</t>
  </si>
  <si>
    <t>Check-in,
POI Profile,
Context</t>
  </si>
  <si>
    <t>Check-in,
POI visual content</t>
  </si>
  <si>
    <t>Review,
Context,
Check-in</t>
  </si>
  <si>
    <t>Search records</t>
  </si>
  <si>
    <t>Feedback:Rating,
POI Profile</t>
  </si>
  <si>
    <t>Check-in,
Review,
Visual content</t>
  </si>
  <si>
    <t>Check-in,
POI Profile,
Context:Traffic</t>
  </si>
  <si>
    <t>Check-in,
Feedback:Review,
Visual content</t>
  </si>
  <si>
    <t>Feedback:Reviews,
Social relationship,
User profile</t>
  </si>
  <si>
    <t>Others</t>
  </si>
  <si>
    <t>“point-of-inter</t>
  </si>
  <si>
    <t>POI</t>
  </si>
  <si>
    <t>tour</t>
  </si>
  <si>
    <t>activity</t>
  </si>
  <si>
    <t>attraction</t>
  </si>
  <si>
    <t>event</t>
  </si>
  <si>
    <t>venue</t>
  </si>
  <si>
    <t>Sum</t>
  </si>
  <si>
    <t>Domain</t>
  </si>
  <si>
    <t>Amount</t>
  </si>
  <si>
    <t>Ref: 
https://doi.org/10.1007/s10115-018-1297-4</t>
  </si>
  <si>
    <t>Next-POI</t>
  </si>
  <si>
    <t>Data Source</t>
  </si>
  <si>
    <t>Weeplaces</t>
  </si>
  <si>
    <t>Brightkite</t>
  </si>
  <si>
    <t>Data Collection Types</t>
  </si>
  <si>
    <t>Published Open Data</t>
  </si>
  <si>
    <t>Self-collected</t>
  </si>
  <si>
    <t>via Crawler</t>
  </si>
  <si>
    <t>via API</t>
  </si>
  <si>
    <t>Dataset Availablity</t>
  </si>
  <si>
    <t>Available</t>
  </si>
  <si>
    <t>Not Available</t>
  </si>
  <si>
    <t>Self-collected Data</t>
  </si>
  <si>
    <t>Feedback Types</t>
  </si>
  <si>
    <t>Implicit &amp; Explicit</t>
  </si>
  <si>
    <t>Long-term &amp; Short-term</t>
  </si>
  <si>
    <t>CF</t>
  </si>
  <si>
    <t>Context intregrated</t>
  </si>
  <si>
    <t>No context intregrated</t>
  </si>
  <si>
    <t>Non-personalized</t>
  </si>
  <si>
    <t>Source Code Available</t>
  </si>
  <si>
    <t>Only Pseudocode Available</t>
  </si>
  <si>
    <t>revelance</t>
  </si>
  <si>
    <t>NDCG</t>
  </si>
  <si>
    <t>F1-score</t>
  </si>
  <si>
    <t>MRR</t>
  </si>
  <si>
    <t>AUC</t>
  </si>
  <si>
    <t>coverage</t>
  </si>
  <si>
    <t>novelty</t>
  </si>
  <si>
    <t>diversity</t>
  </si>
  <si>
    <t>fairness</t>
  </si>
  <si>
    <t>Rank-GeoFM</t>
  </si>
  <si>
    <t>https://doi.org/10.1145/2766462.2767722</t>
  </si>
  <si>
    <t>USG</t>
  </si>
  <si>
    <t>naive Bayesian</t>
  </si>
  <si>
    <t>https://doi.org/10.1145/2009916.2009962</t>
  </si>
  <si>
    <t>FPMC</t>
  </si>
  <si>
    <t>factoring personalized Markov chain</t>
  </si>
  <si>
    <t>https://doi.org/10.1145/1772690.1772773</t>
  </si>
  <si>
    <t>ST-RNN</t>
  </si>
  <si>
    <t>Recurrent Neural Networks</t>
  </si>
  <si>
    <t>https://doi.org/10.1609/aaai.v30i1.9971</t>
  </si>
  <si>
    <t>https://doi.org/10.1162/neco.1997.9.8.1735</t>
  </si>
  <si>
    <t>FPMC-LR</t>
  </si>
  <si>
    <t>https://www.ijcai.org/Proceedings/13/Papers/384.pdf</t>
  </si>
  <si>
    <t>GeoMF</t>
  </si>
  <si>
    <t>https://doi.org/10.1145/2623330.2623638</t>
  </si>
  <si>
    <t>GeoSoCa</t>
  </si>
  <si>
    <t>kernel estimation method</t>
  </si>
  <si>
    <t>https://doi.org/10.1145/2766462.2767711</t>
  </si>
  <si>
    <t>LRT</t>
  </si>
  <si>
    <t>https://doi.org/10.1145/2507157.2507182</t>
  </si>
  <si>
    <t>GE</t>
  </si>
  <si>
    <t>https://doi.org/10.1145/2983323.2983711</t>
  </si>
  <si>
    <t>LORE</t>
  </si>
  <si>
    <t>Additive Markov Chain</t>
  </si>
  <si>
    <t>https://doi.org/10.1145/2666310.2666400</t>
  </si>
  <si>
    <t>PMF</t>
  </si>
  <si>
    <t xml:space="preserve">BPR-MF                                        </t>
  </si>
  <si>
    <t>BPR</t>
  </si>
  <si>
    <t>WRMF</t>
  </si>
  <si>
    <t>LSTPM</t>
  </si>
  <si>
    <t>DeepMove</t>
  </si>
  <si>
    <t>POI2Vec</t>
  </si>
  <si>
    <t>STGN</t>
  </si>
  <si>
    <t>UBCF</t>
  </si>
  <si>
    <t>PERSTOUR</t>
  </si>
  <si>
    <t>SHAN</t>
  </si>
  <si>
    <t>IRenMF</t>
  </si>
  <si>
    <t>PRME-G</t>
  </si>
  <si>
    <t>POI Popularity</t>
  </si>
  <si>
    <t>Weather Context</t>
  </si>
  <si>
    <t>POI Visual Content</t>
  </si>
  <si>
    <t>Feedback</t>
  </si>
  <si>
    <t>POI Profiles</t>
  </si>
  <si>
    <t>Social Relationship</t>
  </si>
  <si>
    <t xml:space="preserve">Check-in </t>
  </si>
  <si>
    <t>Traditional ML-based</t>
  </si>
  <si>
    <t>DL-based</t>
  </si>
  <si>
    <t>Probabilistic methods</t>
  </si>
  <si>
    <t>Deep Learning-based</t>
  </si>
  <si>
    <t>Traditional Machine Learning-based</t>
  </si>
  <si>
    <t>Optimation-based</t>
  </si>
  <si>
    <t>DL with Graph Embedding</t>
  </si>
  <si>
    <t>Traditional ML with Graph Embedding</t>
  </si>
  <si>
    <t>Journal Paper</t>
  </si>
  <si>
    <t>Conference Paper</t>
  </si>
  <si>
    <t>Feedback:Review,
Context</t>
  </si>
  <si>
    <t>Profile</t>
  </si>
  <si>
    <t>Visual</t>
  </si>
  <si>
    <t>Popularity</t>
  </si>
  <si>
    <t>CF +</t>
  </si>
  <si>
    <t>Other Content</t>
  </si>
  <si>
    <t>POI Profile</t>
  </si>
  <si>
    <t>Similarity-based</t>
  </si>
  <si>
    <t>Factorization-based</t>
  </si>
  <si>
    <t xml:space="preserve">DL-based </t>
  </si>
  <si>
    <t xml:space="preserve">Graph-based </t>
  </si>
  <si>
    <t>POI textual description -&gt; Embedding-&gt; similarity-&gt; Encoder</t>
  </si>
  <si>
    <t>sequence -&gt; embedding -&gt; similarity -&gt; Loss func.</t>
  </si>
  <si>
    <t>visual features-&gt;similarity-&gt;loss</t>
  </si>
  <si>
    <t>historical hidden states of POI-&gt;similarity-&gt;RNN</t>
  </si>
  <si>
    <t>sequence-&gt;semantic representation-&gt;similarity-&gt;Loss</t>
  </si>
  <si>
    <t>user-check in category matrix-&gt;person-&gt;user group</t>
  </si>
  <si>
    <t>GloVe Embedding-&gt; category similarity-&gt;reward</t>
  </si>
  <si>
    <t>trajectory-&gt;latent vector-&gt;similarity-&gt;compare with POI candidates</t>
  </si>
  <si>
    <t>GCN-&gt;POI embedding-&gt;similarity-&gt;weight coefﬁcient-&gt;output of aggregator</t>
  </si>
  <si>
    <t>POI representation -&gt; similarity -&gt; score</t>
  </si>
  <si>
    <t>distance/frequence -&gt; similarity-&gt;POI</t>
  </si>
  <si>
    <t>user/POI similarity matrix-&gt;embedding-&gt;Loss</t>
  </si>
  <si>
    <t>distance function-&gt;similalrity score of POI -&gt;Graph embedding</t>
  </si>
  <si>
    <t>similarity matrix</t>
  </si>
  <si>
    <t>Graph Embedding POI-&gt;similarity</t>
  </si>
  <si>
    <t>sequences-&gt;similarity-&gt;weight</t>
  </si>
  <si>
    <t>Publicly Available Dataset</t>
  </si>
  <si>
    <t>Hit Ratio</t>
  </si>
  <si>
    <t>```</t>
  </si>
  <si>
    <t>None</t>
  </si>
  <si>
    <t>Context</t>
  </si>
  <si>
    <t>check-in</t>
  </si>
  <si>
    <t>C&amp;F</t>
  </si>
  <si>
    <t>F</t>
  </si>
  <si>
    <t>social</t>
  </si>
  <si>
    <t>Single Info. Type</t>
  </si>
  <si>
    <t>Multiple Info. Types</t>
  </si>
  <si>
    <t>Check-in + Profile</t>
  </si>
  <si>
    <t>Check-in + Context</t>
  </si>
  <si>
    <t>Check-in + Popularity</t>
  </si>
  <si>
    <t>Check-in + Visual Content</t>
  </si>
  <si>
    <t>Check-in + Other info.</t>
  </si>
  <si>
    <t>Neither Source Code nor Pseudocode Available</t>
  </si>
  <si>
    <t>Check-in +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</si>
</sst>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i/>
      <sz val="10"/>
      <color theme="1"/>
      <name val="Calibri"/>
      <family val="2"/>
      <scheme val="minor"/>
    </font>
    <font>
      <sz val="16"/>
      <color theme="1"/>
      <name val="Calibri"/>
      <family val="2"/>
      <scheme val="minor"/>
    </font>
    <font>
      <sz val="12"/>
      <color theme="1"/>
      <name val="Calibri (Body)"/>
    </font>
    <font>
      <u/>
      <sz val="12"/>
      <color theme="1"/>
      <name val="Calibri"/>
      <family val="2"/>
      <scheme val="minor"/>
    </font>
    <font>
      <sz val="12"/>
      <color theme="1" tint="0.499984740745262"/>
      <name val="Calibri"/>
      <family val="2"/>
      <scheme val="minor"/>
    </font>
    <font>
      <sz val="12"/>
      <color theme="2" tint="-0.249977111117893"/>
      <name val="Calibri"/>
      <family val="2"/>
      <scheme val="minor"/>
    </font>
    <font>
      <i/>
      <sz val="10"/>
      <color theme="2"/>
      <name val="Calibri"/>
      <family val="2"/>
      <scheme val="minor"/>
    </font>
    <font>
      <sz val="16"/>
      <color theme="2"/>
      <name val="Calibri"/>
      <family val="2"/>
      <scheme val="minor"/>
    </font>
    <font>
      <sz val="12"/>
      <color theme="2"/>
      <name val="Calibri"/>
      <family val="2"/>
      <scheme val="minor"/>
    </font>
    <font>
      <sz val="12"/>
      <color rgb="FFFFC000"/>
      <name val="Calibri"/>
      <family val="2"/>
      <scheme val="minor"/>
    </font>
    <font>
      <sz val="12"/>
      <color rgb="FF00B050"/>
      <name val="Calibri"/>
      <family val="2"/>
      <scheme val="minor"/>
    </font>
    <font>
      <b/>
      <sz val="12"/>
      <color rgb="FFFF0000"/>
      <name val="Calibri"/>
      <family val="2"/>
      <scheme val="minor"/>
    </font>
    <font>
      <sz val="12"/>
      <color rgb="FF000000"/>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CACB"/>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2"/>
        <bgColor indexed="64"/>
      </patternFill>
    </fill>
  </fills>
  <borders count="2">
    <border>
      <left/>
      <right/>
      <top/>
      <bottom/>
      <diagonal/>
    </border>
    <border>
      <left style="thin">
        <color rgb="FF5B9BD5"/>
      </left>
      <right style="thin">
        <color rgb="FF5B9BD5"/>
      </right>
      <top style="thin">
        <color rgb="FF5B9BD5"/>
      </top>
      <bottom style="thin">
        <color rgb="FF5B9BD5"/>
      </bottom>
      <diagonal/>
    </border>
  </borders>
  <cellStyleXfs count="4">
    <xf numFmtId="0" fontId="0" fillId="0" borderId="0"/>
    <xf numFmtId="0" fontId="4" fillId="0" borderId="0" applyNumberForma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59">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vertical="top"/>
    </xf>
    <xf numFmtId="0" fontId="4" fillId="0" borderId="0" xfId="1" applyAlignment="1">
      <alignment vertical="center"/>
    </xf>
    <xf numFmtId="0" fontId="0" fillId="0" borderId="0" xfId="0" applyAlignment="1">
      <alignment vertical="top" wrapText="1"/>
    </xf>
    <xf numFmtId="0" fontId="3" fillId="0" borderId="0" xfId="0" applyFont="1"/>
    <xf numFmtId="0" fontId="5"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center" vertical="center"/>
    </xf>
    <xf numFmtId="0" fontId="6" fillId="2" borderId="0" xfId="0" applyFont="1" applyFill="1" applyAlignment="1">
      <alignment horizontal="center" vertical="center" wrapText="1"/>
    </xf>
    <xf numFmtId="0" fontId="6" fillId="2" borderId="0" xfId="0" applyFont="1" applyFill="1" applyAlignment="1">
      <alignment horizontal="center" vertical="center"/>
    </xf>
    <xf numFmtId="0" fontId="6" fillId="3" borderId="0" xfId="0" applyFont="1" applyFill="1" applyAlignment="1">
      <alignment horizontal="center" vertical="center"/>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6" borderId="0" xfId="0" applyFont="1" applyFill="1" applyAlignment="1">
      <alignment horizontal="center" vertical="center"/>
    </xf>
    <xf numFmtId="0" fontId="6" fillId="7" borderId="0" xfId="0" applyFont="1" applyFill="1" applyAlignment="1">
      <alignment horizontal="center" vertical="center" wrapText="1"/>
    </xf>
    <xf numFmtId="0" fontId="6" fillId="8" borderId="0" xfId="0" applyFont="1"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0" xfId="1" applyAlignment="1">
      <alignment horizontal="left" vertical="center"/>
    </xf>
    <xf numFmtId="0" fontId="7" fillId="0" borderId="0" xfId="0" applyFont="1" applyAlignment="1">
      <alignment horizontal="left" vertical="center" wrapText="1"/>
    </xf>
    <xf numFmtId="0" fontId="8" fillId="0" borderId="0" xfId="1"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1" applyFont="1" applyAlignment="1">
      <alignment horizontal="center"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left" vertical="center" wrapText="1"/>
    </xf>
    <xf numFmtId="0" fontId="12" fillId="5" borderId="0" xfId="0" applyFont="1" applyFill="1" applyAlignment="1">
      <alignment horizontal="center" vertical="center"/>
    </xf>
    <xf numFmtId="0" fontId="13" fillId="0" borderId="0" xfId="0" applyFont="1" applyAlignment="1">
      <alignment horizontal="center" vertical="center"/>
    </xf>
    <xf numFmtId="0" fontId="2" fillId="0" borderId="0" xfId="0" applyFont="1" applyAlignment="1">
      <alignment horizontal="left"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6" fillId="0" borderId="0" xfId="0" applyFont="1"/>
    <xf numFmtId="0" fontId="0" fillId="0" borderId="0" xfId="0" applyAlignment="1">
      <alignment wrapText="1"/>
    </xf>
    <xf numFmtId="9" fontId="0" fillId="0" borderId="0" xfId="2" applyFont="1"/>
    <xf numFmtId="0" fontId="0" fillId="0" borderId="0" xfId="0" applyAlignment="1">
      <alignment horizontal="right" vertical="center"/>
    </xf>
    <xf numFmtId="0" fontId="2" fillId="0" borderId="0" xfId="0" applyFont="1" applyAlignment="1">
      <alignment horizontal="left" vertical="center"/>
    </xf>
    <xf numFmtId="0" fontId="2" fillId="0" borderId="0" xfId="0" applyFont="1"/>
    <xf numFmtId="0" fontId="3" fillId="0" borderId="0" xfId="0" applyFont="1" applyAlignment="1">
      <alignment horizontal="left"/>
    </xf>
    <xf numFmtId="0" fontId="0" fillId="0" borderId="0" xfId="0" applyAlignment="1">
      <alignment horizontal="left"/>
    </xf>
    <xf numFmtId="9" fontId="0" fillId="0" borderId="0" xfId="2" applyFont="1" applyAlignment="1">
      <alignment horizontal="right"/>
    </xf>
    <xf numFmtId="9" fontId="0" fillId="0" borderId="0" xfId="2" applyFont="1" applyFill="1"/>
    <xf numFmtId="0" fontId="17" fillId="0" borderId="0" xfId="0" applyFont="1"/>
    <xf numFmtId="164" fontId="0" fillId="0" borderId="0" xfId="0" applyNumberFormat="1"/>
    <xf numFmtId="17" fontId="0" fillId="0" borderId="0" xfId="0" applyNumberFormat="1"/>
    <xf numFmtId="0" fontId="0" fillId="9" borderId="0" xfId="0" applyFill="1"/>
    <xf numFmtId="0" fontId="4" fillId="0" borderId="0" xfId="1"/>
    <xf numFmtId="1" fontId="0" fillId="0" borderId="0" xfId="2" applyNumberFormat="1" applyFont="1"/>
    <xf numFmtId="9" fontId="0" fillId="0" borderId="0" xfId="0" applyNumberFormat="1"/>
    <xf numFmtId="1" fontId="0" fillId="0" borderId="0" xfId="0" applyNumberFormat="1"/>
    <xf numFmtId="9" fontId="0" fillId="0" borderId="0" xfId="3" applyFont="1"/>
    <xf numFmtId="0" fontId="3" fillId="0" borderId="0" xfId="0" applyFont="1" applyAlignment="1">
      <alignment wrapText="1"/>
    </xf>
    <xf numFmtId="0" fontId="0" fillId="0" borderId="0" xfId="0" applyAlignment="1">
      <alignment horizontal="center"/>
    </xf>
  </cellXfs>
  <cellStyles count="4">
    <cellStyle name="Hyperlink" xfId="1" builtinId="8"/>
    <cellStyle name="Normal" xfId="0" builtinId="0"/>
    <cellStyle name="Per cent" xfId="3" builtinId="5"/>
    <cellStyle name="Per cent 2" xfId="2" xr:uid="{FEA44094-1A37-2F48-A11C-AFF502FC77EC}"/>
  </cellStyles>
  <dxfs count="59">
    <dxf>
      <alignment horizontal="left" vertical="center" textRotation="0" indent="0" justifyLastLine="0" shrinkToFit="0" readingOrder="0"/>
    </dxf>
    <dxf>
      <alignment horizontal="center" vertical="center" textRotation="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color theme="2"/>
        <name val="Calibri"/>
        <family val="2"/>
        <scheme val="minor"/>
      </font>
      <alignment horizontal="center" vertical="center" textRotation="0" indent="0" justifyLastLine="0" shrinkToFit="0" readingOrder="0"/>
    </dxf>
    <dxf>
      <font>
        <strike val="0"/>
        <outline val="0"/>
        <shadow val="0"/>
        <u val="none"/>
        <vertAlign val="baseline"/>
        <color theme="2"/>
        <name val="Calibri"/>
        <family val="2"/>
        <scheme val="minor"/>
      </font>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left"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vertical="center" textRotation="0" indent="0" justifyLastLine="0" shrinkToFit="0" readingOrder="0"/>
    </dxf>
    <dxf>
      <alignment horizontal="lef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indent="0" justifyLastLine="0" shrinkToFit="0" readingOrder="0"/>
    </dxf>
    <dxf>
      <alignment vertical="center" textRotation="0" wrapText="1" indent="0" justifyLastLine="0" shrinkToFit="0" readingOrder="0"/>
    </dxf>
    <dxf>
      <numFmt numFmtId="30" formatCode="@"/>
      <alignment horizontal="center"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2" tint="-0.249977111117893"/>
        </patternFill>
      </fill>
      <alignment horizontal="center" vertical="center" textRotation="0" wrapText="0" indent="0" justifyLastLine="0" shrinkToFit="0" readingOrder="0"/>
    </dxf>
    <dxf>
      <alignment horizontal="left" vertical="center" textRotation="0" indent="0" justifyLastLine="0" shrinkToFit="0" readingOrder="0"/>
    </dxf>
    <dxf>
      <alignment horizontal="center" vertical="center" textRotation="0" indent="0" justifyLastLine="0" shrinkToFit="0" readingOrder="0"/>
    </dxf>
    <dxf>
      <alignment horizontal="left" vertical="center" textRotation="0" wrapText="0" indent="0" justifyLastLine="0" shrinkToFit="0" readingOrder="0"/>
    </dxf>
    <dxf>
      <font>
        <strike val="0"/>
        <outline val="0"/>
        <shadow val="0"/>
        <u val="none"/>
        <vertAlign val="baseline"/>
        <sz val="12"/>
        <color theme="1"/>
      </font>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left"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vertical="center" textRotation="0" indent="0" justifyLastLine="0" shrinkToFit="0" readingOrder="0"/>
    </dxf>
    <dxf>
      <alignment horizontal="lef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indent="0" justifyLastLine="0" shrinkToFit="0" readingOrder="0"/>
    </dxf>
    <dxf>
      <alignment vertical="center" textRotation="0" wrapText="1" indent="0" justifyLastLine="0" shrinkToFit="0" readingOrder="0"/>
    </dxf>
    <dxf>
      <numFmt numFmtId="30" formatCode="@"/>
      <alignment horizontal="center"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2"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col"/>
        <c:grouping val="stacked"/>
        <c:varyColors val="0"/>
        <c:ser>
          <c:idx val="0"/>
          <c:order val="0"/>
          <c:tx>
            <c:strRef>
              <c:f>Statistics!$B$1</c:f>
              <c:strCache>
                <c:ptCount val="1"/>
                <c:pt idx="0">
                  <c:v>Journal Paper</c:v>
                </c:pt>
              </c:strCache>
            </c:strRef>
          </c:tx>
          <c:spPr>
            <a:solidFill>
              <a:schemeClr val="accent5">
                <a:shade val="76000"/>
              </a:schemeClr>
            </a:solidFill>
            <a:ln>
              <a:noFill/>
            </a:ln>
            <a:effectLst/>
          </c:spPr>
          <c:invertIfNegative val="0"/>
          <c:dLbls>
            <c:spPr>
              <a:noFill/>
              <a:ln>
                <a:noFill/>
              </a:ln>
              <a:effectLst/>
            </c:spPr>
            <c:txPr>
              <a:bodyPr rot="0" spcFirstLastPara="1" vertOverflow="ellipsis" vert="horz" wrap="square" anchor="ctr" anchorCtr="1"/>
              <a:lstStyle/>
              <a:p>
                <a:pPr>
                  <a:defRPr sz="1800" b="0" i="0" u="none" strike="noStrike" kern="1200"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Statistics!$A$2:$A$4</c:f>
              <c:numCache>
                <c:formatCode>General</c:formatCode>
                <c:ptCount val="3"/>
                <c:pt idx="0">
                  <c:v>2021</c:v>
                </c:pt>
                <c:pt idx="1">
                  <c:v>2022</c:v>
                </c:pt>
                <c:pt idx="2">
                  <c:v>2023</c:v>
                </c:pt>
              </c:numCache>
            </c:numRef>
          </c:cat>
          <c:val>
            <c:numRef>
              <c:f>Statistics!$B$2:$B$4</c:f>
              <c:numCache>
                <c:formatCode>General</c:formatCode>
                <c:ptCount val="3"/>
                <c:pt idx="0">
                  <c:v>28</c:v>
                </c:pt>
                <c:pt idx="1">
                  <c:v>31</c:v>
                </c:pt>
                <c:pt idx="2">
                  <c:v>20</c:v>
                </c:pt>
              </c:numCache>
            </c:numRef>
          </c:val>
          <c:extLst>
            <c:ext xmlns:c16="http://schemas.microsoft.com/office/drawing/2014/chart" uri="{C3380CC4-5D6E-409C-BE32-E72D297353CC}">
              <c16:uniqueId val="{00000000-D4F2-6142-95B5-84B6EB6AEA15}"/>
            </c:ext>
          </c:extLst>
        </c:ser>
        <c:ser>
          <c:idx val="1"/>
          <c:order val="1"/>
          <c:tx>
            <c:strRef>
              <c:f>Statistics!$C$1</c:f>
              <c:strCache>
                <c:ptCount val="1"/>
                <c:pt idx="0">
                  <c:v>Conference Paper</c:v>
                </c:pt>
              </c:strCache>
            </c:strRef>
          </c:tx>
          <c:spPr>
            <a:solidFill>
              <a:schemeClr val="accent5">
                <a:tint val="77000"/>
              </a:schemeClr>
            </a:solidFill>
            <a:ln>
              <a:noFill/>
            </a:ln>
            <a:effectLst/>
          </c:spPr>
          <c:invertIfNegative val="0"/>
          <c:dLbls>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mn-lt"/>
                    <a:ea typeface="+mn-ea"/>
                    <a:cs typeface="+mn-cs"/>
                  </a:defRPr>
                </a:pPr>
                <a:endParaRPr lang="en-D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Statistics!$A$2:$A$4</c:f>
              <c:numCache>
                <c:formatCode>General</c:formatCode>
                <c:ptCount val="3"/>
                <c:pt idx="0">
                  <c:v>2021</c:v>
                </c:pt>
                <c:pt idx="1">
                  <c:v>2022</c:v>
                </c:pt>
                <c:pt idx="2">
                  <c:v>2023</c:v>
                </c:pt>
              </c:numCache>
            </c:numRef>
          </c:cat>
          <c:val>
            <c:numRef>
              <c:f>Statistics!$C$2:$C$4</c:f>
              <c:numCache>
                <c:formatCode>General</c:formatCode>
                <c:ptCount val="3"/>
                <c:pt idx="0">
                  <c:v>10</c:v>
                </c:pt>
                <c:pt idx="1">
                  <c:v>10</c:v>
                </c:pt>
                <c:pt idx="2">
                  <c:v>12</c:v>
                </c:pt>
              </c:numCache>
            </c:numRef>
          </c:val>
          <c:extLst>
            <c:ext xmlns:c16="http://schemas.microsoft.com/office/drawing/2014/chart" uri="{C3380CC4-5D6E-409C-BE32-E72D297353CC}">
              <c16:uniqueId val="{00000003-D4F2-6142-95B5-84B6EB6AEA15}"/>
            </c:ext>
          </c:extLst>
        </c:ser>
        <c:dLbls>
          <c:showLegendKey val="0"/>
          <c:showVal val="0"/>
          <c:showCatName val="0"/>
          <c:showSerName val="0"/>
          <c:showPercent val="0"/>
          <c:showBubbleSize val="0"/>
        </c:dLbls>
        <c:gapWidth val="150"/>
        <c:overlap val="100"/>
        <c:axId val="2045268623"/>
        <c:axId val="1973681439"/>
      </c:barChart>
      <c:catAx>
        <c:axId val="2045268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crossAx val="1973681439"/>
        <c:crosses val="autoZero"/>
        <c:auto val="1"/>
        <c:lblAlgn val="ctr"/>
        <c:lblOffset val="100"/>
        <c:noMultiLvlLbl val="0"/>
      </c:catAx>
      <c:valAx>
        <c:axId val="1973681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crossAx val="2045268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sz="1800" baseline="0"/>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dPt>
            <c:idx val="0"/>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1-CD24-1D4D-B06A-4A080CF50CB6}"/>
              </c:ext>
            </c:extLst>
          </c:dPt>
          <c:dPt>
            <c:idx val="1"/>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3-CD24-1D4D-B06A-4A080CF50CB6}"/>
              </c:ext>
            </c:extLst>
          </c:dPt>
          <c:dLbls>
            <c:spPr>
              <a:noFill/>
              <a:ln>
                <a:noFill/>
              </a:ln>
              <a:effectLst/>
            </c:spPr>
            <c:txPr>
              <a:bodyPr rot="0" spcFirstLastPara="1" vertOverflow="ellipsis" vert="horz" wrap="square" lIns="38100" tIns="19050" rIns="38100" bIns="19050" anchor="ctr" anchorCtr="1">
                <a:spAutoFit/>
              </a:bodyPr>
              <a:lstStyle/>
              <a:p>
                <a:pPr>
                  <a:defRPr sz="2200" b="0" i="0" u="none" strike="noStrike" kern="1200" baseline="0">
                    <a:solidFill>
                      <a:schemeClr val="bg1"/>
                    </a:solidFill>
                    <a:latin typeface="+mn-lt"/>
                    <a:ea typeface="+mn-ea"/>
                    <a:cs typeface="+mn-cs"/>
                  </a:defRPr>
                </a:pPr>
                <a:endParaRPr lang="en-DE"/>
              </a:p>
            </c:txPr>
            <c:showLegendKey val="0"/>
            <c:showVal val="0"/>
            <c:showCatName val="0"/>
            <c:showSerName val="0"/>
            <c:showPercent val="1"/>
            <c:showBubbleSize val="0"/>
            <c:showLeaderLines val="0"/>
            <c:extLst>
              <c:ext xmlns:c15="http://schemas.microsoft.com/office/drawing/2012/chart" uri="{CE6537A1-D6FC-4f65-9D91-7224C49458BB}"/>
            </c:extLst>
          </c:dLbls>
          <c:cat>
            <c:strRef>
              <c:f>Statistics!$A$13:$A$14</c:f>
              <c:strCache>
                <c:ptCount val="2"/>
                <c:pt idx="0">
                  <c:v>Next-POI</c:v>
                </c:pt>
                <c:pt idx="1">
                  <c:v>General POI</c:v>
                </c:pt>
              </c:strCache>
            </c:strRef>
          </c:cat>
          <c:val>
            <c:numRef>
              <c:f>Statistics!$B$13:$B$14</c:f>
              <c:numCache>
                <c:formatCode>General</c:formatCode>
                <c:ptCount val="2"/>
                <c:pt idx="0">
                  <c:v>51</c:v>
                </c:pt>
                <c:pt idx="1">
                  <c:v>60</c:v>
                </c:pt>
              </c:numCache>
            </c:numRef>
          </c:val>
          <c:extLst>
            <c:ext xmlns:c16="http://schemas.microsoft.com/office/drawing/2014/chart" uri="{C3380CC4-5D6E-409C-BE32-E72D297353CC}">
              <c16:uniqueId val="{00000004-CD24-1D4D-B06A-4A080CF50CB6}"/>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56800284383901267"/>
          <c:y val="0.27849882635444867"/>
          <c:w val="0.27002364775565152"/>
          <c:h val="0.51124245767825571"/>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sz="1800" baseline="0"/>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22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Statistics!$A$22:$A$28</c:f>
              <c:strCache>
                <c:ptCount val="7"/>
                <c:pt idx="0">
                  <c:v>TripAdvisor</c:v>
                </c:pt>
                <c:pt idx="1">
                  <c:v>Flickr</c:v>
                </c:pt>
                <c:pt idx="2">
                  <c:v>Brightkite</c:v>
                </c:pt>
                <c:pt idx="3">
                  <c:v>Weeplaces</c:v>
                </c:pt>
                <c:pt idx="4">
                  <c:v>Yelp</c:v>
                </c:pt>
                <c:pt idx="5">
                  <c:v>Gowalla</c:v>
                </c:pt>
                <c:pt idx="6">
                  <c:v>Foursquare</c:v>
                </c:pt>
              </c:strCache>
            </c:strRef>
          </c:cat>
          <c:val>
            <c:numRef>
              <c:f>Statistics!$B$22:$B$28</c:f>
              <c:numCache>
                <c:formatCode>0%</c:formatCode>
                <c:ptCount val="7"/>
                <c:pt idx="0">
                  <c:v>1.8181818181818181E-2</c:v>
                </c:pt>
                <c:pt idx="1">
                  <c:v>2.4242424242424242E-2</c:v>
                </c:pt>
                <c:pt idx="2">
                  <c:v>4.8484848484848485E-2</c:v>
                </c:pt>
                <c:pt idx="3">
                  <c:v>6.0606060606060608E-2</c:v>
                </c:pt>
                <c:pt idx="4">
                  <c:v>0.1393939393939394</c:v>
                </c:pt>
                <c:pt idx="5">
                  <c:v>0.34545454545454546</c:v>
                </c:pt>
                <c:pt idx="6">
                  <c:v>0.36363636363636365</c:v>
                </c:pt>
              </c:numCache>
            </c:numRef>
          </c:val>
          <c:extLst>
            <c:ext xmlns:c16="http://schemas.microsoft.com/office/drawing/2014/chart" uri="{C3380CC4-5D6E-409C-BE32-E72D297353CC}">
              <c16:uniqueId val="{00000000-003A-2742-891E-A8B9DCC32FF5}"/>
            </c:ext>
          </c:extLst>
        </c:ser>
        <c:dLbls>
          <c:showLegendKey val="0"/>
          <c:showVal val="0"/>
          <c:showCatName val="0"/>
          <c:showSerName val="0"/>
          <c:showPercent val="0"/>
          <c:showBubbleSize val="0"/>
        </c:dLbls>
        <c:gapWidth val="182"/>
        <c:axId val="1490773584"/>
        <c:axId val="1504390672"/>
      </c:barChart>
      <c:catAx>
        <c:axId val="1490773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200" b="0" i="0" u="none" strike="noStrike" kern="1200" baseline="0">
                <a:ln>
                  <a:noFill/>
                </a:ln>
                <a:solidFill>
                  <a:schemeClr val="tx1">
                    <a:lumMod val="65000"/>
                    <a:lumOff val="35000"/>
                  </a:schemeClr>
                </a:solidFill>
                <a:latin typeface="+mn-lt"/>
                <a:ea typeface="+mn-ea"/>
                <a:cs typeface="+mn-cs"/>
              </a:defRPr>
            </a:pPr>
            <a:endParaRPr lang="en-DE"/>
          </a:p>
        </c:txPr>
        <c:crossAx val="1504390672"/>
        <c:crosses val="autoZero"/>
        <c:auto val="1"/>
        <c:lblAlgn val="ctr"/>
        <c:lblOffset val="100"/>
        <c:noMultiLvlLbl val="0"/>
      </c:catAx>
      <c:valAx>
        <c:axId val="15043906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crossAx val="1490773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800" baseline="0"/>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dPt>
            <c:idx val="0"/>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1-8805-D945-B5C9-31B13EEBCCB5}"/>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805-D945-B5C9-31B13EEBCCB5}"/>
              </c:ext>
            </c:extLst>
          </c:dPt>
          <c:dPt>
            <c:idx val="2"/>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5-8805-D945-B5C9-31B13EEBCCB5}"/>
              </c:ext>
            </c:extLst>
          </c:dPt>
          <c:dLbls>
            <c:dLbl>
              <c:idx val="1"/>
              <c:spPr>
                <a:noFill/>
                <a:ln>
                  <a:noFill/>
                </a:ln>
                <a:effectLst/>
              </c:spPr>
              <c:txPr>
                <a:bodyPr rot="0" spcFirstLastPara="1" vertOverflow="ellipsis" vert="horz" wrap="square" lIns="38100" tIns="19050" rIns="38100" bIns="19050" anchor="ctr" anchorCtr="1">
                  <a:spAutoFit/>
                </a:bodyPr>
                <a:lstStyle/>
                <a:p>
                  <a:pPr>
                    <a:defRPr sz="2200" b="0" i="0" u="none" strike="noStrike" kern="1200" baseline="0">
                      <a:solidFill>
                        <a:schemeClr val="tx1"/>
                      </a:solidFill>
                      <a:latin typeface="+mn-lt"/>
                      <a:ea typeface="+mn-ea"/>
                      <a:cs typeface="+mn-cs"/>
                    </a:defRPr>
                  </a:pPr>
                  <a:endParaRPr lang="en-DE"/>
                </a:p>
              </c:txPr>
              <c:showLegendKey val="0"/>
              <c:showVal val="0"/>
              <c:showCatName val="0"/>
              <c:showSerName val="0"/>
              <c:showPercent val="1"/>
              <c:showBubbleSize val="0"/>
              <c:extLst>
                <c:ext xmlns:c16="http://schemas.microsoft.com/office/drawing/2014/chart" uri="{C3380CC4-5D6E-409C-BE32-E72D297353CC}">
                  <c16:uniqueId val="{00000003-8805-D945-B5C9-31B13EEBCCB5}"/>
                </c:ext>
              </c:extLst>
            </c:dLbl>
            <c:spPr>
              <a:noFill/>
              <a:ln>
                <a:noFill/>
              </a:ln>
              <a:effectLst/>
            </c:spPr>
            <c:txPr>
              <a:bodyPr rot="0" spcFirstLastPara="1" vertOverflow="ellipsis" vert="horz" wrap="square" lIns="38100" tIns="19050" rIns="38100" bIns="19050" anchor="ctr" anchorCtr="1">
                <a:spAutoFit/>
              </a:bodyPr>
              <a:lstStyle/>
              <a:p>
                <a:pPr>
                  <a:defRPr sz="2200" b="0" i="0" u="none" strike="noStrike" kern="1200" baseline="0">
                    <a:solidFill>
                      <a:schemeClr val="bg1"/>
                    </a:solidFill>
                    <a:latin typeface="+mn-lt"/>
                    <a:ea typeface="+mn-ea"/>
                    <a:cs typeface="+mn-cs"/>
                  </a:defRPr>
                </a:pPr>
                <a:endParaRPr lang="en-DE"/>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Statistics!$A$58:$A$60</c:f>
              <c:strCache>
                <c:ptCount val="3"/>
                <c:pt idx="0">
                  <c:v>Implicit</c:v>
                </c:pt>
                <c:pt idx="1">
                  <c:v>Explicit</c:v>
                </c:pt>
                <c:pt idx="2">
                  <c:v>Implicit &amp; Explicit</c:v>
                </c:pt>
              </c:strCache>
            </c:strRef>
          </c:cat>
          <c:val>
            <c:numRef>
              <c:f>Statistics!$B$58:$B$60</c:f>
              <c:numCache>
                <c:formatCode>General</c:formatCode>
                <c:ptCount val="3"/>
                <c:pt idx="0">
                  <c:v>99</c:v>
                </c:pt>
                <c:pt idx="1">
                  <c:v>5</c:v>
                </c:pt>
                <c:pt idx="2">
                  <c:v>7</c:v>
                </c:pt>
              </c:numCache>
            </c:numRef>
          </c:val>
          <c:extLst>
            <c:ext xmlns:c16="http://schemas.microsoft.com/office/drawing/2014/chart" uri="{C3380CC4-5D6E-409C-BE32-E72D297353CC}">
              <c16:uniqueId val="{00000006-8805-D945-B5C9-31B13EEBCCB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4112380530776671"/>
          <c:y val="0.21810006523564021"/>
          <c:w val="0.32056027668731613"/>
          <c:h val="0.5677905114590561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800" baseline="0"/>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dPt>
            <c:idx val="0"/>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1-3DA2-134D-BA29-EE26B7DD9ED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3DA2-134D-BA29-EE26B7DD9ED1}"/>
              </c:ext>
            </c:extLst>
          </c:dPt>
          <c:dPt>
            <c:idx val="2"/>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3DA2-134D-BA29-EE26B7DD9ED1}"/>
              </c:ext>
            </c:extLst>
          </c:dPt>
          <c:dLbls>
            <c:spPr>
              <a:noFill/>
              <a:ln>
                <a:noFill/>
              </a:ln>
              <a:effectLst/>
            </c:spPr>
            <c:txPr>
              <a:bodyPr rot="0" spcFirstLastPara="1" vertOverflow="ellipsis" vert="horz" wrap="square" lIns="38100" tIns="19050" rIns="38100" bIns="19050" anchor="ctr" anchorCtr="1">
                <a:spAutoFit/>
              </a:bodyPr>
              <a:lstStyle/>
              <a:p>
                <a:pPr>
                  <a:defRPr sz="2200" b="0" i="0" u="none" strike="noStrike" kern="1200" baseline="0">
                    <a:solidFill>
                      <a:schemeClr val="bg1"/>
                    </a:solidFill>
                    <a:latin typeface="+mn-lt"/>
                    <a:ea typeface="+mn-ea"/>
                    <a:cs typeface="+mn-cs"/>
                  </a:defRPr>
                </a:pPr>
                <a:endParaRPr lang="en-DE"/>
              </a:p>
            </c:txPr>
            <c:showLegendKey val="0"/>
            <c:showVal val="0"/>
            <c:showCatName val="0"/>
            <c:showSerName val="0"/>
            <c:showPercent val="1"/>
            <c:showBubbleSize val="0"/>
            <c:showLeaderLines val="0"/>
            <c:extLst>
              <c:ext xmlns:c15="http://schemas.microsoft.com/office/drawing/2012/chart" uri="{CE6537A1-D6FC-4f65-9D91-7224C49458BB}"/>
            </c:extLst>
          </c:dLbls>
          <c:cat>
            <c:strRef>
              <c:f>Statistics!$A$97:$A$99</c:f>
              <c:strCache>
                <c:ptCount val="3"/>
                <c:pt idx="0">
                  <c:v>Source Code Available</c:v>
                </c:pt>
                <c:pt idx="1">
                  <c:v>Only Pseudocode Available</c:v>
                </c:pt>
                <c:pt idx="2">
                  <c:v>Neither Source Code nor Pseudocode Available</c:v>
                </c:pt>
              </c:strCache>
            </c:strRef>
          </c:cat>
          <c:val>
            <c:numRef>
              <c:f>Statistics!$B$97:$B$99</c:f>
              <c:numCache>
                <c:formatCode>General</c:formatCode>
                <c:ptCount val="3"/>
                <c:pt idx="0">
                  <c:v>32</c:v>
                </c:pt>
                <c:pt idx="1">
                  <c:v>44</c:v>
                </c:pt>
                <c:pt idx="2">
                  <c:v>35</c:v>
                </c:pt>
              </c:numCache>
            </c:numRef>
          </c:val>
          <c:extLst>
            <c:ext xmlns:c16="http://schemas.microsoft.com/office/drawing/2014/chart" uri="{C3380CC4-5D6E-409C-BE32-E72D297353CC}">
              <c16:uniqueId val="{00000006-3DA2-134D-BA29-EE26B7DD9ED1}"/>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52424196169402582"/>
          <c:y val="0.11918078327644842"/>
          <c:w val="0.46973359401197246"/>
          <c:h val="0.7170518064246145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sz="1600" baseline="0"/>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dPt>
            <c:idx val="0"/>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1-1DC0-5747-9B95-B209CB603B3E}"/>
              </c:ext>
            </c:extLst>
          </c:dPt>
          <c:dPt>
            <c:idx val="1"/>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3-1DC0-5747-9B95-B209CB603B3E}"/>
              </c:ext>
            </c:extLst>
          </c:dPt>
          <c:dLbls>
            <c:spPr>
              <a:noFill/>
              <a:ln>
                <a:noFill/>
              </a:ln>
              <a:effectLst/>
            </c:spPr>
            <c:txPr>
              <a:bodyPr rot="0" spcFirstLastPara="1" vertOverflow="ellipsis" vert="horz" wrap="square" lIns="38100" tIns="19050" rIns="38100" bIns="19050" anchor="ctr" anchorCtr="1">
                <a:spAutoFit/>
              </a:bodyPr>
              <a:lstStyle/>
              <a:p>
                <a:pPr>
                  <a:defRPr sz="2200" b="0" i="0" u="none" strike="noStrike" kern="1200" baseline="0">
                    <a:solidFill>
                      <a:schemeClr val="bg1"/>
                    </a:solidFill>
                    <a:latin typeface="+mn-lt"/>
                    <a:ea typeface="+mn-ea"/>
                    <a:cs typeface="+mn-cs"/>
                  </a:defRPr>
                </a:pPr>
                <a:endParaRPr lang="en-DE"/>
              </a:p>
            </c:txPr>
            <c:showLegendKey val="0"/>
            <c:showVal val="0"/>
            <c:showCatName val="0"/>
            <c:showSerName val="0"/>
            <c:showPercent val="1"/>
            <c:showBubbleSize val="0"/>
            <c:showLeaderLines val="0"/>
            <c:extLst>
              <c:ext xmlns:c15="http://schemas.microsoft.com/office/drawing/2012/chart" uri="{CE6537A1-D6FC-4f65-9D91-7224C49458BB}"/>
            </c:extLst>
          </c:dLbls>
          <c:cat>
            <c:strRef>
              <c:f>Statistics!$A$63:$A$64</c:f>
              <c:strCache>
                <c:ptCount val="2"/>
                <c:pt idx="0">
                  <c:v>Long-term</c:v>
                </c:pt>
                <c:pt idx="1">
                  <c:v>Long-term &amp; Short-term</c:v>
                </c:pt>
              </c:strCache>
            </c:strRef>
          </c:cat>
          <c:val>
            <c:numRef>
              <c:f>Statistics!$B$63:$B$64</c:f>
              <c:numCache>
                <c:formatCode>General</c:formatCode>
                <c:ptCount val="2"/>
                <c:pt idx="0">
                  <c:v>36</c:v>
                </c:pt>
                <c:pt idx="1">
                  <c:v>62</c:v>
                </c:pt>
              </c:numCache>
            </c:numRef>
          </c:val>
          <c:extLst>
            <c:ext xmlns:c16="http://schemas.microsoft.com/office/drawing/2014/chart" uri="{C3380CC4-5D6E-409C-BE32-E72D297353CC}">
              <c16:uniqueId val="{00000004-1DC0-5747-9B95-B209CB603B3E}"/>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54498327748656783"/>
          <c:y val="0.23854408644321759"/>
          <c:w val="0.41499110611893975"/>
          <c:h val="0.45905486670488027"/>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sz="1800" baseline="0"/>
      </a:pPr>
      <a:endParaRPr lang="en-D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Context Intregration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pieChart>
        <c:varyColors val="1"/>
        <c:ser>
          <c:idx val="0"/>
          <c:order val="0"/>
          <c:dPt>
            <c:idx val="0"/>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1-5478-3749-B8A6-23017DC46360}"/>
              </c:ext>
            </c:extLst>
          </c:dPt>
          <c:dPt>
            <c:idx val="1"/>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3-5478-3749-B8A6-23017DC46360}"/>
              </c:ext>
            </c:extLst>
          </c:dPt>
          <c:dLbls>
            <c:dLbl>
              <c:idx val="0"/>
              <c:layout>
                <c:manualLayout>
                  <c:x val="7.3265091863517054E-2"/>
                  <c:y val="-0.16835411198600175"/>
                </c:manualLayout>
              </c:layout>
              <c:tx>
                <c:rich>
                  <a:bodyPr/>
                  <a:lstStyle/>
                  <a:p>
                    <a:fld id="{85F851F5-00BC-6242-B4BA-942FB9DB6D36}" type="CELLRANGE">
                      <a:rPr lang="en-US" baseline="0"/>
                      <a:pPr/>
                      <a:t>[CELLRANGE]</a:t>
                    </a:fld>
                    <a:r>
                      <a:rPr lang="en-US" baseline="0"/>
                      <a:t>, </a:t>
                    </a:r>
                    <a:fld id="{B1780022-B9E5-EE45-965B-4663C3692719}"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5478-3749-B8A6-23017DC46360}"/>
                </c:ext>
              </c:extLst>
            </c:dLbl>
            <c:dLbl>
              <c:idx val="1"/>
              <c:layout>
                <c:manualLayout>
                  <c:x val="-5.3127843394575693E-2"/>
                  <c:y val="-3.5207057451151938E-3"/>
                </c:manualLayout>
              </c:layout>
              <c:tx>
                <c:rich>
                  <a:bodyPr/>
                  <a:lstStyle/>
                  <a:p>
                    <a:fld id="{EA38DBEE-DBAC-3C43-8C1B-C1516690ABB3}" type="CELLRANGE">
                      <a:rPr lang="en-US" baseline="0"/>
                      <a:pPr/>
                      <a:t>[CELLRANGE]</a:t>
                    </a:fld>
                    <a:r>
                      <a:rPr lang="en-US" baseline="0"/>
                      <a:t>, </a:t>
                    </a:r>
                    <a:fld id="{007D9F56-A54D-6B40-9E1B-A1964BD799EE}"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478-3749-B8A6-23017DC463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Statistics!$A$80:$A$81</c:f>
              <c:strCache>
                <c:ptCount val="2"/>
                <c:pt idx="0">
                  <c:v>Context intregrated</c:v>
                </c:pt>
                <c:pt idx="1">
                  <c:v>No context intregrated</c:v>
                </c:pt>
              </c:strCache>
            </c:strRef>
          </c:cat>
          <c:val>
            <c:numRef>
              <c:f>Statistics!$B$80:$B$81</c:f>
              <c:numCache>
                <c:formatCode>General</c:formatCode>
                <c:ptCount val="2"/>
                <c:pt idx="0">
                  <c:v>0</c:v>
                </c:pt>
                <c:pt idx="1">
                  <c:v>0</c:v>
                </c:pt>
              </c:numCache>
            </c:numRef>
          </c:val>
          <c:extLst>
            <c:ext xmlns:c15="http://schemas.microsoft.com/office/drawing/2012/chart" uri="{02D57815-91ED-43cb-92C2-25804820EDAC}">
              <c15:datalabelsRange>
                <c15:f>Statistics!$A$80:$A$81</c15:f>
                <c15:dlblRangeCache>
                  <c:ptCount val="2"/>
                  <c:pt idx="0">
                    <c:v>Context intregrated</c:v>
                  </c:pt>
                  <c:pt idx="1">
                    <c:v>No context intregrated</c:v>
                  </c:pt>
                </c15:dlblRangeCache>
              </c15:datalabelsRange>
            </c:ext>
            <c:ext xmlns:c16="http://schemas.microsoft.com/office/drawing/2014/chart" uri="{C3380CC4-5D6E-409C-BE32-E72D297353CC}">
              <c16:uniqueId val="{00000004-5478-3749-B8A6-23017DC46360}"/>
            </c:ext>
          </c:extLst>
        </c:ser>
        <c:dLbls>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Personalization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pieChart>
        <c:varyColors val="1"/>
        <c:ser>
          <c:idx val="0"/>
          <c:order val="0"/>
          <c:dPt>
            <c:idx val="0"/>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1-0E74-0442-B419-0B678810202A}"/>
              </c:ext>
            </c:extLst>
          </c:dPt>
          <c:dPt>
            <c:idx val="1"/>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3-0E74-0442-B419-0B678810202A}"/>
              </c:ext>
            </c:extLst>
          </c:dPt>
          <c:dLbls>
            <c:dLbl>
              <c:idx val="0"/>
              <c:layout>
                <c:manualLayout>
                  <c:x val="0.12475043744531933"/>
                  <c:y val="-0.15097659667541558"/>
                </c:manualLayout>
              </c:layout>
              <c:tx>
                <c:rich>
                  <a:bodyPr/>
                  <a:lstStyle/>
                  <a:p>
                    <a:fld id="{189F39A2-D1D1-624A-A493-3B770BCBF3C0}" type="CELLRANGE">
                      <a:rPr lang="en-US" baseline="0"/>
                      <a:pPr/>
                      <a:t>[CELLRANGE]</a:t>
                    </a:fld>
                    <a:r>
                      <a:rPr lang="en-US" baseline="0"/>
                      <a:t>, </a:t>
                    </a:r>
                    <a:fld id="{9FF0D6AC-788F-2145-9230-C946AD8B2FC8}"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E74-0442-B419-0B678810202A}"/>
                </c:ext>
              </c:extLst>
            </c:dLbl>
            <c:dLbl>
              <c:idx val="1"/>
              <c:layout>
                <c:manualLayout>
                  <c:x val="-3.2972550306211712E-2"/>
                  <c:y val="4.2666593759113441E-2"/>
                </c:manualLayout>
              </c:layout>
              <c:tx>
                <c:rich>
                  <a:bodyPr/>
                  <a:lstStyle/>
                  <a:p>
                    <a:fld id="{F0434BBC-FF69-3C4E-9BAF-E863C33BBEB9}" type="CELLRANGE">
                      <a:rPr lang="en-US" baseline="0"/>
                      <a:pPr/>
                      <a:t>[CELLRANGE]</a:t>
                    </a:fld>
                    <a:r>
                      <a:rPr lang="en-US" baseline="0"/>
                      <a:t>, </a:t>
                    </a:r>
                    <a:fld id="{DC36CA9A-E276-7F46-B5FE-FA22FBD024A9}"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layout>
                    <c:manualLayout>
                      <c:w val="0.2494306649168854"/>
                      <c:h val="0.16638888888888889"/>
                    </c:manualLayout>
                  </c15:layout>
                  <c15:dlblFieldTable/>
                  <c15:showDataLabelsRange val="1"/>
                </c:ext>
                <c:ext xmlns:c16="http://schemas.microsoft.com/office/drawing/2014/chart" uri="{C3380CC4-5D6E-409C-BE32-E72D297353CC}">
                  <c16:uniqueId val="{00000003-0E74-0442-B419-0B67881020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Ref>
              <c:f>Statistics!$A$91:$A$92</c:f>
              <c:strCache>
                <c:ptCount val="2"/>
                <c:pt idx="0">
                  <c:v>Personalized</c:v>
                </c:pt>
                <c:pt idx="1">
                  <c:v>Non-personalized</c:v>
                </c:pt>
              </c:strCache>
            </c:strRef>
          </c:cat>
          <c:val>
            <c:numRef>
              <c:f>Statistics!$B$91:$B$92</c:f>
              <c:numCache>
                <c:formatCode>General</c:formatCode>
                <c:ptCount val="2"/>
                <c:pt idx="0">
                  <c:v>0</c:v>
                </c:pt>
                <c:pt idx="1">
                  <c:v>0</c:v>
                </c:pt>
              </c:numCache>
            </c:numRef>
          </c:val>
          <c:extLst>
            <c:ext xmlns:c15="http://schemas.microsoft.com/office/drawing/2012/chart" uri="{02D57815-91ED-43cb-92C2-25804820EDAC}">
              <c15:datalabelsRange>
                <c15:f>Statistics!$A$91:$A$92</c15:f>
                <c15:dlblRangeCache>
                  <c:ptCount val="2"/>
                  <c:pt idx="0">
                    <c:v>Personalized</c:v>
                  </c:pt>
                  <c:pt idx="1">
                    <c:v>Non-personalized</c:v>
                  </c:pt>
                </c15:dlblRangeCache>
              </c15:datalabelsRange>
            </c:ext>
            <c:ext xmlns:c16="http://schemas.microsoft.com/office/drawing/2014/chart" uri="{C3380CC4-5D6E-409C-BE32-E72D297353CC}">
              <c16:uniqueId val="{00000004-0E74-0442-B419-0B678810202A}"/>
            </c:ext>
          </c:extLst>
        </c:ser>
        <c:dLbls>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ofPieChart>
        <c:ofPieType val="pie"/>
        <c:varyColors val="1"/>
        <c:ser>
          <c:idx val="0"/>
          <c:order val="0"/>
          <c:spPr>
            <a:effectLst>
              <a:softEdge rad="0"/>
            </a:effectLst>
          </c:spPr>
          <c:dPt>
            <c:idx val="0"/>
            <c:bubble3D val="0"/>
            <c:spPr>
              <a:solidFill>
                <a:schemeClr val="accent5">
                  <a:shade val="58000"/>
                </a:schemeClr>
              </a:solidFill>
              <a:ln w="19050">
                <a:solidFill>
                  <a:schemeClr val="lt1"/>
                </a:solidFill>
              </a:ln>
              <a:effectLst>
                <a:softEdge rad="0"/>
              </a:effectLst>
            </c:spPr>
            <c:extLst>
              <c:ext xmlns:c16="http://schemas.microsoft.com/office/drawing/2014/chart" uri="{C3380CC4-5D6E-409C-BE32-E72D297353CC}">
                <c16:uniqueId val="{00000001-D318-0C40-B473-F5CB79F801B6}"/>
              </c:ext>
            </c:extLst>
          </c:dPt>
          <c:dPt>
            <c:idx val="1"/>
            <c:bubble3D val="0"/>
            <c:spPr>
              <a:solidFill>
                <a:schemeClr val="accent5">
                  <a:shade val="86000"/>
                </a:schemeClr>
              </a:solidFill>
              <a:ln w="19050">
                <a:solidFill>
                  <a:schemeClr val="lt1"/>
                </a:solidFill>
              </a:ln>
              <a:effectLst>
                <a:softEdge rad="0"/>
              </a:effectLst>
            </c:spPr>
            <c:extLst>
              <c:ext xmlns:c16="http://schemas.microsoft.com/office/drawing/2014/chart" uri="{C3380CC4-5D6E-409C-BE32-E72D297353CC}">
                <c16:uniqueId val="{00000003-D318-0C40-B473-F5CB79F801B6}"/>
              </c:ext>
            </c:extLst>
          </c:dPt>
          <c:dPt>
            <c:idx val="2"/>
            <c:bubble3D val="0"/>
            <c:spPr>
              <a:solidFill>
                <a:schemeClr val="accent2">
                  <a:lumMod val="75000"/>
                </a:schemeClr>
              </a:solidFill>
              <a:ln w="19050">
                <a:solidFill>
                  <a:schemeClr val="lt1"/>
                </a:solidFill>
              </a:ln>
              <a:effectLst>
                <a:softEdge rad="0"/>
              </a:effectLst>
            </c:spPr>
            <c:extLst>
              <c:ext xmlns:c16="http://schemas.microsoft.com/office/drawing/2014/chart" uri="{C3380CC4-5D6E-409C-BE32-E72D297353CC}">
                <c16:uniqueId val="{00000005-D318-0C40-B473-F5CB79F801B6}"/>
              </c:ext>
            </c:extLst>
          </c:dPt>
          <c:dPt>
            <c:idx val="3"/>
            <c:bubble3D val="0"/>
            <c:spPr>
              <a:solidFill>
                <a:schemeClr val="accent4">
                  <a:lumMod val="60000"/>
                  <a:lumOff val="40000"/>
                </a:schemeClr>
              </a:solidFill>
              <a:ln w="19050">
                <a:solidFill>
                  <a:schemeClr val="lt1"/>
                </a:solidFill>
              </a:ln>
              <a:effectLst>
                <a:softEdge rad="0"/>
              </a:effectLst>
            </c:spPr>
            <c:extLst>
              <c:ext xmlns:c16="http://schemas.microsoft.com/office/drawing/2014/chart" uri="{C3380CC4-5D6E-409C-BE32-E72D297353CC}">
                <c16:uniqueId val="{00000007-D318-0C40-B473-F5CB79F801B6}"/>
              </c:ext>
            </c:extLst>
          </c:dPt>
          <c:dPt>
            <c:idx val="4"/>
            <c:bubble3D val="0"/>
            <c:spPr>
              <a:solidFill>
                <a:schemeClr val="accent5">
                  <a:tint val="30000"/>
                </a:schemeClr>
              </a:solidFill>
              <a:ln w="19050">
                <a:solidFill>
                  <a:schemeClr val="lt1"/>
                </a:solidFill>
              </a:ln>
              <a:effectLst>
                <a:softEdge rad="0"/>
              </a:effectLst>
            </c:spPr>
            <c:extLst>
              <c:ext xmlns:c16="http://schemas.microsoft.com/office/drawing/2014/chart" uri="{C3380CC4-5D6E-409C-BE32-E72D297353CC}">
                <c16:uniqueId val="{00000009-D318-0C40-B473-F5CB79F801B6}"/>
              </c:ext>
            </c:extLst>
          </c:dPt>
          <c:dPt>
            <c:idx val="5"/>
            <c:bubble3D val="0"/>
            <c:spPr>
              <a:solidFill>
                <a:schemeClr val="accent5">
                  <a:tint val="2000"/>
                </a:schemeClr>
              </a:solidFill>
              <a:ln w="19050">
                <a:solidFill>
                  <a:schemeClr val="lt1"/>
                </a:solidFill>
              </a:ln>
              <a:effectLst>
                <a:outerShdw blurRad="50800" dist="38100" dir="2700000" algn="tl" rotWithShape="0">
                  <a:prstClr val="black">
                    <a:alpha val="40000"/>
                  </a:prstClr>
                </a:outerShdw>
                <a:softEdge rad="0"/>
              </a:effectLst>
            </c:spPr>
            <c:extLst>
              <c:ext xmlns:c16="http://schemas.microsoft.com/office/drawing/2014/chart" uri="{C3380CC4-5D6E-409C-BE32-E72D297353CC}">
                <c16:uniqueId val="{0000000B-D318-0C40-B473-F5CB79F801B6}"/>
              </c:ext>
            </c:extLst>
          </c:dPt>
          <c:dPt>
            <c:idx val="6"/>
            <c:bubble3D val="0"/>
            <c:spPr>
              <a:solidFill>
                <a:schemeClr val="accent5">
                  <a:tint val="74000"/>
                </a:schemeClr>
              </a:solidFill>
              <a:ln w="19050">
                <a:solidFill>
                  <a:schemeClr val="lt1"/>
                </a:solidFill>
              </a:ln>
              <a:effectLst>
                <a:softEdge rad="0"/>
              </a:effectLst>
            </c:spPr>
            <c:extLst>
              <c:ext xmlns:c16="http://schemas.microsoft.com/office/drawing/2014/chart" uri="{C3380CC4-5D6E-409C-BE32-E72D297353CC}">
                <c16:uniqueId val="{0000000D-D318-0C40-B473-F5CB79F801B6}"/>
              </c:ext>
            </c:extLst>
          </c:dPt>
          <c:dLbls>
            <c:dLbl>
              <c:idx val="1"/>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3-D318-0C40-B473-F5CB79F801B6}"/>
                </c:ext>
              </c:extLst>
            </c:dLbl>
            <c:dLbl>
              <c:idx val="3"/>
              <c:spPr>
                <a:solidFill>
                  <a:schemeClr val="bg1"/>
                </a:solid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7-D318-0C40-B473-F5CB79F801B6}"/>
                </c:ext>
              </c:extLst>
            </c:dLbl>
            <c:dLbl>
              <c:idx val="4"/>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9-D318-0C40-B473-F5CB79F801B6}"/>
                </c:ext>
              </c:extLst>
            </c:dLbl>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DE"/>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multiLvlStrRef>
              <c:f>Statistics!$A$40:$B$43</c:f>
              <c:multiLvlStrCache>
                <c:ptCount val="4"/>
                <c:lvl>
                  <c:pt idx="2">
                    <c:v>via Crawler</c:v>
                  </c:pt>
                  <c:pt idx="3">
                    <c:v>via API</c:v>
                  </c:pt>
                </c:lvl>
                <c:lvl>
                  <c:pt idx="0">
                    <c:v>Publicly Available Dataset</c:v>
                  </c:pt>
                  <c:pt idx="1">
                    <c:v>Unspecified</c:v>
                  </c:pt>
                  <c:pt idx="2">
                    <c:v>Self-collected</c:v>
                  </c:pt>
                  <c:pt idx="3">
                    <c:v>Self-collected</c:v>
                  </c:pt>
                </c:lvl>
              </c:multiLvlStrCache>
            </c:multiLvlStrRef>
          </c:cat>
          <c:val>
            <c:numRef>
              <c:f>Statistics!$C$40:$C$43</c:f>
              <c:numCache>
                <c:formatCode>General</c:formatCode>
                <c:ptCount val="4"/>
                <c:pt idx="0">
                  <c:v>96</c:v>
                </c:pt>
                <c:pt idx="1">
                  <c:v>3</c:v>
                </c:pt>
                <c:pt idx="2">
                  <c:v>11</c:v>
                </c:pt>
                <c:pt idx="3">
                  <c:v>1</c:v>
                </c:pt>
              </c:numCache>
            </c:numRef>
          </c:val>
          <c:extLst>
            <c:ext xmlns:c16="http://schemas.microsoft.com/office/drawing/2014/chart" uri="{C3380CC4-5D6E-409C-BE32-E72D297353CC}">
              <c16:uniqueId val="{0000000E-D318-0C40-B473-F5CB79F801B6}"/>
            </c:ext>
          </c:extLst>
        </c:ser>
        <c:dLbls>
          <c:dLblPos val="bestFit"/>
          <c:showLegendKey val="0"/>
          <c:showVal val="0"/>
          <c:showCatName val="0"/>
          <c:showSerName val="0"/>
          <c:showPercent val="0"/>
          <c:showBubbleSize val="0"/>
          <c:showLeaderLines val="0"/>
        </c:dLbls>
        <c:gapWidth val="100"/>
        <c:splitType val="cust"/>
        <c:custSplit>
          <c:secondPiePt val="2"/>
          <c:secondPiePt val="3"/>
        </c:custSplit>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5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2000" baseline="0"/>
      </a:pPr>
      <a:endParaRPr lang="en-D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 Availablity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stacked"/>
        <c:varyColors val="0"/>
        <c:ser>
          <c:idx val="0"/>
          <c:order val="0"/>
          <c:tx>
            <c:strRef>
              <c:f>Statistics!$B$49</c:f>
              <c:strCache>
                <c:ptCount val="1"/>
                <c:pt idx="0">
                  <c:v>Available</c:v>
                </c:pt>
              </c:strCache>
            </c:strRef>
          </c:tx>
          <c:spPr>
            <a:solidFill>
              <a:schemeClr val="accent5">
                <a:shade val="76000"/>
              </a:schemeClr>
            </a:solidFill>
            <a:ln>
              <a:noFill/>
            </a:ln>
            <a:effectLst/>
          </c:spPr>
          <c:invertIfNegative val="0"/>
          <c:cat>
            <c:strRef>
              <c:f>Statistics!$A$50:$A$51</c:f>
              <c:strCache>
                <c:ptCount val="2"/>
                <c:pt idx="0">
                  <c:v>Published Open Data</c:v>
                </c:pt>
                <c:pt idx="1">
                  <c:v>Self-collected Data</c:v>
                </c:pt>
              </c:strCache>
            </c:strRef>
          </c:cat>
          <c:val>
            <c:numRef>
              <c:f>Statistics!$B$50:$B$51</c:f>
              <c:numCache>
                <c:formatCode>General</c:formatCode>
                <c:ptCount val="2"/>
                <c:pt idx="0">
                  <c:v>91</c:v>
                </c:pt>
                <c:pt idx="1">
                  <c:v>3</c:v>
                </c:pt>
              </c:numCache>
            </c:numRef>
          </c:val>
          <c:extLst>
            <c:ext xmlns:c16="http://schemas.microsoft.com/office/drawing/2014/chart" uri="{C3380CC4-5D6E-409C-BE32-E72D297353CC}">
              <c16:uniqueId val="{00000000-35D7-5C44-A2DC-4AA965569BD8}"/>
            </c:ext>
          </c:extLst>
        </c:ser>
        <c:ser>
          <c:idx val="1"/>
          <c:order val="1"/>
          <c:tx>
            <c:strRef>
              <c:f>Statistics!$C$49</c:f>
              <c:strCache>
                <c:ptCount val="1"/>
                <c:pt idx="0">
                  <c:v>Not Available</c:v>
                </c:pt>
              </c:strCache>
            </c:strRef>
          </c:tx>
          <c:spPr>
            <a:solidFill>
              <a:schemeClr val="accent5">
                <a:tint val="77000"/>
              </a:schemeClr>
            </a:solidFill>
            <a:ln>
              <a:noFill/>
            </a:ln>
            <a:effectLst/>
          </c:spPr>
          <c:invertIfNegative val="0"/>
          <c:cat>
            <c:strRef>
              <c:f>Statistics!$A$50:$A$51</c:f>
              <c:strCache>
                <c:ptCount val="2"/>
                <c:pt idx="0">
                  <c:v>Published Open Data</c:v>
                </c:pt>
                <c:pt idx="1">
                  <c:v>Self-collected Data</c:v>
                </c:pt>
              </c:strCache>
            </c:strRef>
          </c:cat>
          <c:val>
            <c:numRef>
              <c:f>Statistics!$C$50:$C$51</c:f>
              <c:numCache>
                <c:formatCode>General</c:formatCode>
                <c:ptCount val="2"/>
                <c:pt idx="0">
                  <c:v>11</c:v>
                </c:pt>
                <c:pt idx="1">
                  <c:v>12</c:v>
                </c:pt>
              </c:numCache>
            </c:numRef>
          </c:val>
          <c:extLst>
            <c:ext xmlns:c16="http://schemas.microsoft.com/office/drawing/2014/chart" uri="{C3380CC4-5D6E-409C-BE32-E72D297353CC}">
              <c16:uniqueId val="{00000001-35D7-5C44-A2DC-4AA965569BD8}"/>
            </c:ext>
          </c:extLst>
        </c:ser>
        <c:dLbls>
          <c:showLegendKey val="0"/>
          <c:showVal val="0"/>
          <c:showCatName val="0"/>
          <c:showSerName val="0"/>
          <c:showPercent val="0"/>
          <c:showBubbleSize val="0"/>
        </c:dLbls>
        <c:gapWidth val="55"/>
        <c:overlap val="100"/>
        <c:axId val="1976916416"/>
        <c:axId val="1920403888"/>
      </c:barChart>
      <c:catAx>
        <c:axId val="197691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20403888"/>
        <c:crosses val="autoZero"/>
        <c:auto val="1"/>
        <c:lblAlgn val="ctr"/>
        <c:lblOffset val="100"/>
        <c:noMultiLvlLbl val="0"/>
      </c:catAx>
      <c:valAx>
        <c:axId val="1920403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7691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ofPieChart>
        <c:ofPieType val="pie"/>
        <c:varyColors val="1"/>
        <c:ser>
          <c:idx val="0"/>
          <c:order val="0"/>
          <c:dPt>
            <c:idx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1-1D46-A042-BFAF-CACB12B0C6A1}"/>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1D46-A042-BFAF-CACB12B0C6A1}"/>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1D46-A042-BFAF-CACB12B0C6A1}"/>
              </c:ext>
            </c:extLst>
          </c:dPt>
          <c:dPt>
            <c:idx val="3"/>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7-1D46-A042-BFAF-CACB12B0C6A1}"/>
              </c:ext>
            </c:extLst>
          </c:dPt>
          <c:dPt>
            <c:idx val="4"/>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9-1D46-A042-BFAF-CACB12B0C6A1}"/>
              </c:ext>
            </c:extLst>
          </c:dPt>
          <c:dPt>
            <c:idx val="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A-2995-9E47-B2ED-2678769FD075}"/>
              </c:ext>
            </c:extLst>
          </c:dPt>
          <c:dPt>
            <c:idx val="6"/>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B-2995-9E47-B2ED-2678769FD075}"/>
              </c:ext>
            </c:extLst>
          </c:dPt>
          <c:dPt>
            <c:idx val="7"/>
            <c:bubble3D val="0"/>
            <c:spPr>
              <a:solidFill>
                <a:schemeClr val="accent5">
                  <a:tint val="30000"/>
                </a:schemeClr>
              </a:solidFill>
              <a:ln w="19050">
                <a:solidFill>
                  <a:schemeClr val="lt1"/>
                </a:solidFill>
              </a:ln>
              <a:effectLst/>
            </c:spPr>
            <c:extLst>
              <c:ext xmlns:c16="http://schemas.microsoft.com/office/drawing/2014/chart" uri="{C3380CC4-5D6E-409C-BE32-E72D297353CC}">
                <c16:uniqueId val="{0000000F-3EFF-EE4A-8025-D95A1D9D88DC}"/>
              </c:ext>
            </c:extLst>
          </c:dPt>
          <c:dLbls>
            <c:dLbl>
              <c:idx val="2"/>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5-1D46-A042-BFAF-CACB12B0C6A1}"/>
                </c:ext>
              </c:extLst>
            </c:dLbl>
            <c:dLbl>
              <c:idx val="3"/>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7-1D46-A042-BFAF-CACB12B0C6A1}"/>
                </c:ext>
              </c:extLst>
            </c:dLbl>
            <c:dLbl>
              <c:idx val="4"/>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9-1D46-A042-BFAF-CACB12B0C6A1}"/>
                </c:ext>
              </c:extLst>
            </c:dLbl>
            <c:dLbl>
              <c:idx val="5"/>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A-2995-9E47-B2ED-2678769FD075}"/>
                </c:ext>
              </c:extLst>
            </c:dLbl>
            <c:dLbl>
              <c:idx val="6"/>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solidFill>
                      <a:latin typeface="+mn-lt"/>
                      <a:ea typeface="+mn-ea"/>
                      <a:cs typeface="+mn-cs"/>
                    </a:defRPr>
                  </a:pPr>
                  <a:endParaRPr lang="en-DE"/>
                </a:p>
              </c:txPr>
              <c:dLblPos val="bestFit"/>
              <c:showLegendKey val="0"/>
              <c:showVal val="0"/>
              <c:showCatName val="0"/>
              <c:showSerName val="0"/>
              <c:showPercent val="1"/>
              <c:showBubbleSize val="0"/>
              <c:extLst>
                <c:ext xmlns:c16="http://schemas.microsoft.com/office/drawing/2014/chart" uri="{C3380CC4-5D6E-409C-BE32-E72D297353CC}">
                  <c16:uniqueId val="{0000000B-2995-9E47-B2ED-2678769FD07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DE"/>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multiLvlStrRef>
              <c:f>Statistics!$A$70:$B$76</c:f>
              <c:multiLvlStrCache>
                <c:ptCount val="7"/>
                <c:lvl>
                  <c:pt idx="3">
                    <c:v>POI Profile</c:v>
                  </c:pt>
                  <c:pt idx="4">
                    <c:v>POI Visual Content</c:v>
                  </c:pt>
                  <c:pt idx="5">
                    <c:v>POI Popularity</c:v>
                  </c:pt>
                  <c:pt idx="6">
                    <c:v>Other Content</c:v>
                  </c:pt>
                </c:lvl>
                <c:lvl>
                  <c:pt idx="0">
                    <c:v>CB</c:v>
                  </c:pt>
                  <c:pt idx="1">
                    <c:v>CF</c:v>
                  </c:pt>
                  <c:pt idx="2">
                    <c:v>Others</c:v>
                  </c:pt>
                  <c:pt idx="3">
                    <c:v>CF +</c:v>
                  </c:pt>
                  <c:pt idx="4">
                    <c:v>CF +</c:v>
                  </c:pt>
                  <c:pt idx="5">
                    <c:v>CF +</c:v>
                  </c:pt>
                  <c:pt idx="6">
                    <c:v>CF +</c:v>
                  </c:pt>
                </c:lvl>
              </c:multiLvlStrCache>
            </c:multiLvlStrRef>
          </c:cat>
          <c:val>
            <c:numRef>
              <c:f>Statistics!$C$70:$C$76</c:f>
              <c:numCache>
                <c:formatCode>General</c:formatCode>
                <c:ptCount val="7"/>
                <c:pt idx="0">
                  <c:v>8</c:v>
                </c:pt>
                <c:pt idx="1">
                  <c:v>49</c:v>
                </c:pt>
                <c:pt idx="2">
                  <c:v>2</c:v>
                </c:pt>
                <c:pt idx="3">
                  <c:v>43</c:v>
                </c:pt>
                <c:pt idx="4">
                  <c:v>3</c:v>
                </c:pt>
                <c:pt idx="5">
                  <c:v>3</c:v>
                </c:pt>
                <c:pt idx="6">
                  <c:v>2</c:v>
                </c:pt>
              </c:numCache>
            </c:numRef>
          </c:val>
          <c:extLst>
            <c:ext xmlns:c16="http://schemas.microsoft.com/office/drawing/2014/chart" uri="{C3380CC4-5D6E-409C-BE32-E72D297353CC}">
              <c16:uniqueId val="{0000000A-1D46-A042-BFAF-CACB12B0C6A1}"/>
            </c:ext>
          </c:extLst>
        </c:ser>
        <c:dLbls>
          <c:dLblPos val="bestFit"/>
          <c:showLegendKey val="0"/>
          <c:showVal val="0"/>
          <c:showCatName val="0"/>
          <c:showSerName val="0"/>
          <c:showPercent val="0"/>
          <c:showBubbleSize val="0"/>
          <c:showLeaderLines val="0"/>
        </c:dLbls>
        <c:gapWidth val="100"/>
        <c:splitType val="pos"/>
        <c:splitPos val="4"/>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layout>
        <c:manualLayout>
          <c:xMode val="edge"/>
          <c:yMode val="edge"/>
          <c:x val="6.0628643972440367E-2"/>
          <c:y val="0.69532433630917556"/>
          <c:w val="0.88469803849022011"/>
          <c:h val="0.2875927064291553"/>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800" baseline="0"/>
      </a:pPr>
      <a:endParaRPr lang="en-D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pieChart>
        <c:varyColors val="1"/>
        <c:ser>
          <c:idx val="0"/>
          <c:order val="0"/>
          <c:dPt>
            <c:idx val="0"/>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1-2788-4E48-8E91-1095BFE7AC1B}"/>
              </c:ext>
            </c:extLst>
          </c:dPt>
          <c:dPt>
            <c:idx val="1"/>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2788-4E48-8E91-1095BFE7AC1B}"/>
              </c:ext>
            </c:extLst>
          </c:dPt>
          <c:dLbls>
            <c:spPr>
              <a:noFill/>
              <a:ln>
                <a:noFill/>
              </a:ln>
              <a:effectLst/>
            </c:spPr>
            <c:txPr>
              <a:bodyPr rot="0" spcFirstLastPara="1" vertOverflow="ellipsis" vert="horz" wrap="square" lIns="38100" tIns="19050" rIns="38100" bIns="19050" anchor="ctr" anchorCtr="1">
                <a:spAutoFit/>
              </a:bodyPr>
              <a:lstStyle/>
              <a:p>
                <a:pPr>
                  <a:defRPr sz="2200" b="0" i="0" u="none" strike="noStrike" kern="1200" baseline="0">
                    <a:solidFill>
                      <a:schemeClr val="bg1"/>
                    </a:solidFill>
                    <a:latin typeface="+mn-lt"/>
                    <a:ea typeface="+mn-ea"/>
                    <a:cs typeface="+mn-cs"/>
                  </a:defRPr>
                </a:pPr>
                <a:endParaRPr lang="en-DE"/>
              </a:p>
            </c:txPr>
            <c:showLegendKey val="0"/>
            <c:showVal val="0"/>
            <c:showCatName val="0"/>
            <c:showSerName val="0"/>
            <c:showPercent val="1"/>
            <c:showBubbleSize val="0"/>
            <c:showLeaderLines val="0"/>
            <c:extLst>
              <c:ext xmlns:c15="http://schemas.microsoft.com/office/drawing/2012/chart" uri="{CE6537A1-D6FC-4f65-9D91-7224C49458BB}"/>
            </c:extLst>
          </c:dLbls>
          <c:cat>
            <c:strRef>
              <c:f>Statistics!$A$174:$A$175</c:f>
              <c:strCache>
                <c:ptCount val="2"/>
                <c:pt idx="0">
                  <c:v>Single Info. Type</c:v>
                </c:pt>
                <c:pt idx="1">
                  <c:v>Multiple Info. Types</c:v>
                </c:pt>
              </c:strCache>
            </c:strRef>
          </c:cat>
          <c:val>
            <c:numRef>
              <c:f>Statistics!$B$174:$B$175</c:f>
              <c:numCache>
                <c:formatCode>General</c:formatCode>
                <c:ptCount val="2"/>
                <c:pt idx="0">
                  <c:v>38</c:v>
                </c:pt>
                <c:pt idx="1">
                  <c:v>73</c:v>
                </c:pt>
              </c:numCache>
            </c:numRef>
          </c:val>
          <c:extLst>
            <c:ext xmlns:c16="http://schemas.microsoft.com/office/drawing/2014/chart" uri="{C3380CC4-5D6E-409C-BE32-E72D297353CC}">
              <c16:uniqueId val="{00000004-2788-4E48-8E91-1095BFE7AC1B}"/>
            </c:ext>
          </c:extLst>
        </c:ser>
        <c:dLbls>
          <c:showLegendKey val="0"/>
          <c:showVal val="0"/>
          <c:showCatName val="0"/>
          <c:showSerName val="0"/>
          <c:showPercent val="0"/>
          <c:showBubbleSize val="0"/>
          <c:showLeaderLines val="0"/>
        </c:dLbls>
        <c:firstSliceAng val="157"/>
      </c:pieChart>
      <c:spPr>
        <a:noFill/>
        <a:ln>
          <a:noFill/>
        </a:ln>
        <a:effectLst/>
      </c:spPr>
    </c:plotArea>
    <c:legend>
      <c:legendPos val="r"/>
      <c:layout>
        <c:manualLayout>
          <c:xMode val="edge"/>
          <c:yMode val="edge"/>
          <c:x val="0.55138895192135562"/>
          <c:y val="0.26901692963666901"/>
          <c:w val="0.39457646594607948"/>
          <c:h val="0.3781538801902635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2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Statistics!$A$182:$A$188</c:f>
              <c:strCache>
                <c:ptCount val="7"/>
                <c:pt idx="0">
                  <c:v>POI Popularity</c:v>
                </c:pt>
                <c:pt idx="1">
                  <c:v>Weather Context</c:v>
                </c:pt>
                <c:pt idx="2">
                  <c:v>POI Visual Content</c:v>
                </c:pt>
                <c:pt idx="3">
                  <c:v>Feedback</c:v>
                </c:pt>
                <c:pt idx="4">
                  <c:v>Social Relationship</c:v>
                </c:pt>
                <c:pt idx="5">
                  <c:v>POI Profiles</c:v>
                </c:pt>
                <c:pt idx="6">
                  <c:v>Check-in </c:v>
                </c:pt>
              </c:strCache>
            </c:strRef>
          </c:cat>
          <c:val>
            <c:numRef>
              <c:f>Statistics!$B$182:$B$188</c:f>
              <c:numCache>
                <c:formatCode>0%</c:formatCode>
                <c:ptCount val="7"/>
                <c:pt idx="0">
                  <c:v>1.5384615384615385E-2</c:v>
                </c:pt>
                <c:pt idx="1">
                  <c:v>1.5384615384615385E-2</c:v>
                </c:pt>
                <c:pt idx="2">
                  <c:v>1.5384615384615385E-2</c:v>
                </c:pt>
                <c:pt idx="3">
                  <c:v>5.128205128205128E-2</c:v>
                </c:pt>
                <c:pt idx="4">
                  <c:v>0.11794871794871795</c:v>
                </c:pt>
                <c:pt idx="5">
                  <c:v>0.25128205128205128</c:v>
                </c:pt>
                <c:pt idx="6">
                  <c:v>0.53333333333333333</c:v>
                </c:pt>
              </c:numCache>
            </c:numRef>
          </c:val>
          <c:extLst>
            <c:ext xmlns:c16="http://schemas.microsoft.com/office/drawing/2014/chart" uri="{C3380CC4-5D6E-409C-BE32-E72D297353CC}">
              <c16:uniqueId val="{00000000-1AAB-D14A-9031-458AF1565126}"/>
            </c:ext>
          </c:extLst>
        </c:ser>
        <c:dLbls>
          <c:showLegendKey val="0"/>
          <c:showVal val="0"/>
          <c:showCatName val="0"/>
          <c:showSerName val="0"/>
          <c:showPercent val="0"/>
          <c:showBubbleSize val="0"/>
        </c:dLbls>
        <c:gapWidth val="75"/>
        <c:overlap val="-25"/>
        <c:axId val="1274767168"/>
        <c:axId val="1274768896"/>
      </c:barChart>
      <c:catAx>
        <c:axId val="1274767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crossAx val="1274768896"/>
        <c:crosses val="autoZero"/>
        <c:auto val="1"/>
        <c:lblAlgn val="ctr"/>
        <c:lblOffset val="100"/>
        <c:noMultiLvlLbl val="0"/>
      </c:catAx>
      <c:valAx>
        <c:axId val="12747688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12747671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400" baseline="0"/>
      </a:pPr>
      <a:endParaRPr lang="en-DE"/>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22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Statistics!$B$104:$B$111</c:f>
              <c:strCache>
                <c:ptCount val="8"/>
                <c:pt idx="0">
                  <c:v>Precision</c:v>
                </c:pt>
                <c:pt idx="1">
                  <c:v>NDCG</c:v>
                </c:pt>
                <c:pt idx="2">
                  <c:v>Recall</c:v>
                </c:pt>
                <c:pt idx="3">
                  <c:v>MRR</c:v>
                </c:pt>
                <c:pt idx="4">
                  <c:v>Accuracy</c:v>
                </c:pt>
                <c:pt idx="5">
                  <c:v>Hit Ratio</c:v>
                </c:pt>
                <c:pt idx="6">
                  <c:v>MAP</c:v>
                </c:pt>
                <c:pt idx="7">
                  <c:v>F1-score</c:v>
                </c:pt>
              </c:strCache>
            </c:strRef>
          </c:cat>
          <c:val>
            <c:numRef>
              <c:f>Statistics!$C$104:$C$111</c:f>
              <c:numCache>
                <c:formatCode>0%</c:formatCode>
                <c:ptCount val="8"/>
                <c:pt idx="0">
                  <c:v>0.22421524663677131</c:v>
                </c:pt>
                <c:pt idx="1">
                  <c:v>0.21524663677130046</c:v>
                </c:pt>
                <c:pt idx="2">
                  <c:v>0.19282511210762332</c:v>
                </c:pt>
                <c:pt idx="3">
                  <c:v>0.11659192825112108</c:v>
                </c:pt>
                <c:pt idx="4">
                  <c:v>7.623318385650224E-2</c:v>
                </c:pt>
                <c:pt idx="5">
                  <c:v>7.623318385650224E-2</c:v>
                </c:pt>
                <c:pt idx="6">
                  <c:v>4.9327354260089683E-2</c:v>
                </c:pt>
                <c:pt idx="7">
                  <c:v>3.5874439461883408E-2</c:v>
                </c:pt>
              </c:numCache>
            </c:numRef>
          </c:val>
          <c:extLst>
            <c:ext xmlns:c16="http://schemas.microsoft.com/office/drawing/2014/chart" uri="{C3380CC4-5D6E-409C-BE32-E72D297353CC}">
              <c16:uniqueId val="{00000000-5F28-114D-855F-4579E334104B}"/>
            </c:ext>
          </c:extLst>
        </c:ser>
        <c:dLbls>
          <c:showLegendKey val="0"/>
          <c:showVal val="0"/>
          <c:showCatName val="0"/>
          <c:showSerName val="0"/>
          <c:showPercent val="0"/>
          <c:showBubbleSize val="0"/>
        </c:dLbls>
        <c:gapWidth val="182"/>
        <c:axId val="486416911"/>
        <c:axId val="280985152"/>
      </c:barChart>
      <c:catAx>
        <c:axId val="4864169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DE"/>
          </a:p>
        </c:txPr>
        <c:crossAx val="280985152"/>
        <c:crosses val="autoZero"/>
        <c:auto val="1"/>
        <c:lblAlgn val="ctr"/>
        <c:lblOffset val="100"/>
        <c:noMultiLvlLbl val="0"/>
      </c:catAx>
      <c:valAx>
        <c:axId val="2809851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486416911"/>
        <c:crosses val="max"/>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400" baseline="0"/>
      </a:pPr>
      <a:endParaRPr lang="en-DE"/>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90561174893053"/>
          <c:y val="5.7988327929597037E-2"/>
          <c:w val="0.84667964391453654"/>
          <c:h val="0.58246002779064376"/>
        </c:manualLayout>
      </c:layout>
      <c:lineChart>
        <c:grouping val="standard"/>
        <c:varyColors val="0"/>
        <c:ser>
          <c:idx val="0"/>
          <c:order val="0"/>
          <c:tx>
            <c:strRef>
              <c:f>Statistics!$A$123</c:f>
              <c:strCache>
                <c:ptCount val="1"/>
                <c:pt idx="0">
                  <c:v>Similarity-based</c:v>
                </c:pt>
              </c:strCache>
            </c:strRef>
          </c:tx>
          <c:spPr>
            <a:ln w="28575" cap="rnd">
              <a:solidFill>
                <a:schemeClr val="accent1"/>
              </a:solidFill>
              <a:round/>
            </a:ln>
            <a:effectLst/>
          </c:spPr>
          <c:marker>
            <c:symbol val="none"/>
          </c:marker>
          <c:cat>
            <c:numRef>
              <c:f>Statistics!$B$122:$D$122</c:f>
              <c:numCache>
                <c:formatCode>General</c:formatCode>
                <c:ptCount val="3"/>
                <c:pt idx="0">
                  <c:v>2021</c:v>
                </c:pt>
                <c:pt idx="1">
                  <c:v>2022</c:v>
                </c:pt>
                <c:pt idx="2">
                  <c:v>2023</c:v>
                </c:pt>
              </c:numCache>
            </c:numRef>
          </c:cat>
          <c:val>
            <c:numRef>
              <c:f>Statistics!$B$123:$D$123</c:f>
              <c:numCache>
                <c:formatCode>0%</c:formatCode>
                <c:ptCount val="3"/>
                <c:pt idx="0">
                  <c:v>0.29090909090909089</c:v>
                </c:pt>
                <c:pt idx="1">
                  <c:v>0.23863636363636365</c:v>
                </c:pt>
                <c:pt idx="2">
                  <c:v>0.13432835820895522</c:v>
                </c:pt>
              </c:numCache>
            </c:numRef>
          </c:val>
          <c:smooth val="0"/>
          <c:extLst>
            <c:ext xmlns:c16="http://schemas.microsoft.com/office/drawing/2014/chart" uri="{C3380CC4-5D6E-409C-BE32-E72D297353CC}">
              <c16:uniqueId val="{00000000-1F26-3B48-88D4-12969C1E447C}"/>
            </c:ext>
          </c:extLst>
        </c:ser>
        <c:ser>
          <c:idx val="1"/>
          <c:order val="1"/>
          <c:tx>
            <c:strRef>
              <c:f>Statistics!$A$124</c:f>
              <c:strCache>
                <c:ptCount val="1"/>
                <c:pt idx="0">
                  <c:v>Factorization-based</c:v>
                </c:pt>
              </c:strCache>
            </c:strRef>
          </c:tx>
          <c:spPr>
            <a:ln w="28575" cap="rnd">
              <a:solidFill>
                <a:schemeClr val="accent2"/>
              </a:solidFill>
              <a:round/>
            </a:ln>
            <a:effectLst/>
          </c:spPr>
          <c:marker>
            <c:symbol val="none"/>
          </c:marker>
          <c:cat>
            <c:numRef>
              <c:f>Statistics!$B$122:$D$122</c:f>
              <c:numCache>
                <c:formatCode>General</c:formatCode>
                <c:ptCount val="3"/>
                <c:pt idx="0">
                  <c:v>2021</c:v>
                </c:pt>
                <c:pt idx="1">
                  <c:v>2022</c:v>
                </c:pt>
                <c:pt idx="2">
                  <c:v>2023</c:v>
                </c:pt>
              </c:numCache>
            </c:numRef>
          </c:cat>
          <c:val>
            <c:numRef>
              <c:f>Statistics!$B$124:$D$124</c:f>
              <c:numCache>
                <c:formatCode>0%</c:formatCode>
                <c:ptCount val="3"/>
                <c:pt idx="0">
                  <c:v>0.10909090909090909</c:v>
                </c:pt>
                <c:pt idx="1">
                  <c:v>3.4090909090909088E-2</c:v>
                </c:pt>
                <c:pt idx="2">
                  <c:v>5.9701492537313432E-2</c:v>
                </c:pt>
              </c:numCache>
            </c:numRef>
          </c:val>
          <c:smooth val="0"/>
          <c:extLst>
            <c:ext xmlns:c16="http://schemas.microsoft.com/office/drawing/2014/chart" uri="{C3380CC4-5D6E-409C-BE32-E72D297353CC}">
              <c16:uniqueId val="{00000001-1F26-3B48-88D4-12969C1E447C}"/>
            </c:ext>
          </c:extLst>
        </c:ser>
        <c:ser>
          <c:idx val="2"/>
          <c:order val="2"/>
          <c:tx>
            <c:strRef>
              <c:f>Statistics!$A$125</c:f>
              <c:strCache>
                <c:ptCount val="1"/>
                <c:pt idx="0">
                  <c:v>Probabilistic</c:v>
                </c:pt>
              </c:strCache>
            </c:strRef>
          </c:tx>
          <c:spPr>
            <a:ln w="28575" cap="rnd">
              <a:solidFill>
                <a:schemeClr val="accent3"/>
              </a:solidFill>
              <a:round/>
            </a:ln>
            <a:effectLst/>
          </c:spPr>
          <c:marker>
            <c:symbol val="none"/>
          </c:marker>
          <c:cat>
            <c:numRef>
              <c:f>Statistics!$B$122:$D$122</c:f>
              <c:numCache>
                <c:formatCode>General</c:formatCode>
                <c:ptCount val="3"/>
                <c:pt idx="0">
                  <c:v>2021</c:v>
                </c:pt>
                <c:pt idx="1">
                  <c:v>2022</c:v>
                </c:pt>
                <c:pt idx="2">
                  <c:v>2023</c:v>
                </c:pt>
              </c:numCache>
            </c:numRef>
          </c:cat>
          <c:val>
            <c:numRef>
              <c:f>Statistics!$B$125:$D$125</c:f>
              <c:numCache>
                <c:formatCode>0%</c:formatCode>
                <c:ptCount val="3"/>
                <c:pt idx="0">
                  <c:v>9.0909090909090912E-2</c:v>
                </c:pt>
                <c:pt idx="1">
                  <c:v>4.5454545454545456E-2</c:v>
                </c:pt>
                <c:pt idx="2">
                  <c:v>4.4776119402985072E-2</c:v>
                </c:pt>
              </c:numCache>
            </c:numRef>
          </c:val>
          <c:smooth val="0"/>
          <c:extLst>
            <c:ext xmlns:c16="http://schemas.microsoft.com/office/drawing/2014/chart" uri="{C3380CC4-5D6E-409C-BE32-E72D297353CC}">
              <c16:uniqueId val="{00000002-1F26-3B48-88D4-12969C1E447C}"/>
            </c:ext>
          </c:extLst>
        </c:ser>
        <c:ser>
          <c:idx val="3"/>
          <c:order val="3"/>
          <c:tx>
            <c:strRef>
              <c:f>Statistics!$A$126</c:f>
              <c:strCache>
                <c:ptCount val="1"/>
                <c:pt idx="0">
                  <c:v>DL-based </c:v>
                </c:pt>
              </c:strCache>
            </c:strRef>
          </c:tx>
          <c:spPr>
            <a:ln w="28575" cap="rnd">
              <a:solidFill>
                <a:schemeClr val="accent4"/>
              </a:solidFill>
              <a:round/>
            </a:ln>
            <a:effectLst/>
          </c:spPr>
          <c:marker>
            <c:symbol val="none"/>
          </c:marker>
          <c:cat>
            <c:numRef>
              <c:f>Statistics!$B$122:$D$122</c:f>
              <c:numCache>
                <c:formatCode>General</c:formatCode>
                <c:ptCount val="3"/>
                <c:pt idx="0">
                  <c:v>2021</c:v>
                </c:pt>
                <c:pt idx="1">
                  <c:v>2022</c:v>
                </c:pt>
                <c:pt idx="2">
                  <c:v>2023</c:v>
                </c:pt>
              </c:numCache>
            </c:numRef>
          </c:cat>
          <c:val>
            <c:numRef>
              <c:f>Statistics!$B$126:$D$126</c:f>
              <c:numCache>
                <c:formatCode>0%</c:formatCode>
                <c:ptCount val="3"/>
                <c:pt idx="0">
                  <c:v>0.27272727272727271</c:v>
                </c:pt>
                <c:pt idx="1">
                  <c:v>0.34090909090909088</c:v>
                </c:pt>
                <c:pt idx="2">
                  <c:v>0.41791044776119401</c:v>
                </c:pt>
              </c:numCache>
            </c:numRef>
          </c:val>
          <c:smooth val="0"/>
          <c:extLst>
            <c:ext xmlns:c16="http://schemas.microsoft.com/office/drawing/2014/chart" uri="{C3380CC4-5D6E-409C-BE32-E72D297353CC}">
              <c16:uniqueId val="{00000003-1F26-3B48-88D4-12969C1E447C}"/>
            </c:ext>
          </c:extLst>
        </c:ser>
        <c:ser>
          <c:idx val="4"/>
          <c:order val="4"/>
          <c:tx>
            <c:strRef>
              <c:f>Statistics!$A$127</c:f>
              <c:strCache>
                <c:ptCount val="1"/>
                <c:pt idx="0">
                  <c:v>Graph-based </c:v>
                </c:pt>
              </c:strCache>
            </c:strRef>
          </c:tx>
          <c:spPr>
            <a:ln w="28575" cap="rnd">
              <a:solidFill>
                <a:schemeClr val="accent5"/>
              </a:solidFill>
              <a:round/>
            </a:ln>
            <a:effectLst/>
          </c:spPr>
          <c:marker>
            <c:symbol val="none"/>
          </c:marker>
          <c:cat>
            <c:numRef>
              <c:f>Statistics!$B$122:$D$122</c:f>
              <c:numCache>
                <c:formatCode>General</c:formatCode>
                <c:ptCount val="3"/>
                <c:pt idx="0">
                  <c:v>2021</c:v>
                </c:pt>
                <c:pt idx="1">
                  <c:v>2022</c:v>
                </c:pt>
                <c:pt idx="2">
                  <c:v>2023</c:v>
                </c:pt>
              </c:numCache>
            </c:numRef>
          </c:cat>
          <c:val>
            <c:numRef>
              <c:f>Statistics!$B$127:$D$127</c:f>
              <c:numCache>
                <c:formatCode>0%</c:formatCode>
                <c:ptCount val="3"/>
                <c:pt idx="0">
                  <c:v>0.21818181818181817</c:v>
                </c:pt>
                <c:pt idx="1">
                  <c:v>0.34090909090909088</c:v>
                </c:pt>
                <c:pt idx="2">
                  <c:v>0.32835820895522388</c:v>
                </c:pt>
              </c:numCache>
            </c:numRef>
          </c:val>
          <c:smooth val="0"/>
          <c:extLst>
            <c:ext xmlns:c16="http://schemas.microsoft.com/office/drawing/2014/chart" uri="{C3380CC4-5D6E-409C-BE32-E72D297353CC}">
              <c16:uniqueId val="{00000000-68B4-9F4D-B757-BB3A740CBBE1}"/>
            </c:ext>
          </c:extLst>
        </c:ser>
        <c:ser>
          <c:idx val="5"/>
          <c:order val="5"/>
          <c:tx>
            <c:strRef>
              <c:f>Statistics!$A$128</c:f>
              <c:strCache>
                <c:ptCount val="1"/>
                <c:pt idx="0">
                  <c:v>Others</c:v>
                </c:pt>
              </c:strCache>
            </c:strRef>
          </c:tx>
          <c:spPr>
            <a:ln w="28575" cap="rnd">
              <a:solidFill>
                <a:schemeClr val="accent6"/>
              </a:solidFill>
              <a:round/>
            </a:ln>
            <a:effectLst/>
          </c:spPr>
          <c:marker>
            <c:symbol val="none"/>
          </c:marker>
          <c:cat>
            <c:numRef>
              <c:f>Statistics!$B$122:$D$122</c:f>
              <c:numCache>
                <c:formatCode>General</c:formatCode>
                <c:ptCount val="3"/>
                <c:pt idx="0">
                  <c:v>2021</c:v>
                </c:pt>
                <c:pt idx="1">
                  <c:v>2022</c:v>
                </c:pt>
                <c:pt idx="2">
                  <c:v>2023</c:v>
                </c:pt>
              </c:numCache>
            </c:numRef>
          </c:cat>
          <c:val>
            <c:numRef>
              <c:f>Statistics!$B$128:$D$128</c:f>
              <c:numCache>
                <c:formatCode>0%</c:formatCode>
                <c:ptCount val="3"/>
                <c:pt idx="0">
                  <c:v>1.8181818181818181E-2</c:v>
                </c:pt>
                <c:pt idx="1">
                  <c:v>0</c:v>
                </c:pt>
                <c:pt idx="2">
                  <c:v>1.4925373134328358E-2</c:v>
                </c:pt>
              </c:numCache>
            </c:numRef>
          </c:val>
          <c:smooth val="0"/>
          <c:extLst>
            <c:ext xmlns:c16="http://schemas.microsoft.com/office/drawing/2014/chart" uri="{C3380CC4-5D6E-409C-BE32-E72D297353CC}">
              <c16:uniqueId val="{00000001-68B4-9F4D-B757-BB3A740CBBE1}"/>
            </c:ext>
          </c:extLst>
        </c:ser>
        <c:dLbls>
          <c:showLegendKey val="0"/>
          <c:showVal val="0"/>
          <c:showCatName val="0"/>
          <c:showSerName val="0"/>
          <c:showPercent val="0"/>
          <c:showBubbleSize val="0"/>
        </c:dLbls>
        <c:smooth val="0"/>
        <c:axId val="1856379935"/>
        <c:axId val="1918854943"/>
      </c:lineChart>
      <c:catAx>
        <c:axId val="185637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1918854943"/>
        <c:crosses val="autoZero"/>
        <c:auto val="1"/>
        <c:lblAlgn val="ctr"/>
        <c:lblOffset val="100"/>
        <c:noMultiLvlLbl val="0"/>
      </c:catAx>
      <c:valAx>
        <c:axId val="19188549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1856379935"/>
        <c:crosses val="autoZero"/>
        <c:crossBetween val="between"/>
      </c:valAx>
      <c:spPr>
        <a:noFill/>
        <a:ln>
          <a:noFill/>
        </a:ln>
        <a:effectLst/>
      </c:spPr>
    </c:plotArea>
    <c:legend>
      <c:legendPos val="b"/>
      <c:layout>
        <c:manualLayout>
          <c:xMode val="edge"/>
          <c:yMode val="edge"/>
          <c:x val="0"/>
          <c:y val="0.7859105141269106"/>
          <c:w val="0.97248855241007348"/>
          <c:h val="0.21408955419174436"/>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sz="1200" baseline="0"/>
      </a:pPr>
      <a:endParaRPr lang="en-DE"/>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81596270114798"/>
          <c:y val="4.8074262282709869E-2"/>
          <c:w val="0.8684111930098195"/>
          <c:h val="0.67366579177602803"/>
        </c:manualLayout>
      </c:layout>
      <c:lineChart>
        <c:grouping val="standard"/>
        <c:varyColors val="0"/>
        <c:ser>
          <c:idx val="0"/>
          <c:order val="0"/>
          <c:tx>
            <c:strRef>
              <c:f>Statistics!$B$198</c:f>
              <c:strCache>
                <c:ptCount val="1"/>
                <c:pt idx="0">
                  <c:v>General POI</c:v>
                </c:pt>
              </c:strCache>
            </c:strRef>
          </c:tx>
          <c:spPr>
            <a:ln w="28575" cap="rnd">
              <a:solidFill>
                <a:schemeClr val="accent1"/>
              </a:solidFill>
              <a:round/>
            </a:ln>
            <a:effectLst/>
          </c:spPr>
          <c:marker>
            <c:symbol val="none"/>
          </c:marker>
          <c:cat>
            <c:numRef>
              <c:f>Statistics!$A$199:$A$201</c:f>
              <c:numCache>
                <c:formatCode>General</c:formatCode>
                <c:ptCount val="3"/>
                <c:pt idx="0">
                  <c:v>2021</c:v>
                </c:pt>
                <c:pt idx="1">
                  <c:v>2022</c:v>
                </c:pt>
                <c:pt idx="2">
                  <c:v>2023</c:v>
                </c:pt>
              </c:numCache>
            </c:numRef>
          </c:cat>
          <c:val>
            <c:numRef>
              <c:f>Statistics!$B$199:$B$201</c:f>
              <c:numCache>
                <c:formatCode>0%</c:formatCode>
                <c:ptCount val="3"/>
                <c:pt idx="0">
                  <c:v>0.63157894736842102</c:v>
                </c:pt>
                <c:pt idx="1">
                  <c:v>0.46341463414634149</c:v>
                </c:pt>
                <c:pt idx="2">
                  <c:v>0.53125</c:v>
                </c:pt>
              </c:numCache>
            </c:numRef>
          </c:val>
          <c:smooth val="0"/>
          <c:extLst>
            <c:ext xmlns:c16="http://schemas.microsoft.com/office/drawing/2014/chart" uri="{C3380CC4-5D6E-409C-BE32-E72D297353CC}">
              <c16:uniqueId val="{00000000-C40C-D34A-8A8C-AE1C9594BCBF}"/>
            </c:ext>
          </c:extLst>
        </c:ser>
        <c:ser>
          <c:idx val="1"/>
          <c:order val="1"/>
          <c:tx>
            <c:strRef>
              <c:f>Statistics!$C$198</c:f>
              <c:strCache>
                <c:ptCount val="1"/>
                <c:pt idx="0">
                  <c:v>Next-POI</c:v>
                </c:pt>
              </c:strCache>
            </c:strRef>
          </c:tx>
          <c:spPr>
            <a:ln w="28575" cap="rnd">
              <a:solidFill>
                <a:schemeClr val="accent2"/>
              </a:solidFill>
              <a:round/>
            </a:ln>
            <a:effectLst/>
          </c:spPr>
          <c:marker>
            <c:symbol val="none"/>
          </c:marker>
          <c:cat>
            <c:numRef>
              <c:f>Statistics!$A$199:$A$201</c:f>
              <c:numCache>
                <c:formatCode>General</c:formatCode>
                <c:ptCount val="3"/>
                <c:pt idx="0">
                  <c:v>2021</c:v>
                </c:pt>
                <c:pt idx="1">
                  <c:v>2022</c:v>
                </c:pt>
                <c:pt idx="2">
                  <c:v>2023</c:v>
                </c:pt>
              </c:numCache>
            </c:numRef>
          </c:cat>
          <c:val>
            <c:numRef>
              <c:f>Statistics!$C$199:$C$201</c:f>
              <c:numCache>
                <c:formatCode>0%</c:formatCode>
                <c:ptCount val="3"/>
                <c:pt idx="0">
                  <c:v>0.36842105263157893</c:v>
                </c:pt>
                <c:pt idx="1">
                  <c:v>0.53658536585365857</c:v>
                </c:pt>
                <c:pt idx="2">
                  <c:v>0.46875</c:v>
                </c:pt>
              </c:numCache>
            </c:numRef>
          </c:val>
          <c:smooth val="0"/>
          <c:extLst>
            <c:ext xmlns:c16="http://schemas.microsoft.com/office/drawing/2014/chart" uri="{C3380CC4-5D6E-409C-BE32-E72D297353CC}">
              <c16:uniqueId val="{00000001-C40C-D34A-8A8C-AE1C9594BCBF}"/>
            </c:ext>
          </c:extLst>
        </c:ser>
        <c:dLbls>
          <c:showLegendKey val="0"/>
          <c:showVal val="0"/>
          <c:showCatName val="0"/>
          <c:showSerName val="0"/>
          <c:showPercent val="0"/>
          <c:showBubbleSize val="0"/>
        </c:dLbls>
        <c:smooth val="0"/>
        <c:axId val="414518848"/>
        <c:axId val="122606127"/>
      </c:lineChart>
      <c:catAx>
        <c:axId val="41451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122606127"/>
        <c:crosses val="autoZero"/>
        <c:auto val="1"/>
        <c:lblAlgn val="ctr"/>
        <c:lblOffset val="100"/>
        <c:noMultiLvlLbl val="0"/>
      </c:catAx>
      <c:valAx>
        <c:axId val="122606127"/>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414518848"/>
        <c:crosses val="autoZero"/>
        <c:crossBetween val="between"/>
      </c:valAx>
      <c:spPr>
        <a:noFill/>
        <a:ln>
          <a:noFill/>
        </a:ln>
        <a:effectLst/>
      </c:spPr>
    </c:plotArea>
    <c:legend>
      <c:legendPos val="b"/>
      <c:layout>
        <c:manualLayout>
          <c:xMode val="edge"/>
          <c:yMode val="edge"/>
          <c:x val="2.1478127734033237E-2"/>
          <c:y val="0.84509572086236828"/>
          <c:w val="0.95148818897637777"/>
          <c:h val="0.1271266411187419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sz="1400" baseline="0"/>
      </a:pPr>
      <a:endParaRPr lang="en-DE"/>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ofPieChart>
        <c:ofPieType val="pie"/>
        <c:varyColors val="1"/>
        <c:ser>
          <c:idx val="0"/>
          <c:order val="0"/>
          <c:dPt>
            <c:idx val="0"/>
            <c:bubble3D val="0"/>
            <c:spPr>
              <a:solidFill>
                <a:schemeClr val="accent5">
                  <a:shade val="58000"/>
                </a:schemeClr>
              </a:solidFill>
              <a:ln w="19050">
                <a:solidFill>
                  <a:schemeClr val="lt1"/>
                </a:solidFill>
              </a:ln>
              <a:effectLst/>
            </c:spPr>
            <c:extLst>
              <c:ext xmlns:c16="http://schemas.microsoft.com/office/drawing/2014/chart" uri="{C3380CC4-5D6E-409C-BE32-E72D297353CC}">
                <c16:uniqueId val="{00000001-9404-5740-B7D2-4901D6D1BEE8}"/>
              </c:ext>
            </c:extLst>
          </c:dPt>
          <c:dPt>
            <c:idx val="1"/>
            <c:bubble3D val="0"/>
            <c:spPr>
              <a:solidFill>
                <a:schemeClr val="accent5">
                  <a:shade val="70000"/>
                </a:schemeClr>
              </a:solidFill>
              <a:ln w="19050">
                <a:solidFill>
                  <a:schemeClr val="lt1"/>
                </a:solidFill>
              </a:ln>
              <a:effectLst/>
            </c:spPr>
            <c:extLst>
              <c:ext xmlns:c16="http://schemas.microsoft.com/office/drawing/2014/chart" uri="{C3380CC4-5D6E-409C-BE32-E72D297353CC}">
                <c16:uniqueId val="{00000003-9404-5740-B7D2-4901D6D1BEE8}"/>
              </c:ext>
            </c:extLst>
          </c:dPt>
          <c:dPt>
            <c:idx val="2"/>
            <c:bubble3D val="0"/>
            <c:spPr>
              <a:solidFill>
                <a:schemeClr val="accent5">
                  <a:shade val="90000"/>
                </a:schemeClr>
              </a:solidFill>
              <a:ln w="19050">
                <a:solidFill>
                  <a:schemeClr val="lt1"/>
                </a:solidFill>
              </a:ln>
              <a:effectLst/>
            </c:spPr>
            <c:extLst>
              <c:ext xmlns:c16="http://schemas.microsoft.com/office/drawing/2014/chart" uri="{C3380CC4-5D6E-409C-BE32-E72D297353CC}">
                <c16:uniqueId val="{00000005-9404-5740-B7D2-4901D6D1BEE8}"/>
              </c:ext>
            </c:extLst>
          </c:dPt>
          <c:dPt>
            <c:idx val="3"/>
            <c:bubble3D val="0"/>
            <c:spPr>
              <a:solidFill>
                <a:schemeClr val="accent5">
                  <a:shade val="86000"/>
                </a:schemeClr>
              </a:solidFill>
              <a:ln w="19050">
                <a:solidFill>
                  <a:schemeClr val="lt1"/>
                </a:solidFill>
              </a:ln>
              <a:effectLst/>
            </c:spPr>
            <c:extLst>
              <c:ext xmlns:c16="http://schemas.microsoft.com/office/drawing/2014/chart" uri="{C3380CC4-5D6E-409C-BE32-E72D297353CC}">
                <c16:uniqueId val="{00000007-9404-5740-B7D2-4901D6D1BEE8}"/>
              </c:ext>
            </c:extLst>
          </c:dPt>
          <c:dPt>
            <c:idx val="4"/>
            <c:bubble3D val="0"/>
            <c:spPr>
              <a:solidFill>
                <a:schemeClr val="accent5">
                  <a:tint val="86000"/>
                </a:schemeClr>
              </a:solidFill>
              <a:ln w="19050">
                <a:solidFill>
                  <a:schemeClr val="lt1"/>
                </a:solidFill>
              </a:ln>
              <a:effectLst/>
            </c:spPr>
            <c:extLst>
              <c:ext xmlns:c16="http://schemas.microsoft.com/office/drawing/2014/chart" uri="{C3380CC4-5D6E-409C-BE32-E72D297353CC}">
                <c16:uniqueId val="{00000009-9404-5740-B7D2-4901D6D1BEE8}"/>
              </c:ext>
            </c:extLst>
          </c:dPt>
          <c:dPt>
            <c:idx val="5"/>
            <c:bubble3D val="0"/>
            <c:spPr>
              <a:solidFill>
                <a:schemeClr val="accent5">
                  <a:tint val="58000"/>
                </a:schemeClr>
              </a:solidFill>
              <a:ln w="19050">
                <a:solidFill>
                  <a:schemeClr val="lt1"/>
                </a:solidFill>
              </a:ln>
              <a:effectLst/>
            </c:spPr>
            <c:extLst>
              <c:ext xmlns:c16="http://schemas.microsoft.com/office/drawing/2014/chart" uri="{C3380CC4-5D6E-409C-BE32-E72D297353CC}">
                <c16:uniqueId val="{0000000B-EBA5-904C-BF78-C9ADF1C65564}"/>
              </c:ext>
            </c:extLst>
          </c:dPt>
          <c:dPt>
            <c:idx val="6"/>
            <c:bubble3D val="0"/>
            <c:spPr>
              <a:solidFill>
                <a:schemeClr val="accent5">
                  <a:tint val="30000"/>
                </a:schemeClr>
              </a:solidFill>
              <a:ln w="19050">
                <a:solidFill>
                  <a:schemeClr val="lt1"/>
                </a:solidFill>
              </a:ln>
              <a:effectLst/>
            </c:spPr>
            <c:extLst>
              <c:ext xmlns:c16="http://schemas.microsoft.com/office/drawing/2014/chart" uri="{C3380CC4-5D6E-409C-BE32-E72D297353CC}">
                <c16:uniqueId val="{0000000D-EBA5-904C-BF78-C9ADF1C65564}"/>
              </c:ext>
            </c:extLst>
          </c:dPt>
          <c:dLbls>
            <c:dLbl>
              <c:idx val="5"/>
              <c:showLegendKey val="1"/>
              <c:showVal val="0"/>
              <c:showCatName val="1"/>
              <c:showSerName val="0"/>
              <c:showPercent val="1"/>
              <c:showBubbleSize val="0"/>
              <c:extLst>
                <c:ext xmlns:c15="http://schemas.microsoft.com/office/drawing/2012/chart" uri="{CE6537A1-D6FC-4f65-9D91-7224C49458BB}">
                  <c15:layout>
                    <c:manualLayout>
                      <c:w val="0.14995700921193514"/>
                      <c:h val="0.21341243306355445"/>
                    </c:manualLayout>
                  </c15:layout>
                </c:ext>
                <c:ext xmlns:c16="http://schemas.microsoft.com/office/drawing/2014/chart" uri="{C3380CC4-5D6E-409C-BE32-E72D297353CC}">
                  <c16:uniqueId val="{0000000B-EBA5-904C-BF78-C9ADF1C655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DE"/>
              </a:p>
            </c:txPr>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Statistics!$A$70:$B$75</c:f>
              <c:multiLvlStrCache>
                <c:ptCount val="6"/>
                <c:lvl>
                  <c:pt idx="3">
                    <c:v>POI Profile</c:v>
                  </c:pt>
                  <c:pt idx="4">
                    <c:v>POI Visual Content</c:v>
                  </c:pt>
                  <c:pt idx="5">
                    <c:v>POI Popularity</c:v>
                  </c:pt>
                </c:lvl>
                <c:lvl>
                  <c:pt idx="0">
                    <c:v>CB</c:v>
                  </c:pt>
                  <c:pt idx="1">
                    <c:v>CF</c:v>
                  </c:pt>
                  <c:pt idx="2">
                    <c:v>Others</c:v>
                  </c:pt>
                  <c:pt idx="3">
                    <c:v>CF +</c:v>
                  </c:pt>
                  <c:pt idx="4">
                    <c:v>CF +</c:v>
                  </c:pt>
                  <c:pt idx="5">
                    <c:v>CF +</c:v>
                  </c:pt>
                </c:lvl>
              </c:multiLvlStrCache>
            </c:multiLvlStrRef>
          </c:cat>
          <c:val>
            <c:numRef>
              <c:f>Statistics!$C$70:$C$75</c:f>
              <c:numCache>
                <c:formatCode>General</c:formatCode>
                <c:ptCount val="6"/>
                <c:pt idx="0">
                  <c:v>8</c:v>
                </c:pt>
                <c:pt idx="1">
                  <c:v>49</c:v>
                </c:pt>
                <c:pt idx="2">
                  <c:v>2</c:v>
                </c:pt>
                <c:pt idx="3">
                  <c:v>43</c:v>
                </c:pt>
                <c:pt idx="4">
                  <c:v>3</c:v>
                </c:pt>
                <c:pt idx="5">
                  <c:v>3</c:v>
                </c:pt>
              </c:numCache>
            </c:numRef>
          </c:val>
          <c:extLst>
            <c:ext xmlns:c16="http://schemas.microsoft.com/office/drawing/2014/chart" uri="{C3380CC4-5D6E-409C-BE32-E72D297353CC}">
              <c16:uniqueId val="{0000000A-9404-5740-B7D2-4901D6D1BEE8}"/>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areaChart>
        <c:grouping val="stacked"/>
        <c:varyColors val="0"/>
        <c:ser>
          <c:idx val="0"/>
          <c:order val="0"/>
          <c:tx>
            <c:strRef>
              <c:f>Statistics!$B$230</c:f>
              <c:strCache>
                <c:ptCount val="1"/>
                <c:pt idx="0">
                  <c:v>DL with Graph Embedding</c:v>
                </c:pt>
              </c:strCache>
            </c:strRef>
          </c:tx>
          <c:spPr>
            <a:solidFill>
              <a:schemeClr val="accent5">
                <a:shade val="76000"/>
              </a:schemeClr>
            </a:solidFill>
            <a:ln>
              <a:noFill/>
            </a:ln>
            <a:effectLst/>
          </c:spPr>
          <c:cat>
            <c:numRef>
              <c:f>Statistics!$A$231:$A$236</c:f>
              <c:numCache>
                <c:formatCode>General</c:formatCode>
                <c:ptCount val="6"/>
                <c:pt idx="0">
                  <c:v>2017</c:v>
                </c:pt>
                <c:pt idx="1">
                  <c:v>2018</c:v>
                </c:pt>
                <c:pt idx="2">
                  <c:v>2019</c:v>
                </c:pt>
                <c:pt idx="3">
                  <c:v>2020</c:v>
                </c:pt>
                <c:pt idx="4">
                  <c:v>2021</c:v>
                </c:pt>
                <c:pt idx="5">
                  <c:v>2022</c:v>
                </c:pt>
              </c:numCache>
            </c:numRef>
          </c:cat>
          <c:val>
            <c:numRef>
              <c:f>Statistics!$B$231:$B$236</c:f>
              <c:numCache>
                <c:formatCode>0%</c:formatCode>
                <c:ptCount val="6"/>
                <c:pt idx="0">
                  <c:v>0.1</c:v>
                </c:pt>
                <c:pt idx="1">
                  <c:v>0</c:v>
                </c:pt>
                <c:pt idx="2">
                  <c:v>6.6666666666666666E-2</c:v>
                </c:pt>
                <c:pt idx="3">
                  <c:v>5.8823529411764705E-2</c:v>
                </c:pt>
                <c:pt idx="4">
                  <c:v>0.10714285714285714</c:v>
                </c:pt>
                <c:pt idx="5">
                  <c:v>0.35483870967741937</c:v>
                </c:pt>
              </c:numCache>
            </c:numRef>
          </c:val>
          <c:extLst>
            <c:ext xmlns:c16="http://schemas.microsoft.com/office/drawing/2014/chart" uri="{C3380CC4-5D6E-409C-BE32-E72D297353CC}">
              <c16:uniqueId val="{00000000-86EE-0D4A-8A6C-F22EAB3BE5B8}"/>
            </c:ext>
          </c:extLst>
        </c:ser>
        <c:ser>
          <c:idx val="1"/>
          <c:order val="1"/>
          <c:tx>
            <c:strRef>
              <c:f>Statistics!$C$230</c:f>
              <c:strCache>
                <c:ptCount val="1"/>
                <c:pt idx="0">
                  <c:v>Traditional ML with Graph Embedding</c:v>
                </c:pt>
              </c:strCache>
            </c:strRef>
          </c:tx>
          <c:spPr>
            <a:solidFill>
              <a:schemeClr val="accent5">
                <a:tint val="77000"/>
              </a:schemeClr>
            </a:solidFill>
            <a:ln>
              <a:noFill/>
            </a:ln>
            <a:effectLst/>
          </c:spPr>
          <c:cat>
            <c:numRef>
              <c:f>Statistics!$A$231:$A$236</c:f>
              <c:numCache>
                <c:formatCode>General</c:formatCode>
                <c:ptCount val="6"/>
                <c:pt idx="0">
                  <c:v>2017</c:v>
                </c:pt>
                <c:pt idx="1">
                  <c:v>2018</c:v>
                </c:pt>
                <c:pt idx="2">
                  <c:v>2019</c:v>
                </c:pt>
                <c:pt idx="3">
                  <c:v>2020</c:v>
                </c:pt>
                <c:pt idx="4">
                  <c:v>2021</c:v>
                </c:pt>
                <c:pt idx="5">
                  <c:v>2022</c:v>
                </c:pt>
              </c:numCache>
            </c:numRef>
          </c:cat>
          <c:val>
            <c:numRef>
              <c:f>Statistics!$C$231:$C$236</c:f>
              <c:numCache>
                <c:formatCode>0%</c:formatCode>
                <c:ptCount val="6"/>
                <c:pt idx="0">
                  <c:v>0</c:v>
                </c:pt>
                <c:pt idx="1">
                  <c:v>0</c:v>
                </c:pt>
                <c:pt idx="2">
                  <c:v>6.6666666666666666E-2</c:v>
                </c:pt>
                <c:pt idx="3">
                  <c:v>0</c:v>
                </c:pt>
                <c:pt idx="4">
                  <c:v>0.14285714285714285</c:v>
                </c:pt>
                <c:pt idx="5">
                  <c:v>3.2258064516129031E-2</c:v>
                </c:pt>
              </c:numCache>
            </c:numRef>
          </c:val>
          <c:extLst>
            <c:ext xmlns:c16="http://schemas.microsoft.com/office/drawing/2014/chart" uri="{C3380CC4-5D6E-409C-BE32-E72D297353CC}">
              <c16:uniqueId val="{00000001-86EE-0D4A-8A6C-F22EAB3BE5B8}"/>
            </c:ext>
          </c:extLst>
        </c:ser>
        <c:dLbls>
          <c:showLegendKey val="0"/>
          <c:showVal val="0"/>
          <c:showCatName val="0"/>
          <c:showSerName val="0"/>
          <c:showPercent val="0"/>
          <c:showBubbleSize val="0"/>
        </c:dLbls>
        <c:axId val="63519711"/>
        <c:axId val="63018255"/>
      </c:areaChart>
      <c:catAx>
        <c:axId val="6351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63018255"/>
        <c:crosses val="autoZero"/>
        <c:auto val="1"/>
        <c:lblAlgn val="ctr"/>
        <c:lblOffset val="100"/>
        <c:noMultiLvlLbl val="0"/>
      </c:catAx>
      <c:valAx>
        <c:axId val="63018255"/>
        <c:scaling>
          <c:orientation val="minMax"/>
          <c:max val="0.4"/>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63519711"/>
        <c:crosses val="autoZero"/>
        <c:crossBetween val="midCat"/>
      </c:valAx>
      <c:spPr>
        <a:noFill/>
        <a:ln>
          <a:noFill/>
        </a:ln>
        <a:effectLst/>
      </c:spPr>
    </c:plotArea>
    <c:legend>
      <c:legendPos val="b"/>
      <c:layout>
        <c:manualLayout>
          <c:xMode val="edge"/>
          <c:yMode val="edge"/>
          <c:x val="0"/>
          <c:y val="0.76463148464229724"/>
          <c:w val="1"/>
          <c:h val="0.21182801844314522"/>
        </c:manualLayout>
      </c:layout>
      <c:overlay val="0"/>
      <c:spPr>
        <a:noFill/>
        <a:ln>
          <a:noFill/>
        </a:ln>
        <a:effectLst/>
      </c:spPr>
      <c:txPr>
        <a:bodyPr rot="0" spcFirstLastPara="1" vertOverflow="ellipsis" vert="horz" wrap="square" anchor="ctr" anchorCtr="1"/>
        <a:lstStyle/>
        <a:p>
          <a:pPr>
            <a:defRPr sz="17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Statistics!$B$215</c:f>
              <c:strCache>
                <c:ptCount val="1"/>
                <c:pt idx="0">
                  <c:v>Traditional ML-based</c:v>
                </c:pt>
              </c:strCache>
            </c:strRef>
          </c:tx>
          <c:spPr>
            <a:ln w="28575" cap="rnd">
              <a:solidFill>
                <a:schemeClr val="accent1"/>
              </a:solidFill>
              <a:round/>
            </a:ln>
            <a:effectLst/>
          </c:spPr>
          <c:marker>
            <c:symbol val="none"/>
          </c:marker>
          <c:cat>
            <c:numRef>
              <c:f>Statistics!$A$216:$A$221</c:f>
              <c:numCache>
                <c:formatCode>General</c:formatCode>
                <c:ptCount val="6"/>
                <c:pt idx="0">
                  <c:v>2017</c:v>
                </c:pt>
                <c:pt idx="1">
                  <c:v>2018</c:v>
                </c:pt>
                <c:pt idx="2">
                  <c:v>2019</c:v>
                </c:pt>
                <c:pt idx="3">
                  <c:v>2020</c:v>
                </c:pt>
                <c:pt idx="4">
                  <c:v>2021</c:v>
                </c:pt>
                <c:pt idx="5">
                  <c:v>2022</c:v>
                </c:pt>
              </c:numCache>
            </c:numRef>
          </c:cat>
          <c:val>
            <c:numRef>
              <c:f>Statistics!$B$216:$B$221</c:f>
              <c:numCache>
                <c:formatCode>0%</c:formatCode>
                <c:ptCount val="6"/>
                <c:pt idx="0">
                  <c:v>0.8</c:v>
                </c:pt>
                <c:pt idx="1">
                  <c:v>0.6</c:v>
                </c:pt>
                <c:pt idx="2">
                  <c:v>0.6</c:v>
                </c:pt>
                <c:pt idx="3">
                  <c:v>0.47058823529411764</c:v>
                </c:pt>
                <c:pt idx="4">
                  <c:v>0.4642857142857143</c:v>
                </c:pt>
                <c:pt idx="5">
                  <c:v>0.22580645161290322</c:v>
                </c:pt>
              </c:numCache>
            </c:numRef>
          </c:val>
          <c:smooth val="0"/>
          <c:extLst>
            <c:ext xmlns:c16="http://schemas.microsoft.com/office/drawing/2014/chart" uri="{C3380CC4-5D6E-409C-BE32-E72D297353CC}">
              <c16:uniqueId val="{00000000-1B97-9F41-B1BB-43E68E7F0AD1}"/>
            </c:ext>
          </c:extLst>
        </c:ser>
        <c:ser>
          <c:idx val="1"/>
          <c:order val="1"/>
          <c:tx>
            <c:strRef>
              <c:f>Statistics!$C$215</c:f>
              <c:strCache>
                <c:ptCount val="1"/>
                <c:pt idx="0">
                  <c:v>DL-based</c:v>
                </c:pt>
              </c:strCache>
            </c:strRef>
          </c:tx>
          <c:spPr>
            <a:ln w="28575" cap="rnd">
              <a:solidFill>
                <a:schemeClr val="accent2"/>
              </a:solidFill>
              <a:round/>
            </a:ln>
            <a:effectLst/>
          </c:spPr>
          <c:marker>
            <c:symbol val="none"/>
          </c:marker>
          <c:cat>
            <c:numRef>
              <c:f>Statistics!$A$216:$A$221</c:f>
              <c:numCache>
                <c:formatCode>General</c:formatCode>
                <c:ptCount val="6"/>
                <c:pt idx="0">
                  <c:v>2017</c:v>
                </c:pt>
                <c:pt idx="1">
                  <c:v>2018</c:v>
                </c:pt>
                <c:pt idx="2">
                  <c:v>2019</c:v>
                </c:pt>
                <c:pt idx="3">
                  <c:v>2020</c:v>
                </c:pt>
                <c:pt idx="4">
                  <c:v>2021</c:v>
                </c:pt>
                <c:pt idx="5">
                  <c:v>2022</c:v>
                </c:pt>
              </c:numCache>
            </c:numRef>
          </c:cat>
          <c:val>
            <c:numRef>
              <c:f>Statistics!$C$216:$C$221</c:f>
              <c:numCache>
                <c:formatCode>0%</c:formatCode>
                <c:ptCount val="6"/>
                <c:pt idx="0">
                  <c:v>0.1</c:v>
                </c:pt>
                <c:pt idx="1">
                  <c:v>0.2</c:v>
                </c:pt>
                <c:pt idx="2">
                  <c:v>0.4</c:v>
                </c:pt>
                <c:pt idx="3">
                  <c:v>0.35294117647058826</c:v>
                </c:pt>
                <c:pt idx="4">
                  <c:v>0.42857142857142855</c:v>
                </c:pt>
                <c:pt idx="5">
                  <c:v>0.70967741935483875</c:v>
                </c:pt>
              </c:numCache>
            </c:numRef>
          </c:val>
          <c:smooth val="0"/>
          <c:extLst>
            <c:ext xmlns:c16="http://schemas.microsoft.com/office/drawing/2014/chart" uri="{C3380CC4-5D6E-409C-BE32-E72D297353CC}">
              <c16:uniqueId val="{00000001-1B97-9F41-B1BB-43E68E7F0AD1}"/>
            </c:ext>
          </c:extLst>
        </c:ser>
        <c:ser>
          <c:idx val="2"/>
          <c:order val="2"/>
          <c:tx>
            <c:strRef>
              <c:f>Statistics!$D$215</c:f>
              <c:strCache>
                <c:ptCount val="1"/>
                <c:pt idx="0">
                  <c:v>Probabilistic methods</c:v>
                </c:pt>
              </c:strCache>
            </c:strRef>
          </c:tx>
          <c:spPr>
            <a:ln w="28575" cap="rnd">
              <a:solidFill>
                <a:schemeClr val="accent3"/>
              </a:solidFill>
              <a:round/>
            </a:ln>
            <a:effectLst/>
          </c:spPr>
          <c:marker>
            <c:symbol val="none"/>
          </c:marker>
          <c:cat>
            <c:numRef>
              <c:f>Statistics!$A$216:$A$221</c:f>
              <c:numCache>
                <c:formatCode>General</c:formatCode>
                <c:ptCount val="6"/>
                <c:pt idx="0">
                  <c:v>2017</c:v>
                </c:pt>
                <c:pt idx="1">
                  <c:v>2018</c:v>
                </c:pt>
                <c:pt idx="2">
                  <c:v>2019</c:v>
                </c:pt>
                <c:pt idx="3">
                  <c:v>2020</c:v>
                </c:pt>
                <c:pt idx="4">
                  <c:v>2021</c:v>
                </c:pt>
                <c:pt idx="5">
                  <c:v>2022</c:v>
                </c:pt>
              </c:numCache>
            </c:numRef>
          </c:cat>
          <c:val>
            <c:numRef>
              <c:f>Statistics!$D$216:$D$221</c:f>
              <c:numCache>
                <c:formatCode>0%</c:formatCode>
                <c:ptCount val="6"/>
                <c:pt idx="0">
                  <c:v>0</c:v>
                </c:pt>
                <c:pt idx="1">
                  <c:v>0.2</c:v>
                </c:pt>
                <c:pt idx="2">
                  <c:v>0</c:v>
                </c:pt>
                <c:pt idx="3">
                  <c:v>0.11764705882352941</c:v>
                </c:pt>
                <c:pt idx="4">
                  <c:v>7.1428571428571425E-2</c:v>
                </c:pt>
                <c:pt idx="5">
                  <c:v>6.4516129032258063E-2</c:v>
                </c:pt>
              </c:numCache>
            </c:numRef>
          </c:val>
          <c:smooth val="0"/>
          <c:extLst>
            <c:ext xmlns:c16="http://schemas.microsoft.com/office/drawing/2014/chart" uri="{C3380CC4-5D6E-409C-BE32-E72D297353CC}">
              <c16:uniqueId val="{00000002-1B97-9F41-B1BB-43E68E7F0AD1}"/>
            </c:ext>
          </c:extLst>
        </c:ser>
        <c:ser>
          <c:idx val="3"/>
          <c:order val="3"/>
          <c:tx>
            <c:strRef>
              <c:f>Statistics!$E$215</c:f>
              <c:strCache>
                <c:ptCount val="1"/>
                <c:pt idx="0">
                  <c:v>Optimization-based</c:v>
                </c:pt>
              </c:strCache>
            </c:strRef>
          </c:tx>
          <c:spPr>
            <a:ln w="28575" cap="rnd">
              <a:solidFill>
                <a:schemeClr val="accent4"/>
              </a:solidFill>
              <a:round/>
            </a:ln>
            <a:effectLst/>
          </c:spPr>
          <c:marker>
            <c:symbol val="none"/>
          </c:marker>
          <c:cat>
            <c:numRef>
              <c:f>Statistics!$A$216:$A$221</c:f>
              <c:numCache>
                <c:formatCode>General</c:formatCode>
                <c:ptCount val="6"/>
                <c:pt idx="0">
                  <c:v>2017</c:v>
                </c:pt>
                <c:pt idx="1">
                  <c:v>2018</c:v>
                </c:pt>
                <c:pt idx="2">
                  <c:v>2019</c:v>
                </c:pt>
                <c:pt idx="3">
                  <c:v>2020</c:v>
                </c:pt>
                <c:pt idx="4">
                  <c:v>2021</c:v>
                </c:pt>
                <c:pt idx="5">
                  <c:v>2022</c:v>
                </c:pt>
              </c:numCache>
            </c:numRef>
          </c:cat>
          <c:val>
            <c:numRef>
              <c:f>Statistics!$E$216:$E$221</c:f>
              <c:numCache>
                <c:formatCode>0%</c:formatCode>
                <c:ptCount val="6"/>
                <c:pt idx="0">
                  <c:v>0.1</c:v>
                </c:pt>
                <c:pt idx="1">
                  <c:v>0</c:v>
                </c:pt>
                <c:pt idx="2">
                  <c:v>0</c:v>
                </c:pt>
                <c:pt idx="3">
                  <c:v>5.8823529411764705E-2</c:v>
                </c:pt>
                <c:pt idx="4">
                  <c:v>3.5714285714285712E-2</c:v>
                </c:pt>
                <c:pt idx="5">
                  <c:v>0</c:v>
                </c:pt>
              </c:numCache>
            </c:numRef>
          </c:val>
          <c:smooth val="0"/>
          <c:extLst>
            <c:ext xmlns:c16="http://schemas.microsoft.com/office/drawing/2014/chart" uri="{C3380CC4-5D6E-409C-BE32-E72D297353CC}">
              <c16:uniqueId val="{00000003-1B97-9F41-B1BB-43E68E7F0AD1}"/>
            </c:ext>
          </c:extLst>
        </c:ser>
        <c:dLbls>
          <c:showLegendKey val="0"/>
          <c:showVal val="0"/>
          <c:showCatName val="0"/>
          <c:showSerName val="0"/>
          <c:showPercent val="0"/>
          <c:showBubbleSize val="0"/>
        </c:dLbls>
        <c:smooth val="0"/>
        <c:axId val="2124120496"/>
        <c:axId val="130389615"/>
      </c:lineChart>
      <c:catAx>
        <c:axId val="212412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130389615"/>
        <c:crosses val="autoZero"/>
        <c:auto val="1"/>
        <c:lblAlgn val="ctr"/>
        <c:lblOffset val="100"/>
        <c:noMultiLvlLbl val="0"/>
      </c:catAx>
      <c:valAx>
        <c:axId val="1303896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2124120496"/>
        <c:crosses val="autoZero"/>
        <c:crossBetween val="between"/>
      </c:valAx>
      <c:spPr>
        <a:noFill/>
        <a:ln>
          <a:noFill/>
        </a:ln>
        <a:effectLst/>
      </c:spPr>
    </c:plotArea>
    <c:legend>
      <c:legendPos val="b"/>
      <c:layout>
        <c:manualLayout>
          <c:xMode val="edge"/>
          <c:yMode val="edge"/>
          <c:x val="2.7516726776059458E-2"/>
          <c:y val="0.80254101358799079"/>
          <c:w val="0.94896334900583468"/>
          <c:h val="0.17391849676982468"/>
        </c:manualLayout>
      </c:layout>
      <c:overlay val="0"/>
      <c:spPr>
        <a:noFill/>
        <a:ln>
          <a:noFill/>
        </a:ln>
        <a:effectLst/>
      </c:spPr>
      <c:txPr>
        <a:bodyPr rot="0" spcFirstLastPara="1" vertOverflow="ellipsis" vert="horz" wrap="square" anchor="ctr" anchorCtr="1"/>
        <a:lstStyle/>
        <a:p>
          <a:pPr>
            <a:defRPr sz="17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Statistics!$A$253:$A$259</c:f>
              <c:strCache>
                <c:ptCount val="7"/>
                <c:pt idx="0">
                  <c:v>Others</c:v>
                </c:pt>
                <c:pt idx="1">
                  <c:v>Check-in + Other info.</c:v>
                </c:pt>
                <c:pt idx="2">
                  <c:v>Check-in + Visual Content</c:v>
                </c:pt>
                <c:pt idx="3">
                  <c:v>Check-in + Popularity</c:v>
                </c:pt>
                <c:pt idx="4">
                  <c:v>Check-in + Context</c:v>
                </c:pt>
                <c:pt idx="5">
                  <c:v>Check-in + Relationship</c:v>
                </c:pt>
                <c:pt idx="6">
                  <c:v>Check-in + Profile</c:v>
                </c:pt>
              </c:strCache>
            </c:strRef>
          </c:cat>
          <c:val>
            <c:numRef>
              <c:f>Statistics!$B$253:$B$259</c:f>
              <c:numCache>
                <c:formatCode>0%</c:formatCode>
                <c:ptCount val="7"/>
                <c:pt idx="0">
                  <c:v>4.5977011494252873E-2</c:v>
                </c:pt>
                <c:pt idx="1">
                  <c:v>5.7471264367816091E-2</c:v>
                </c:pt>
                <c:pt idx="2">
                  <c:v>2.2988505747126436E-2</c:v>
                </c:pt>
                <c:pt idx="3">
                  <c:v>3.4482758620689655E-2</c:v>
                </c:pt>
                <c:pt idx="4">
                  <c:v>5.7471264367816091E-2</c:v>
                </c:pt>
                <c:pt idx="5">
                  <c:v>0.2413793103448276</c:v>
                </c:pt>
                <c:pt idx="6">
                  <c:v>0.54022988505747127</c:v>
                </c:pt>
              </c:numCache>
            </c:numRef>
          </c:val>
          <c:extLst>
            <c:ext xmlns:c16="http://schemas.microsoft.com/office/drawing/2014/chart" uri="{C3380CC4-5D6E-409C-BE32-E72D297353CC}">
              <c16:uniqueId val="{00000000-0137-9643-A36B-8AA3F6795019}"/>
            </c:ext>
          </c:extLst>
        </c:ser>
        <c:dLbls>
          <c:showLegendKey val="0"/>
          <c:showVal val="0"/>
          <c:showCatName val="0"/>
          <c:showSerName val="0"/>
          <c:showPercent val="0"/>
          <c:showBubbleSize val="0"/>
        </c:dLbls>
        <c:gapWidth val="182"/>
        <c:axId val="1250726047"/>
        <c:axId val="1503566031"/>
      </c:barChart>
      <c:catAx>
        <c:axId val="125072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200" b="0" i="0" u="none" strike="noStrike" kern="1200" baseline="0">
                <a:solidFill>
                  <a:schemeClr val="tx1">
                    <a:lumMod val="65000"/>
                    <a:lumOff val="35000"/>
                  </a:schemeClr>
                </a:solidFill>
                <a:latin typeface="+mn-lt"/>
                <a:ea typeface="+mn-ea"/>
                <a:cs typeface="+mn-cs"/>
              </a:defRPr>
            </a:pPr>
            <a:endParaRPr lang="en-DE"/>
          </a:p>
        </c:txPr>
        <c:crossAx val="1503566031"/>
        <c:crosses val="autoZero"/>
        <c:auto val="1"/>
        <c:lblAlgn val="ctr"/>
        <c:lblOffset val="100"/>
        <c:noMultiLvlLbl val="0"/>
      </c:catAx>
      <c:valAx>
        <c:axId val="150356603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DE"/>
          </a:p>
        </c:txPr>
        <c:crossAx val="125072604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pieChart>
        <c:varyColors val="1"/>
        <c:ser>
          <c:idx val="0"/>
          <c:order val="0"/>
          <c:dPt>
            <c:idx val="0"/>
            <c:bubble3D val="0"/>
            <c:spPr>
              <a:solidFill>
                <a:schemeClr val="accent2">
                  <a:tint val="50000"/>
                </a:schemeClr>
              </a:solidFill>
              <a:ln w="19050">
                <a:solidFill>
                  <a:schemeClr val="lt1"/>
                </a:solidFill>
              </a:ln>
              <a:effectLst/>
            </c:spPr>
            <c:extLst>
              <c:ext xmlns:c16="http://schemas.microsoft.com/office/drawing/2014/chart" uri="{C3380CC4-5D6E-409C-BE32-E72D297353CC}">
                <c16:uniqueId val="{00000001-0849-4F41-B608-DAAD18D4014B}"/>
              </c:ext>
            </c:extLst>
          </c:dPt>
          <c:dPt>
            <c:idx val="1"/>
            <c:bubble3D val="0"/>
            <c:spPr>
              <a:solidFill>
                <a:schemeClr val="accent2">
                  <a:tint val="70000"/>
                </a:schemeClr>
              </a:solidFill>
              <a:ln w="19050">
                <a:solidFill>
                  <a:schemeClr val="lt1"/>
                </a:solidFill>
              </a:ln>
              <a:effectLst/>
            </c:spPr>
            <c:extLst>
              <c:ext xmlns:c16="http://schemas.microsoft.com/office/drawing/2014/chart" uri="{C3380CC4-5D6E-409C-BE32-E72D297353CC}">
                <c16:uniqueId val="{00000003-0849-4F41-B608-DAAD18D4014B}"/>
              </c:ext>
            </c:extLst>
          </c:dPt>
          <c:dPt>
            <c:idx val="2"/>
            <c:bubble3D val="0"/>
            <c:spPr>
              <a:solidFill>
                <a:schemeClr val="accent2">
                  <a:tint val="90000"/>
                </a:schemeClr>
              </a:solidFill>
              <a:ln w="19050">
                <a:solidFill>
                  <a:schemeClr val="lt1"/>
                </a:solidFill>
              </a:ln>
              <a:effectLst/>
            </c:spPr>
            <c:extLst>
              <c:ext xmlns:c16="http://schemas.microsoft.com/office/drawing/2014/chart" uri="{C3380CC4-5D6E-409C-BE32-E72D297353CC}">
                <c16:uniqueId val="{00000005-0849-4F41-B608-DAAD18D4014B}"/>
              </c:ext>
            </c:extLst>
          </c:dPt>
          <c:dPt>
            <c:idx val="3"/>
            <c:bubble3D val="0"/>
            <c:spPr>
              <a:solidFill>
                <a:schemeClr val="accent2">
                  <a:shade val="90000"/>
                </a:schemeClr>
              </a:solidFill>
              <a:ln w="19050">
                <a:solidFill>
                  <a:schemeClr val="lt1"/>
                </a:solidFill>
              </a:ln>
              <a:effectLst/>
            </c:spPr>
            <c:extLst>
              <c:ext xmlns:c16="http://schemas.microsoft.com/office/drawing/2014/chart" uri="{C3380CC4-5D6E-409C-BE32-E72D297353CC}">
                <c16:uniqueId val="{00000007-0849-4F41-B608-DAAD18D4014B}"/>
              </c:ext>
            </c:extLst>
          </c:dPt>
          <c:dPt>
            <c:idx val="4"/>
            <c:bubble3D val="0"/>
            <c:spPr>
              <a:solidFill>
                <a:schemeClr val="accent2">
                  <a:shade val="70000"/>
                </a:schemeClr>
              </a:solidFill>
              <a:ln w="19050">
                <a:solidFill>
                  <a:schemeClr val="lt1"/>
                </a:solidFill>
              </a:ln>
              <a:effectLst/>
            </c:spPr>
            <c:extLst>
              <c:ext xmlns:c16="http://schemas.microsoft.com/office/drawing/2014/chart" uri="{C3380CC4-5D6E-409C-BE32-E72D297353CC}">
                <c16:uniqueId val="{00000009-0849-4F41-B608-DAAD18D4014B}"/>
              </c:ext>
            </c:extLst>
          </c:dPt>
          <c:dPt>
            <c:idx val="5"/>
            <c:bubble3D val="0"/>
            <c:spPr>
              <a:solidFill>
                <a:schemeClr val="accent2">
                  <a:shade val="50000"/>
                </a:schemeClr>
              </a:solidFill>
              <a:ln w="19050">
                <a:solidFill>
                  <a:schemeClr val="lt1"/>
                </a:solidFill>
              </a:ln>
              <a:effectLst/>
            </c:spPr>
            <c:extLst>
              <c:ext xmlns:c16="http://schemas.microsoft.com/office/drawing/2014/chart" uri="{C3380CC4-5D6E-409C-BE32-E72D297353CC}">
                <c16:uniqueId val="{0000000B-0849-4F41-B608-DAAD18D4014B}"/>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Statistics!$A$254:$A$259</c:f>
              <c:strCache>
                <c:ptCount val="6"/>
                <c:pt idx="0">
                  <c:v>Check-in + Other info.</c:v>
                </c:pt>
                <c:pt idx="1">
                  <c:v>Check-in + Visual Content</c:v>
                </c:pt>
                <c:pt idx="2">
                  <c:v>Check-in + Popularity</c:v>
                </c:pt>
                <c:pt idx="3">
                  <c:v>Check-in + Context</c:v>
                </c:pt>
                <c:pt idx="4">
                  <c:v>Check-in + Relationship</c:v>
                </c:pt>
                <c:pt idx="5">
                  <c:v>Check-in + Profile</c:v>
                </c:pt>
              </c:strCache>
            </c:strRef>
          </c:cat>
          <c:val>
            <c:numRef>
              <c:f>Statistics!$B$254:$B$259</c:f>
              <c:numCache>
                <c:formatCode>0%</c:formatCode>
                <c:ptCount val="6"/>
                <c:pt idx="0">
                  <c:v>5.7471264367816091E-2</c:v>
                </c:pt>
                <c:pt idx="1">
                  <c:v>2.2988505747126436E-2</c:v>
                </c:pt>
                <c:pt idx="2">
                  <c:v>3.4482758620689655E-2</c:v>
                </c:pt>
                <c:pt idx="3">
                  <c:v>5.7471264367816091E-2</c:v>
                </c:pt>
                <c:pt idx="4">
                  <c:v>0.2413793103448276</c:v>
                </c:pt>
                <c:pt idx="5">
                  <c:v>0.54022988505747127</c:v>
                </c:pt>
              </c:numCache>
            </c:numRef>
          </c:val>
          <c:extLst>
            <c:ext xmlns:c16="http://schemas.microsoft.com/office/drawing/2014/chart" uri="{C3380CC4-5D6E-409C-BE32-E72D297353CC}">
              <c16:uniqueId val="{00000000-F0FF-8445-BEA9-D10372B0A3F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8">
  <a:schemeClr val="accent5"/>
</cs:colorStyle>
</file>

<file path=xl/charts/colors18.xml><?xml version="1.0" encoding="utf-8"?>
<cs:colorStyle xmlns:cs="http://schemas.microsoft.com/office/drawing/2012/chartStyle" xmlns:a="http://schemas.openxmlformats.org/drawingml/2006/main" meth="withinLinear" id="18">
  <a:schemeClr val="accent5"/>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12294</xdr:colOff>
      <xdr:row>0</xdr:row>
      <xdr:rowOff>0</xdr:rowOff>
    </xdr:from>
    <xdr:to>
      <xdr:col>10</xdr:col>
      <xdr:colOff>468563</xdr:colOff>
      <xdr:row>14</xdr:row>
      <xdr:rowOff>106821</xdr:rowOff>
    </xdr:to>
    <xdr:graphicFrame macro="">
      <xdr:nvGraphicFramePr>
        <xdr:cNvPr id="2" name="Chart 1">
          <a:extLst>
            <a:ext uri="{FF2B5EF4-FFF2-40B4-BE49-F238E27FC236}">
              <a16:creationId xmlns:a16="http://schemas.microsoft.com/office/drawing/2014/main" id="{390E299E-6CDC-5E4C-B56B-AE10FC15DB4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572279</xdr:colOff>
      <xdr:row>14</xdr:row>
      <xdr:rowOff>159878</xdr:rowOff>
    </xdr:from>
    <xdr:to>
      <xdr:col>6</xdr:col>
      <xdr:colOff>792892</xdr:colOff>
      <xdr:row>30</xdr:row>
      <xdr:rowOff>88899</xdr:rowOff>
    </xdr:to>
    <xdr:graphicFrame macro="">
      <xdr:nvGraphicFramePr>
        <xdr:cNvPr id="3" name="Chart 2">
          <a:extLst>
            <a:ext uri="{FF2B5EF4-FFF2-40B4-BE49-F238E27FC236}">
              <a16:creationId xmlns:a16="http://schemas.microsoft.com/office/drawing/2014/main" id="{DB7D97ED-5DBC-674F-98BA-BF3419BBE9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580570</xdr:colOff>
      <xdr:row>21</xdr:row>
      <xdr:rowOff>143039</xdr:rowOff>
    </xdr:from>
    <xdr:to>
      <xdr:col>17</xdr:col>
      <xdr:colOff>325640</xdr:colOff>
      <xdr:row>37</xdr:row>
      <xdr:rowOff>72060</xdr:rowOff>
    </xdr:to>
    <xdr:graphicFrame macro="">
      <xdr:nvGraphicFramePr>
        <xdr:cNvPr id="4" name="Chart 3">
          <a:extLst>
            <a:ext uri="{FF2B5EF4-FFF2-40B4-BE49-F238E27FC236}">
              <a16:creationId xmlns:a16="http://schemas.microsoft.com/office/drawing/2014/main" id="{7EC1C4D4-A2FE-ED41-80DE-2ADCFC8DCCA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666451</xdr:colOff>
      <xdr:row>56</xdr:row>
      <xdr:rowOff>112186</xdr:rowOff>
    </xdr:from>
    <xdr:to>
      <xdr:col>11</xdr:col>
      <xdr:colOff>294087</xdr:colOff>
      <xdr:row>72</xdr:row>
      <xdr:rowOff>30398</xdr:rowOff>
    </xdr:to>
    <xdr:graphicFrame macro="">
      <xdr:nvGraphicFramePr>
        <xdr:cNvPr id="5" name="Chart 4">
          <a:extLst>
            <a:ext uri="{FF2B5EF4-FFF2-40B4-BE49-F238E27FC236}">
              <a16:creationId xmlns:a16="http://schemas.microsoft.com/office/drawing/2014/main" id="{757E6E98-4859-794E-B225-A19273ECD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423333</xdr:colOff>
      <xdr:row>90</xdr:row>
      <xdr:rowOff>162984</xdr:rowOff>
    </xdr:from>
    <xdr:to>
      <xdr:col>19</xdr:col>
      <xdr:colOff>168402</xdr:colOff>
      <xdr:row>106</xdr:row>
      <xdr:rowOff>92005</xdr:rowOff>
    </xdr:to>
    <xdr:graphicFrame macro="">
      <xdr:nvGraphicFramePr>
        <xdr:cNvPr id="6" name="Chart 5">
          <a:extLst>
            <a:ext uri="{FF2B5EF4-FFF2-40B4-BE49-F238E27FC236}">
              <a16:creationId xmlns:a16="http://schemas.microsoft.com/office/drawing/2014/main" id="{500A5488-0C5C-FD4F-B940-028301EBCCB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160622</xdr:colOff>
      <xdr:row>56</xdr:row>
      <xdr:rowOff>192875</xdr:rowOff>
    </xdr:from>
    <xdr:to>
      <xdr:col>19</xdr:col>
      <xdr:colOff>728058</xdr:colOff>
      <xdr:row>72</xdr:row>
      <xdr:rowOff>111087</xdr:rowOff>
    </xdr:to>
    <xdr:graphicFrame macro="">
      <xdr:nvGraphicFramePr>
        <xdr:cNvPr id="7" name="Chart 6">
          <a:extLst>
            <a:ext uri="{FF2B5EF4-FFF2-40B4-BE49-F238E27FC236}">
              <a16:creationId xmlns:a16="http://schemas.microsoft.com/office/drawing/2014/main" id="{ED4C08EF-BF97-B648-83EC-686E96AF55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11877</xdr:colOff>
      <xdr:row>76</xdr:row>
      <xdr:rowOff>49155</xdr:rowOff>
    </xdr:from>
    <xdr:to>
      <xdr:col>14</xdr:col>
      <xdr:colOff>472367</xdr:colOff>
      <xdr:row>89</xdr:row>
      <xdr:rowOff>179262</xdr:rowOff>
    </xdr:to>
    <xdr:graphicFrame macro="">
      <xdr:nvGraphicFramePr>
        <xdr:cNvPr id="8" name="Chart 7">
          <a:extLst>
            <a:ext uri="{FF2B5EF4-FFF2-40B4-BE49-F238E27FC236}">
              <a16:creationId xmlns:a16="http://schemas.microsoft.com/office/drawing/2014/main" id="{965C5180-A055-7649-99F2-5852F7BE7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742812</xdr:colOff>
      <xdr:row>76</xdr:row>
      <xdr:rowOff>58292</xdr:rowOff>
    </xdr:from>
    <xdr:to>
      <xdr:col>20</xdr:col>
      <xdr:colOff>380999</xdr:colOff>
      <xdr:row>89</xdr:row>
      <xdr:rowOff>188399</xdr:rowOff>
    </xdr:to>
    <xdr:graphicFrame macro="">
      <xdr:nvGraphicFramePr>
        <xdr:cNvPr id="9" name="Chart 8">
          <a:extLst>
            <a:ext uri="{FF2B5EF4-FFF2-40B4-BE49-F238E27FC236}">
              <a16:creationId xmlns:a16="http://schemas.microsoft.com/office/drawing/2014/main" id="{8C489415-E753-034A-8AAE-CF7C5A151B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xdr:col>
      <xdr:colOff>138984</xdr:colOff>
      <xdr:row>39</xdr:row>
      <xdr:rowOff>38179</xdr:rowOff>
    </xdr:from>
    <xdr:to>
      <xdr:col>14</xdr:col>
      <xdr:colOff>807598</xdr:colOff>
      <xdr:row>55</xdr:row>
      <xdr:rowOff>9467</xdr:rowOff>
    </xdr:to>
    <xdr:graphicFrame macro="">
      <xdr:nvGraphicFramePr>
        <xdr:cNvPr id="10" name="Chart 9">
          <a:extLst>
            <a:ext uri="{FF2B5EF4-FFF2-40B4-BE49-F238E27FC236}">
              <a16:creationId xmlns:a16="http://schemas.microsoft.com/office/drawing/2014/main" id="{14D90471-1C23-0247-ABDD-0C17DEDAD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414148</xdr:colOff>
      <xdr:row>39</xdr:row>
      <xdr:rowOff>153917</xdr:rowOff>
    </xdr:from>
    <xdr:to>
      <xdr:col>24</xdr:col>
      <xdr:colOff>49922</xdr:colOff>
      <xdr:row>53</xdr:row>
      <xdr:rowOff>98005</xdr:rowOff>
    </xdr:to>
    <xdr:graphicFrame macro="">
      <xdr:nvGraphicFramePr>
        <xdr:cNvPr id="11" name="Chart 10">
          <a:extLst>
            <a:ext uri="{FF2B5EF4-FFF2-40B4-BE49-F238E27FC236}">
              <a16:creationId xmlns:a16="http://schemas.microsoft.com/office/drawing/2014/main" id="{BAC504BB-7684-1747-A0EE-11BA12FB45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xdr:col>
      <xdr:colOff>431418</xdr:colOff>
      <xdr:row>75</xdr:row>
      <xdr:rowOff>86985</xdr:rowOff>
    </xdr:from>
    <xdr:to>
      <xdr:col>13</xdr:col>
      <xdr:colOff>49904</xdr:colOff>
      <xdr:row>97</xdr:row>
      <xdr:rowOff>48757</xdr:rowOff>
    </xdr:to>
    <xdr:graphicFrame macro="">
      <xdr:nvGraphicFramePr>
        <xdr:cNvPr id="12" name="Chart 11">
          <a:extLst>
            <a:ext uri="{FF2B5EF4-FFF2-40B4-BE49-F238E27FC236}">
              <a16:creationId xmlns:a16="http://schemas.microsoft.com/office/drawing/2014/main" id="{CA1422A7-D1F2-4547-9668-76811D0D2ED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138430</xdr:colOff>
      <xdr:row>160</xdr:row>
      <xdr:rowOff>46990</xdr:rowOff>
    </xdr:from>
    <xdr:to>
      <xdr:col>10</xdr:col>
      <xdr:colOff>81779</xdr:colOff>
      <xdr:row>175</xdr:row>
      <xdr:rowOff>178562</xdr:rowOff>
    </xdr:to>
    <xdr:graphicFrame macro="">
      <xdr:nvGraphicFramePr>
        <xdr:cNvPr id="13" name="Chart 12">
          <a:extLst>
            <a:ext uri="{FF2B5EF4-FFF2-40B4-BE49-F238E27FC236}">
              <a16:creationId xmlns:a16="http://schemas.microsoft.com/office/drawing/2014/main" id="{6F926F14-3E3E-884D-915D-F4E8928E15C9}"/>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7</xdr:col>
      <xdr:colOff>15239</xdr:colOff>
      <xdr:row>179</xdr:row>
      <xdr:rowOff>127000</xdr:rowOff>
    </xdr:from>
    <xdr:to>
      <xdr:col>14</xdr:col>
      <xdr:colOff>582675</xdr:colOff>
      <xdr:row>195</xdr:row>
      <xdr:rowOff>41919</xdr:rowOff>
    </xdr:to>
    <xdr:graphicFrame macro="">
      <xdr:nvGraphicFramePr>
        <xdr:cNvPr id="14" name="Chart 13">
          <a:extLst>
            <a:ext uri="{FF2B5EF4-FFF2-40B4-BE49-F238E27FC236}">
              <a16:creationId xmlns:a16="http://schemas.microsoft.com/office/drawing/2014/main" id="{99346BC1-F1B9-1B41-9784-62C88C45782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105678</xdr:colOff>
      <xdr:row>102</xdr:row>
      <xdr:rowOff>29120</xdr:rowOff>
    </xdr:from>
    <xdr:to>
      <xdr:col>10</xdr:col>
      <xdr:colOff>558814</xdr:colOff>
      <xdr:row>117</xdr:row>
      <xdr:rowOff>163232</xdr:rowOff>
    </xdr:to>
    <xdr:graphicFrame macro="">
      <xdr:nvGraphicFramePr>
        <xdr:cNvPr id="15" name="Chart 14">
          <a:extLst>
            <a:ext uri="{FF2B5EF4-FFF2-40B4-BE49-F238E27FC236}">
              <a16:creationId xmlns:a16="http://schemas.microsoft.com/office/drawing/2014/main" id="{9C5E44E5-291F-5743-8FC0-824867626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7</xdr:col>
      <xdr:colOff>63500</xdr:colOff>
      <xdr:row>120</xdr:row>
      <xdr:rowOff>180180</xdr:rowOff>
    </xdr:from>
    <xdr:to>
      <xdr:col>14</xdr:col>
      <xdr:colOff>634069</xdr:colOff>
      <xdr:row>136</xdr:row>
      <xdr:rowOff>109201</xdr:rowOff>
    </xdr:to>
    <xdr:graphicFrame macro="">
      <xdr:nvGraphicFramePr>
        <xdr:cNvPr id="16" name="Chart 15">
          <a:extLst>
            <a:ext uri="{FF2B5EF4-FFF2-40B4-BE49-F238E27FC236}">
              <a16:creationId xmlns:a16="http://schemas.microsoft.com/office/drawing/2014/main" id="{035F72D2-B998-3D47-9C21-A84F7B78FBC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5</xdr:col>
      <xdr:colOff>3810</xdr:colOff>
      <xdr:row>196</xdr:row>
      <xdr:rowOff>46991</xdr:rowOff>
    </xdr:from>
    <xdr:to>
      <xdr:col>12</xdr:col>
      <xdr:colOff>605423</xdr:colOff>
      <xdr:row>211</xdr:row>
      <xdr:rowOff>179213</xdr:rowOff>
    </xdr:to>
    <xdr:graphicFrame macro="">
      <xdr:nvGraphicFramePr>
        <xdr:cNvPr id="17" name="Chart 16">
          <a:extLst>
            <a:ext uri="{FF2B5EF4-FFF2-40B4-BE49-F238E27FC236}">
              <a16:creationId xmlns:a16="http://schemas.microsoft.com/office/drawing/2014/main" id="{682341A8-012B-494E-9184-34B5EE85105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21</xdr:col>
      <xdr:colOff>557040</xdr:colOff>
      <xdr:row>75</xdr:row>
      <xdr:rowOff>148522</xdr:rowOff>
    </xdr:from>
    <xdr:to>
      <xdr:col>27</xdr:col>
      <xdr:colOff>143040</xdr:colOff>
      <xdr:row>89</xdr:row>
      <xdr:rowOff>140055</xdr:rowOff>
    </xdr:to>
    <xdr:graphicFrame macro="">
      <xdr:nvGraphicFramePr>
        <xdr:cNvPr id="18" name="Chart 17">
          <a:extLst>
            <a:ext uri="{FF2B5EF4-FFF2-40B4-BE49-F238E27FC236}">
              <a16:creationId xmlns:a16="http://schemas.microsoft.com/office/drawing/2014/main" id="{67C42D43-8562-CB4B-9F32-1144A2C5F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5</xdr:col>
      <xdr:colOff>178741</xdr:colOff>
      <xdr:row>234</xdr:row>
      <xdr:rowOff>44216</xdr:rowOff>
    </xdr:from>
    <xdr:to>
      <xdr:col>12</xdr:col>
      <xdr:colOff>738858</xdr:colOff>
      <xdr:row>249</xdr:row>
      <xdr:rowOff>176747</xdr:rowOff>
    </xdr:to>
    <xdr:graphicFrame macro="">
      <xdr:nvGraphicFramePr>
        <xdr:cNvPr id="19" name="Chart 18">
          <a:extLst>
            <a:ext uri="{FF2B5EF4-FFF2-40B4-BE49-F238E27FC236}">
              <a16:creationId xmlns:a16="http://schemas.microsoft.com/office/drawing/2014/main" id="{5F81F43F-A29D-F24A-A107-336924CE2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583259</xdr:colOff>
      <xdr:row>213</xdr:row>
      <xdr:rowOff>185326</xdr:rowOff>
    </xdr:from>
    <xdr:to>
      <xdr:col>15</xdr:col>
      <xdr:colOff>315524</xdr:colOff>
      <xdr:row>229</xdr:row>
      <xdr:rowOff>110895</xdr:rowOff>
    </xdr:to>
    <xdr:graphicFrame macro="">
      <xdr:nvGraphicFramePr>
        <xdr:cNvPr id="20" name="Chart 19">
          <a:extLst>
            <a:ext uri="{FF2B5EF4-FFF2-40B4-BE49-F238E27FC236}">
              <a16:creationId xmlns:a16="http://schemas.microsoft.com/office/drawing/2014/main" id="{A0048A2F-6BBC-F84E-9550-0C9401683F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1486370</xdr:colOff>
      <xdr:row>251</xdr:row>
      <xdr:rowOff>133585</xdr:rowOff>
    </xdr:from>
    <xdr:to>
      <xdr:col>8</xdr:col>
      <xdr:colOff>61260</xdr:colOff>
      <xdr:row>267</xdr:row>
      <xdr:rowOff>59154</xdr:rowOff>
    </xdr:to>
    <xdr:graphicFrame macro="">
      <xdr:nvGraphicFramePr>
        <xdr:cNvPr id="21" name="Chart 20">
          <a:extLst>
            <a:ext uri="{FF2B5EF4-FFF2-40B4-BE49-F238E27FC236}">
              <a16:creationId xmlns:a16="http://schemas.microsoft.com/office/drawing/2014/main" id="{D801E84F-4C34-C8F4-E549-53EA40380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1190038</xdr:colOff>
      <xdr:row>268</xdr:row>
      <xdr:rowOff>1882</xdr:rowOff>
    </xdr:from>
    <xdr:to>
      <xdr:col>7</xdr:col>
      <xdr:colOff>592780</xdr:colOff>
      <xdr:row>283</xdr:row>
      <xdr:rowOff>134413</xdr:rowOff>
    </xdr:to>
    <xdr:graphicFrame macro="">
      <xdr:nvGraphicFramePr>
        <xdr:cNvPr id="22" name="Chart 21">
          <a:extLst>
            <a:ext uri="{FF2B5EF4-FFF2-40B4-BE49-F238E27FC236}">
              <a16:creationId xmlns:a16="http://schemas.microsoft.com/office/drawing/2014/main" id="{D02515C8-0FD5-54B1-5E6B-7DEA602DD9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ze/Documents/PhD/Survey_TRS/Survey.xlsx" TargetMode="External"/><Relationship Id="rId1" Type="http://schemas.openxmlformats.org/officeDocument/2006/relationships/externalLinkPath" Target="Surv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017.01-2022.12"/>
      <sheetName val="Sheet2"/>
      <sheetName val="Dataset"/>
      <sheetName val="Statistics"/>
      <sheetName val="others"/>
    </sheetNames>
    <sheetDataSet>
      <sheetData sheetId="0">
        <row r="1">
          <cell r="R1" t="str">
            <v>Whether RS includes contextual information
(Yes, No)</v>
          </cell>
          <cell r="S1" t="str">
            <v>Whether RS includes personalized information about the user
(Yes, No)</v>
          </cell>
        </row>
        <row r="2">
          <cell r="R2" t="str">
            <v>Context Intregration</v>
          </cell>
          <cell r="S2" t="str">
            <v>Personalized</v>
          </cell>
        </row>
        <row r="3">
          <cell r="R3" t="str">
            <v>Yes</v>
          </cell>
          <cell r="S3" t="str">
            <v>No</v>
          </cell>
        </row>
        <row r="7">
          <cell r="R7" t="str">
            <v>Yes</v>
          </cell>
          <cell r="S7" t="str">
            <v>Yes</v>
          </cell>
        </row>
        <row r="8">
          <cell r="R8" t="str">
            <v>No</v>
          </cell>
          <cell r="S8" t="str">
            <v>Yes</v>
          </cell>
        </row>
        <row r="9">
          <cell r="R9" t="str">
            <v>Yes</v>
          </cell>
          <cell r="S9" t="str">
            <v>Yes</v>
          </cell>
        </row>
        <row r="10">
          <cell r="R10" t="str">
            <v>Yes</v>
          </cell>
          <cell r="S10" t="str">
            <v>Yes</v>
          </cell>
        </row>
        <row r="11">
          <cell r="R11" t="str">
            <v>No</v>
          </cell>
          <cell r="S11" t="str">
            <v>Yes</v>
          </cell>
        </row>
        <row r="12">
          <cell r="R12" t="str">
            <v>Yes</v>
          </cell>
          <cell r="S12" t="str">
            <v>Yes</v>
          </cell>
        </row>
        <row r="13">
          <cell r="R13" t="str">
            <v>Yes</v>
          </cell>
          <cell r="S13" t="str">
            <v>Yes</v>
          </cell>
        </row>
        <row r="14">
          <cell r="R14" t="str">
            <v>No</v>
          </cell>
          <cell r="S14" t="str">
            <v>Yes</v>
          </cell>
        </row>
        <row r="15">
          <cell r="R15" t="str">
            <v>Yes</v>
          </cell>
          <cell r="S15" t="str">
            <v>Yes</v>
          </cell>
        </row>
        <row r="16">
          <cell r="R16" t="str">
            <v>Yes</v>
          </cell>
          <cell r="S16" t="str">
            <v>Yes</v>
          </cell>
        </row>
        <row r="17">
          <cell r="R17" t="str">
            <v>Yes</v>
          </cell>
          <cell r="S17" t="str">
            <v>No</v>
          </cell>
        </row>
        <row r="18">
          <cell r="R18" t="str">
            <v>Yes</v>
          </cell>
          <cell r="S18" t="str">
            <v>Yes</v>
          </cell>
        </row>
        <row r="19">
          <cell r="R19" t="str">
            <v>Yes</v>
          </cell>
          <cell r="S19" t="str">
            <v>Yes</v>
          </cell>
        </row>
        <row r="20">
          <cell r="R20" t="str">
            <v>Yes</v>
          </cell>
          <cell r="S20" t="str">
            <v>Yes</v>
          </cell>
        </row>
        <row r="21">
          <cell r="R21" t="str">
            <v>Yes</v>
          </cell>
          <cell r="S21" t="str">
            <v>Yes</v>
          </cell>
        </row>
        <row r="22">
          <cell r="R22" t="str">
            <v>Yes</v>
          </cell>
          <cell r="S22" t="str">
            <v>Yes</v>
          </cell>
        </row>
        <row r="23">
          <cell r="R23" t="str">
            <v>No</v>
          </cell>
          <cell r="S23" t="str">
            <v>Yes</v>
          </cell>
        </row>
        <row r="24">
          <cell r="R24" t="str">
            <v>Yes</v>
          </cell>
          <cell r="S24" t="str">
            <v>No</v>
          </cell>
        </row>
        <row r="25">
          <cell r="R25" t="str">
            <v>Yes</v>
          </cell>
          <cell r="S25" t="str">
            <v>Yes</v>
          </cell>
        </row>
        <row r="26">
          <cell r="R26" t="str">
            <v>Yes</v>
          </cell>
          <cell r="S26" t="str">
            <v>Yes</v>
          </cell>
        </row>
        <row r="27">
          <cell r="R27" t="str">
            <v>Yes</v>
          </cell>
          <cell r="S27" t="str">
            <v>Yes</v>
          </cell>
        </row>
        <row r="28">
          <cell r="R28" t="str">
            <v>Yes</v>
          </cell>
          <cell r="S28" t="str">
            <v>Yes</v>
          </cell>
        </row>
        <row r="29">
          <cell r="R29" t="str">
            <v>No</v>
          </cell>
          <cell r="S29" t="str">
            <v>No</v>
          </cell>
        </row>
        <row r="30">
          <cell r="R30" t="str">
            <v>No</v>
          </cell>
          <cell r="S30" t="str">
            <v>Yes</v>
          </cell>
        </row>
        <row r="31">
          <cell r="R31" t="str">
            <v>Yes</v>
          </cell>
          <cell r="S31" t="str">
            <v>Yes</v>
          </cell>
        </row>
        <row r="32">
          <cell r="R32" t="str">
            <v>Yes</v>
          </cell>
          <cell r="S32" t="str">
            <v>Yes</v>
          </cell>
        </row>
        <row r="33">
          <cell r="R33" t="str">
            <v>No</v>
          </cell>
          <cell r="S33" t="str">
            <v>Yes</v>
          </cell>
        </row>
        <row r="34">
          <cell r="R34" t="str">
            <v>Yes</v>
          </cell>
          <cell r="S34" t="str">
            <v>Yes</v>
          </cell>
        </row>
        <row r="35">
          <cell r="R35" t="str">
            <v>Yes</v>
          </cell>
          <cell r="S35" t="str">
            <v>Yes</v>
          </cell>
        </row>
        <row r="36">
          <cell r="R36" t="str">
            <v>Yes</v>
          </cell>
          <cell r="S36" t="str">
            <v>No</v>
          </cell>
        </row>
        <row r="37">
          <cell r="R37" t="str">
            <v>Yes</v>
          </cell>
          <cell r="S37" t="str">
            <v>Yes</v>
          </cell>
        </row>
        <row r="38">
          <cell r="R38" t="str">
            <v>No</v>
          </cell>
          <cell r="S38" t="str">
            <v>Yes</v>
          </cell>
        </row>
        <row r="39">
          <cell r="R39" t="str">
            <v>Yes</v>
          </cell>
          <cell r="S39" t="str">
            <v>Yes</v>
          </cell>
        </row>
        <row r="40">
          <cell r="R40" t="str">
            <v>Yes</v>
          </cell>
          <cell r="S40" t="str">
            <v>Yes</v>
          </cell>
        </row>
        <row r="41">
          <cell r="R41" t="str">
            <v>No</v>
          </cell>
          <cell r="S41" t="str">
            <v>Yes</v>
          </cell>
        </row>
        <row r="42">
          <cell r="R42" t="str">
            <v>Yes</v>
          </cell>
          <cell r="S42" t="str">
            <v>Yes</v>
          </cell>
        </row>
        <row r="43">
          <cell r="R43" t="str">
            <v>No</v>
          </cell>
          <cell r="S43" t="str">
            <v>Yes</v>
          </cell>
        </row>
        <row r="46">
          <cell r="R46" t="str">
            <v>Yes</v>
          </cell>
          <cell r="S46" t="str">
            <v>Yes</v>
          </cell>
        </row>
        <row r="47">
          <cell r="R47" t="str">
            <v>No</v>
          </cell>
          <cell r="S47" t="str">
            <v>No</v>
          </cell>
        </row>
        <row r="48">
          <cell r="R48" t="str">
            <v>Yes</v>
          </cell>
          <cell r="S48" t="str">
            <v>Yes</v>
          </cell>
        </row>
        <row r="49">
          <cell r="R49" t="str">
            <v>Yes</v>
          </cell>
          <cell r="S49" t="str">
            <v>Yes</v>
          </cell>
        </row>
        <row r="50">
          <cell r="R50" t="str">
            <v>Yes</v>
          </cell>
          <cell r="S50" t="str">
            <v>Yes</v>
          </cell>
        </row>
        <row r="51">
          <cell r="R51" t="str">
            <v>Yes</v>
          </cell>
          <cell r="S51" t="str">
            <v>Yes</v>
          </cell>
        </row>
        <row r="52">
          <cell r="R52" t="str">
            <v>Yes</v>
          </cell>
          <cell r="S52" t="str">
            <v>Yes</v>
          </cell>
        </row>
        <row r="53">
          <cell r="R53" t="str">
            <v>Yes</v>
          </cell>
          <cell r="S53" t="str">
            <v>Yes</v>
          </cell>
        </row>
        <row r="54">
          <cell r="R54" t="str">
            <v>Yes</v>
          </cell>
          <cell r="S54" t="str">
            <v>Yes</v>
          </cell>
        </row>
        <row r="55">
          <cell r="R55" t="str">
            <v>Yes</v>
          </cell>
          <cell r="S55" t="str">
            <v>Yes</v>
          </cell>
        </row>
        <row r="56">
          <cell r="R56" t="str">
            <v>No</v>
          </cell>
          <cell r="S56" t="str">
            <v>Yes</v>
          </cell>
        </row>
        <row r="57">
          <cell r="R57" t="str">
            <v>Yes</v>
          </cell>
          <cell r="S57" t="str">
            <v>Yes</v>
          </cell>
        </row>
        <row r="58">
          <cell r="R58" t="str">
            <v>Yes</v>
          </cell>
          <cell r="S58" t="str">
            <v>Yes</v>
          </cell>
        </row>
        <row r="59">
          <cell r="R59" t="str">
            <v>No</v>
          </cell>
          <cell r="S59" t="str">
            <v>Yes</v>
          </cell>
        </row>
        <row r="60">
          <cell r="R60" t="str">
            <v>Yes</v>
          </cell>
          <cell r="S60" t="str">
            <v>No</v>
          </cell>
        </row>
        <row r="61">
          <cell r="R61" t="str">
            <v>Yes</v>
          </cell>
          <cell r="S61" t="str">
            <v>No</v>
          </cell>
        </row>
        <row r="63">
          <cell r="R63" t="str">
            <v>No</v>
          </cell>
          <cell r="S63" t="str">
            <v>Yes</v>
          </cell>
        </row>
        <row r="64">
          <cell r="R64" t="str">
            <v>Yes</v>
          </cell>
          <cell r="S64" t="str">
            <v>Yes</v>
          </cell>
        </row>
        <row r="65">
          <cell r="R65" t="str">
            <v>Yes</v>
          </cell>
          <cell r="S65" t="str">
            <v>Yes</v>
          </cell>
        </row>
        <row r="66">
          <cell r="R66" t="str">
            <v>Yes</v>
          </cell>
          <cell r="S66" t="str">
            <v>Yes</v>
          </cell>
        </row>
        <row r="67">
          <cell r="R67" t="str">
            <v>Yes</v>
          </cell>
          <cell r="S67" t="str">
            <v>Yes</v>
          </cell>
        </row>
        <row r="68">
          <cell r="R68" t="str">
            <v>Yes</v>
          </cell>
          <cell r="S68" t="str">
            <v>No</v>
          </cell>
        </row>
        <row r="69">
          <cell r="R69" t="str">
            <v>Yes</v>
          </cell>
          <cell r="S69" t="str">
            <v>Yes</v>
          </cell>
        </row>
        <row r="70">
          <cell r="R70" t="str">
            <v>Yes</v>
          </cell>
          <cell r="S70" t="str">
            <v>Yes</v>
          </cell>
        </row>
        <row r="71">
          <cell r="R71" t="str">
            <v>No</v>
          </cell>
          <cell r="S71" t="str">
            <v>Yes</v>
          </cell>
        </row>
        <row r="72">
          <cell r="R72" t="str">
            <v>Yes</v>
          </cell>
          <cell r="S72" t="str">
            <v>Yes</v>
          </cell>
        </row>
        <row r="73">
          <cell r="R73" t="str">
            <v>Yes</v>
          </cell>
          <cell r="S73" t="str">
            <v>Yes</v>
          </cell>
        </row>
        <row r="74">
          <cell r="R74" t="str">
            <v>Yes</v>
          </cell>
          <cell r="S74" t="str">
            <v>Yes</v>
          </cell>
        </row>
        <row r="75">
          <cell r="R75" t="str">
            <v>Yes</v>
          </cell>
          <cell r="S75" t="str">
            <v>Yes</v>
          </cell>
        </row>
        <row r="76">
          <cell r="R76" t="str">
            <v>Yes</v>
          </cell>
          <cell r="S76" t="str">
            <v>Yes</v>
          </cell>
        </row>
        <row r="77">
          <cell r="R77" t="str">
            <v>No</v>
          </cell>
          <cell r="S77" t="str">
            <v>No</v>
          </cell>
        </row>
        <row r="78">
          <cell r="R78" t="str">
            <v>Yes</v>
          </cell>
          <cell r="S78" t="str">
            <v>Yes</v>
          </cell>
        </row>
        <row r="79">
          <cell r="R79" t="str">
            <v>Yes</v>
          </cell>
          <cell r="S79" t="str">
            <v>No</v>
          </cell>
        </row>
        <row r="80">
          <cell r="R80" t="str">
            <v>Yes</v>
          </cell>
          <cell r="S80" t="str">
            <v>Yes</v>
          </cell>
        </row>
        <row r="81">
          <cell r="R81" t="str">
            <v>Yes</v>
          </cell>
          <cell r="S81" t="str">
            <v>Yes</v>
          </cell>
        </row>
        <row r="82">
          <cell r="R82" t="str">
            <v>Yes</v>
          </cell>
          <cell r="S82" t="str">
            <v>No</v>
          </cell>
        </row>
        <row r="83">
          <cell r="R83" t="str">
            <v>Yes</v>
          </cell>
          <cell r="S83" t="str">
            <v>Yes</v>
          </cell>
        </row>
        <row r="84">
          <cell r="R84" t="str">
            <v>Yes</v>
          </cell>
          <cell r="S84" t="str">
            <v>Yes</v>
          </cell>
        </row>
        <row r="85">
          <cell r="R85" t="str">
            <v>Yes</v>
          </cell>
          <cell r="S85" t="str">
            <v>Yes</v>
          </cell>
        </row>
        <row r="86">
          <cell r="R86" t="str">
            <v>Yes</v>
          </cell>
          <cell r="S86" t="str">
            <v>Yes</v>
          </cell>
        </row>
        <row r="87">
          <cell r="R87" t="str">
            <v>Yes</v>
          </cell>
          <cell r="S87" t="str">
            <v>Yes</v>
          </cell>
        </row>
        <row r="88">
          <cell r="R88" t="str">
            <v>Yes</v>
          </cell>
          <cell r="S88" t="str">
            <v>No</v>
          </cell>
        </row>
        <row r="90">
          <cell r="R90" t="str">
            <v>No</v>
          </cell>
          <cell r="S90" t="str">
            <v>No</v>
          </cell>
        </row>
        <row r="91">
          <cell r="R91" t="str">
            <v>Yes</v>
          </cell>
          <cell r="S91" t="str">
            <v>No</v>
          </cell>
        </row>
        <row r="92">
          <cell r="R92" t="str">
            <v>Yes</v>
          </cell>
          <cell r="S92" t="str">
            <v>Yes</v>
          </cell>
        </row>
        <row r="93">
          <cell r="R93" t="str">
            <v>Yes</v>
          </cell>
          <cell r="S93" t="str">
            <v>Yes</v>
          </cell>
        </row>
        <row r="94">
          <cell r="R94" t="str">
            <v>Yes</v>
          </cell>
          <cell r="S94" t="str">
            <v>No</v>
          </cell>
        </row>
        <row r="95">
          <cell r="R95" t="str">
            <v>No</v>
          </cell>
          <cell r="S95" t="str">
            <v>No</v>
          </cell>
        </row>
        <row r="96">
          <cell r="R96" t="str">
            <v>Yes</v>
          </cell>
          <cell r="S96" t="str">
            <v>Yes</v>
          </cell>
        </row>
        <row r="98">
          <cell r="R98" t="str">
            <v>No</v>
          </cell>
          <cell r="S98" t="str">
            <v>Yes</v>
          </cell>
        </row>
        <row r="99">
          <cell r="R99" t="str">
            <v>Yes</v>
          </cell>
          <cell r="S99" t="str">
            <v>Yes</v>
          </cell>
        </row>
        <row r="100">
          <cell r="R100" t="str">
            <v>Yes</v>
          </cell>
          <cell r="S100" t="str">
            <v>No</v>
          </cell>
        </row>
        <row r="101">
          <cell r="R101" t="str">
            <v>Yes</v>
          </cell>
          <cell r="S101" t="str">
            <v>Yes</v>
          </cell>
        </row>
        <row r="102">
          <cell r="R102" t="str">
            <v>Yes</v>
          </cell>
          <cell r="S102" t="str">
            <v>No</v>
          </cell>
        </row>
        <row r="103">
          <cell r="R103" t="str">
            <v>Yes</v>
          </cell>
          <cell r="S103" t="str">
            <v>Yes</v>
          </cell>
        </row>
        <row r="104">
          <cell r="R104" t="str">
            <v>Yes</v>
          </cell>
          <cell r="S104" t="str">
            <v>Yes</v>
          </cell>
        </row>
        <row r="105">
          <cell r="R105" t="str">
            <v>Yes</v>
          </cell>
          <cell r="S105" t="str">
            <v>Yes</v>
          </cell>
        </row>
        <row r="106">
          <cell r="R106" t="str">
            <v>No</v>
          </cell>
          <cell r="S106" t="str">
            <v>Yes</v>
          </cell>
        </row>
        <row r="107">
          <cell r="R107" t="str">
            <v>No</v>
          </cell>
          <cell r="S107" t="str">
            <v>Yes</v>
          </cell>
        </row>
        <row r="108">
          <cell r="R108" t="str">
            <v>No</v>
          </cell>
          <cell r="S108" t="str">
            <v>Yes</v>
          </cell>
        </row>
        <row r="109">
          <cell r="R109" t="str">
            <v>No</v>
          </cell>
          <cell r="S109" t="str">
            <v>Yes</v>
          </cell>
        </row>
        <row r="110">
          <cell r="R110" t="str">
            <v>No</v>
          </cell>
          <cell r="S110" t="str">
            <v>Yes</v>
          </cell>
        </row>
        <row r="111">
          <cell r="R111" t="str">
            <v>Yes</v>
          </cell>
          <cell r="S111" t="str">
            <v>Yes</v>
          </cell>
        </row>
        <row r="112">
          <cell r="R112" t="str">
            <v>Yes</v>
          </cell>
          <cell r="S112" t="str">
            <v>Yes</v>
          </cell>
        </row>
        <row r="113">
          <cell r="R113" t="str">
            <v>No</v>
          </cell>
          <cell r="S113" t="str">
            <v>Yes</v>
          </cell>
        </row>
        <row r="114">
          <cell r="R114" t="str">
            <v>Yes</v>
          </cell>
          <cell r="S114" t="str">
            <v>Yes</v>
          </cell>
        </row>
        <row r="115">
          <cell r="R115" t="str">
            <v>Yes</v>
          </cell>
          <cell r="S115" t="str">
            <v>Yes</v>
          </cell>
        </row>
        <row r="116">
          <cell r="R116" t="str">
            <v>Yes</v>
          </cell>
          <cell r="S116" t="str">
            <v>Yes</v>
          </cell>
        </row>
        <row r="117">
          <cell r="R117" t="str">
            <v>No</v>
          </cell>
          <cell r="S117" t="str">
            <v>No</v>
          </cell>
        </row>
        <row r="119">
          <cell r="R119" t="str">
            <v>No</v>
          </cell>
          <cell r="S119" t="str">
            <v>Yes</v>
          </cell>
        </row>
        <row r="122">
          <cell r="R122"/>
          <cell r="S122"/>
        </row>
        <row r="123">
          <cell r="R123"/>
          <cell r="S123"/>
        </row>
        <row r="124">
          <cell r="R124"/>
          <cell r="S124"/>
        </row>
        <row r="125">
          <cell r="R125"/>
          <cell r="S125"/>
        </row>
        <row r="126">
          <cell r="R126"/>
          <cell r="S126"/>
        </row>
        <row r="127">
          <cell r="R127"/>
          <cell r="S127"/>
        </row>
        <row r="128">
          <cell r="R128"/>
          <cell r="S128"/>
        </row>
        <row r="129">
          <cell r="R129"/>
          <cell r="S129"/>
        </row>
        <row r="130">
          <cell r="R130"/>
          <cell r="S130"/>
        </row>
        <row r="131">
          <cell r="R131"/>
          <cell r="S131"/>
        </row>
        <row r="132">
          <cell r="R132"/>
          <cell r="S132"/>
        </row>
        <row r="133">
          <cell r="R133"/>
          <cell r="S133"/>
        </row>
        <row r="134">
          <cell r="R134"/>
          <cell r="S134"/>
        </row>
        <row r="135">
          <cell r="R135"/>
          <cell r="S135"/>
        </row>
        <row r="136">
          <cell r="R136"/>
          <cell r="S136"/>
        </row>
        <row r="137">
          <cell r="R137"/>
          <cell r="S137"/>
        </row>
        <row r="138">
          <cell r="R138"/>
          <cell r="S138"/>
        </row>
        <row r="139">
          <cell r="R139"/>
          <cell r="S139"/>
        </row>
        <row r="140">
          <cell r="R140"/>
          <cell r="S140"/>
        </row>
        <row r="141">
          <cell r="R141"/>
          <cell r="S141"/>
        </row>
        <row r="142">
          <cell r="R142"/>
          <cell r="S142"/>
        </row>
        <row r="143">
          <cell r="R143"/>
          <cell r="S143"/>
        </row>
        <row r="144">
          <cell r="R144"/>
          <cell r="S144"/>
        </row>
        <row r="145">
          <cell r="R145"/>
          <cell r="S145"/>
        </row>
        <row r="146">
          <cell r="R146"/>
          <cell r="S146"/>
        </row>
        <row r="147">
          <cell r="R147"/>
          <cell r="S147"/>
        </row>
        <row r="148">
          <cell r="R148"/>
          <cell r="S148"/>
        </row>
        <row r="149">
          <cell r="R149"/>
          <cell r="S149"/>
        </row>
        <row r="150">
          <cell r="R150"/>
          <cell r="S150"/>
        </row>
        <row r="151">
          <cell r="R151"/>
          <cell r="S151"/>
        </row>
        <row r="152">
          <cell r="R152"/>
          <cell r="S152"/>
        </row>
        <row r="153">
          <cell r="R153"/>
          <cell r="S153"/>
        </row>
        <row r="154">
          <cell r="R154"/>
          <cell r="S154"/>
        </row>
        <row r="155">
          <cell r="R155"/>
          <cell r="S155"/>
        </row>
        <row r="156">
          <cell r="R156"/>
          <cell r="S156"/>
        </row>
        <row r="157">
          <cell r="R157"/>
          <cell r="S157"/>
        </row>
        <row r="158">
          <cell r="R158"/>
          <cell r="S158"/>
        </row>
        <row r="159">
          <cell r="R159"/>
          <cell r="S159"/>
        </row>
        <row r="160">
          <cell r="R160"/>
          <cell r="S160"/>
        </row>
        <row r="161">
          <cell r="R161"/>
          <cell r="S161"/>
        </row>
        <row r="162">
          <cell r="R162"/>
          <cell r="S162"/>
        </row>
        <row r="163">
          <cell r="R163"/>
          <cell r="S163"/>
        </row>
        <row r="164">
          <cell r="R164"/>
          <cell r="S164"/>
        </row>
        <row r="165">
          <cell r="R165"/>
          <cell r="S165"/>
        </row>
        <row r="166">
          <cell r="R166"/>
          <cell r="S166"/>
        </row>
        <row r="167">
          <cell r="R167"/>
          <cell r="S167"/>
        </row>
        <row r="168">
          <cell r="R168"/>
          <cell r="S168"/>
        </row>
        <row r="169">
          <cell r="R169"/>
          <cell r="S169"/>
        </row>
        <row r="170">
          <cell r="R170"/>
          <cell r="S170"/>
        </row>
        <row r="171">
          <cell r="R171"/>
          <cell r="S171"/>
        </row>
        <row r="172">
          <cell r="R172"/>
          <cell r="S172"/>
        </row>
        <row r="173">
          <cell r="R173"/>
          <cell r="S173"/>
        </row>
        <row r="174">
          <cell r="R174"/>
          <cell r="S174"/>
        </row>
        <row r="175">
          <cell r="R175"/>
          <cell r="S175"/>
        </row>
        <row r="176">
          <cell r="R176"/>
          <cell r="S176"/>
        </row>
        <row r="177">
          <cell r="R177"/>
          <cell r="S177"/>
        </row>
        <row r="178">
          <cell r="R178"/>
          <cell r="S178"/>
        </row>
        <row r="179">
          <cell r="R179"/>
          <cell r="S179"/>
        </row>
        <row r="180">
          <cell r="R180"/>
          <cell r="S180"/>
        </row>
        <row r="181">
          <cell r="R181"/>
          <cell r="S181"/>
        </row>
        <row r="182">
          <cell r="R182"/>
          <cell r="S182"/>
        </row>
        <row r="183">
          <cell r="R183"/>
          <cell r="S183"/>
        </row>
        <row r="184">
          <cell r="R184"/>
          <cell r="S184"/>
        </row>
        <row r="185">
          <cell r="R185"/>
          <cell r="S185"/>
        </row>
        <row r="186">
          <cell r="R186"/>
          <cell r="S186"/>
        </row>
        <row r="187">
          <cell r="R187"/>
          <cell r="S187"/>
        </row>
        <row r="188">
          <cell r="R188"/>
          <cell r="S188"/>
        </row>
        <row r="189">
          <cell r="R189"/>
          <cell r="S189"/>
        </row>
        <row r="190">
          <cell r="R190"/>
          <cell r="S190"/>
        </row>
        <row r="191">
          <cell r="R191"/>
          <cell r="S191"/>
        </row>
        <row r="192">
          <cell r="R192"/>
          <cell r="S192"/>
        </row>
        <row r="193">
          <cell r="R193"/>
          <cell r="S193"/>
        </row>
        <row r="194">
          <cell r="R194"/>
          <cell r="S194"/>
        </row>
        <row r="195">
          <cell r="R195"/>
          <cell r="S195"/>
        </row>
        <row r="196">
          <cell r="R196"/>
          <cell r="S196"/>
        </row>
        <row r="197">
          <cell r="R197"/>
          <cell r="S197"/>
        </row>
        <row r="198">
          <cell r="R198"/>
          <cell r="S198"/>
        </row>
        <row r="199">
          <cell r="R199"/>
          <cell r="S199"/>
        </row>
        <row r="200">
          <cell r="R200"/>
          <cell r="S200"/>
        </row>
        <row r="201">
          <cell r="R201"/>
          <cell r="S201"/>
        </row>
        <row r="202">
          <cell r="R202"/>
          <cell r="S202"/>
        </row>
        <row r="203">
          <cell r="R203"/>
          <cell r="S203"/>
        </row>
        <row r="204">
          <cell r="R204"/>
          <cell r="S204"/>
        </row>
        <row r="205">
          <cell r="R205"/>
          <cell r="S205"/>
        </row>
        <row r="206">
          <cell r="R206"/>
          <cell r="S206"/>
        </row>
        <row r="207">
          <cell r="R207"/>
          <cell r="S207"/>
        </row>
        <row r="208">
          <cell r="R208"/>
          <cell r="S208"/>
        </row>
        <row r="209">
          <cell r="R209"/>
          <cell r="S209"/>
        </row>
        <row r="210">
          <cell r="R210"/>
          <cell r="S210"/>
        </row>
        <row r="211">
          <cell r="R211"/>
          <cell r="S211"/>
        </row>
        <row r="212">
          <cell r="R212"/>
          <cell r="S212"/>
        </row>
        <row r="213">
          <cell r="R213"/>
          <cell r="S213"/>
        </row>
        <row r="214">
          <cell r="R214"/>
          <cell r="S214"/>
        </row>
        <row r="215">
          <cell r="R215"/>
          <cell r="S215"/>
        </row>
        <row r="216">
          <cell r="R216"/>
          <cell r="S216"/>
        </row>
        <row r="217">
          <cell r="R217"/>
          <cell r="S217"/>
        </row>
        <row r="218">
          <cell r="R218"/>
          <cell r="S218"/>
        </row>
        <row r="219">
          <cell r="R219"/>
          <cell r="S219"/>
        </row>
        <row r="220">
          <cell r="R220"/>
          <cell r="S220"/>
        </row>
        <row r="221">
          <cell r="R221"/>
          <cell r="S221"/>
        </row>
        <row r="222">
          <cell r="R222"/>
          <cell r="S222"/>
        </row>
        <row r="223">
          <cell r="R223"/>
          <cell r="S223"/>
        </row>
        <row r="224">
          <cell r="R224"/>
          <cell r="S224"/>
        </row>
        <row r="225">
          <cell r="R225"/>
          <cell r="S225"/>
        </row>
        <row r="226">
          <cell r="R226"/>
          <cell r="S226"/>
        </row>
        <row r="227">
          <cell r="R227"/>
          <cell r="S227"/>
        </row>
        <row r="228">
          <cell r="R228"/>
          <cell r="S228"/>
        </row>
        <row r="229">
          <cell r="R229"/>
          <cell r="S229"/>
        </row>
        <row r="230">
          <cell r="R230"/>
          <cell r="S230"/>
        </row>
        <row r="231">
          <cell r="R231"/>
          <cell r="S231"/>
        </row>
        <row r="232">
          <cell r="R232"/>
          <cell r="S232"/>
        </row>
        <row r="233">
          <cell r="R233"/>
          <cell r="S233"/>
        </row>
        <row r="234">
          <cell r="R234"/>
          <cell r="S234"/>
        </row>
        <row r="235">
          <cell r="R235"/>
          <cell r="S235"/>
        </row>
        <row r="236">
          <cell r="R236"/>
          <cell r="S236"/>
        </row>
        <row r="237">
          <cell r="R237"/>
          <cell r="S237"/>
        </row>
        <row r="238">
          <cell r="R238"/>
          <cell r="S238"/>
        </row>
        <row r="239">
          <cell r="R239"/>
          <cell r="S239"/>
        </row>
        <row r="240">
          <cell r="R240"/>
          <cell r="S240"/>
        </row>
        <row r="241">
          <cell r="R241"/>
          <cell r="S241"/>
        </row>
        <row r="242">
          <cell r="R242"/>
          <cell r="S242"/>
        </row>
        <row r="243">
          <cell r="R243"/>
          <cell r="S243"/>
        </row>
        <row r="244">
          <cell r="R244"/>
          <cell r="S244"/>
        </row>
        <row r="245">
          <cell r="R245"/>
          <cell r="S245"/>
        </row>
        <row r="246">
          <cell r="R246"/>
          <cell r="S246"/>
        </row>
      </sheetData>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0620B-4DDA-6647-A011-0EEB6628EE15}" name="Table52451112" displayName="Table52451112" ref="A2:AA113" totalsRowShown="0" headerRowDxfId="58" dataDxfId="57">
  <autoFilter ref="A2:AA113" xr:uid="{46A60FC4-042D-8548-91FF-94A86872F52B}">
    <filterColumn colId="13">
      <filters>
        <filter val="Check-in timestamp,_x000a_Friendship information,_x000a_Geographical coordinates"/>
        <filter val="Check-in timestamp,_x000a_Friendship information,_x000a_Geographical coordinates,"/>
        <filter val="Check-in timestamp,_x000a_Friendship information，_x000a_Geographical coordinates,_x000a_POI category"/>
        <filter val="Check-in timestamp,_x000a_Friendship information,_x000a_Geographical coordinates,_x000a_POI category_x000a_"/>
        <filter val="Check-in timestamp,_x000a_Friendship information,_x000a_Geographical coordinates,_x000a_POI catrgory"/>
        <filter val="Check-in timestamp,_x000a_Friendship information,_x000a_Geographical coordinates,_x000a_POI geographical information,_x000a_temporal"/>
        <filter val="Check-in timestamp,_x000a_Geographical coordinates,_x000a_Friendship information"/>
        <filter val="Check-in timestamp,_x000a_Geographical coordinates,_x000a_POI category,_x000a_Friendship information"/>
        <filter val="Geographical coordinates,_x000a_Friendship graph_x000a_"/>
        <filter val="geographical coordinates,_x000a_timestamp,_x000a_friendship _x000a_"/>
        <filter val="Geographical coordinates,_x000a_timestamp,_x000a_Friendship graph,_x000a_textual information_x000a_"/>
        <filter val="geographical coordinates,_x000a_timestamp,_x000a_POI category,_x000a_social connection"/>
        <filter val="geographical coordinates,_x000a_timestamp,_x000a_POI category,_x000a_social networks"/>
      </filters>
    </filterColumn>
  </autoFilter>
  <sortState xmlns:xlrd2="http://schemas.microsoft.com/office/spreadsheetml/2017/richdata2" ref="A7:AA113">
    <sortCondition descending="1" ref="D2:D113"/>
  </sortState>
  <tableColumns count="27">
    <tableColumn id="1" xr3:uid="{112AD469-86EF-BE41-8386-7F7088AAE46B}" name="ID" dataDxfId="56"/>
    <tableColumn id="2" xr3:uid="{ED6CCD38-900F-2D4E-A37B-4A136D976A3A}" name="Title" dataDxfId="55"/>
    <tableColumn id="3" xr3:uid="{110394DA-91E1-0947-A62B-944A9CE4CF98}" name="Authors" dataDxfId="54"/>
    <tableColumn id="4" xr3:uid="{219CF960-2DB0-5241-A2C5-924F511EC484}" name="Year" dataDxfId="53"/>
    <tableColumn id="5" xr3:uid="{77BD82C6-93AF-3543-907F-0799F52AA82D}" name="Publication" dataDxfId="52"/>
    <tableColumn id="6" xr3:uid="{4C96E913-0C6E-8C4A-A723-42593FCC05FB}" name="Paper Types" dataDxfId="51"/>
    <tableColumn id="7" xr3:uid="{C15AFBA3-ABBE-5C44-9B48-9BA90EA548AC}" name="Objective" dataDxfId="50"/>
    <tableColumn id="8" xr3:uid="{2B6FD89B-6C61-BE4D-AACC-8DE4C4001E52}" name="Contribution" dataDxfId="49"/>
    <tableColumn id="9" xr3:uid="{3D4230E6-FF36-9A47-99C0-37A7924CBEE0}" name="Application Domain" dataDxfId="48"/>
    <tableColumn id="10" xr3:uid="{559DF7E0-4951-584A-9C36-2766A4E6BC38}" name="Data Sources" dataDxfId="47"/>
    <tableColumn id="11" xr3:uid="{8F87A249-BB3A-914E-8355-83D999FE7CD3}" name="Collection Types" dataDxfId="46"/>
    <tableColumn id="12" xr3:uid="{5505A7B1-89FF-C645-9A1F-9C498B13C97D}" name="Dataset Availability" dataDxfId="45"/>
    <tableColumn id="13" xr3:uid="{8CB2A600-E74A-534C-9BC2-C566C85EEA24}" name="Dataset Types" dataDxfId="44"/>
    <tableColumn id="14" xr3:uid="{50581E93-B481-8E48-9A28-D9DDE3ACE7C7}" name="Input Attributes" dataDxfId="43"/>
    <tableColumn id="15" xr3:uid="{2CF4E51A-D678-0D4C-812B-0DDC4D7FEF6B}" name="Feedback Type" dataDxfId="42"/>
    <tableColumn id="16" xr3:uid="{AFED2098-DCEA-1449-A22C-74BAF33FA360}" name="Long and Short-Term" dataDxfId="41"/>
    <tableColumn id="17" xr3:uid="{B3D5EAB0-DFB4-5848-830F-54B56C669053}" name="RS Category" dataDxfId="40"/>
    <tableColumn id="19" xr3:uid="{E6088DB5-C9AC-DA48-ABE2-11A11B25BCC8}" name="Algorithm" dataDxfId="39"/>
    <tableColumn id="20" xr3:uid="{0E01CB02-5344-774E-B8D3-AD161F25CB40}" name="Techniques" dataDxfId="38"/>
    <tableColumn id="21" xr3:uid="{9CDDAF9B-6CD2-E844-97C3-847BDB8C613F}" name="Code Availability" dataDxfId="37"/>
    <tableColumn id="22" xr3:uid="{E0499E02-8912-F949-A7C7-34CF3109FE1E}" name="Evaluation Methods" dataDxfId="36"/>
    <tableColumn id="23" xr3:uid="{CDF0A159-59ED-4348-9C89-FD6A0836C39D}" name="Evaluation Metrics" dataDxfId="35"/>
    <tableColumn id="24" xr3:uid="{64008BB7-E86F-644F-A247-64E9BBF3DC59}" name="Baseline" dataDxfId="34"/>
    <tableColumn id="25" xr3:uid="{4494ED7A-7D3D-BC4B-8930-81FD513A0708}" name="Future Study" dataDxfId="33"/>
    <tableColumn id="26" xr3:uid="{6D227526-55D0-664C-932E-DACE2D8C5033}" name="Link" dataDxfId="32"/>
    <tableColumn id="27" xr3:uid="{6B9DD33D-A0AC-7D4E-93C3-248175AD7641}" name="Search Query" dataDxfId="31"/>
    <tableColumn id="28" xr3:uid="{4A01FD03-D79B-A249-A729-CAB3B351358D}" name="Remark" dataDxfId="30"/>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3E83B8-355C-EE4F-9342-FFD2EB7108B0}" name="Table524511123" displayName="Table524511123" ref="A2:AB68" totalsRowShown="0" headerRowDxfId="29" dataDxfId="28">
  <autoFilter ref="A2:AB68" xr:uid="{46A60FC4-042D-8548-91FF-94A86872F52B}">
    <filterColumn colId="5">
      <filters>
        <filter val="Journal Paper,_x000a_Review Articles"/>
      </filters>
    </filterColumn>
  </autoFilter>
  <tableColumns count="28">
    <tableColumn id="1" xr3:uid="{E586A785-F988-2E4F-A802-15B884D22C9B}" name="ID" dataDxfId="27"/>
    <tableColumn id="2" xr3:uid="{51D1F0C3-F9E0-AA4D-83AC-34A93C1C228C}" name="Title" dataDxfId="26"/>
    <tableColumn id="3" xr3:uid="{BAFCB136-6CA1-0649-9255-BDFC9FE2B2DE}" name="Authors" dataDxfId="25"/>
    <tableColumn id="4" xr3:uid="{BB9FF55B-27F6-3945-8E4E-B9E56241184E}" name="Year" dataDxfId="24"/>
    <tableColumn id="5" xr3:uid="{68C1573C-FA24-E849-B6A9-256A6971A925}" name="Publication" dataDxfId="23"/>
    <tableColumn id="6" xr3:uid="{75D6DE1C-920E-6548-BD35-A327774E10CC}" name="Paper Types" dataDxfId="22"/>
    <tableColumn id="7" xr3:uid="{A7509689-F5F3-6247-9C0A-DFF7545175A5}" name="Objective" dataDxfId="21"/>
    <tableColumn id="8" xr3:uid="{DF2801FE-2495-5941-AA07-2778F8513D8E}" name="Contribution" dataDxfId="20"/>
    <tableColumn id="9" xr3:uid="{A05EB648-3B1A-F84C-8DE5-1914F8194968}" name="Application Domain" dataDxfId="19"/>
    <tableColumn id="10" xr3:uid="{3E07F76C-C28A-D347-B058-B621F0E72EDA}" name="Data Sources" dataDxfId="18"/>
    <tableColumn id="11" xr3:uid="{91117F28-76CF-854C-A650-FA6211DD19E1}" name="Collection Types" dataDxfId="17"/>
    <tableColumn id="12" xr3:uid="{43EDE0CB-B762-6E44-AE36-B24F02CD72AF}" name="Dataset Availability" dataDxfId="16"/>
    <tableColumn id="13" xr3:uid="{ADF20D03-720A-564D-8FED-55B77CB3A33A}" name="Dataset Types" dataDxfId="15"/>
    <tableColumn id="14" xr3:uid="{19BD6F3C-42E6-DA4E-843C-AE1956A5BAE3}" name="Input Attributes" dataDxfId="14"/>
    <tableColumn id="15" xr3:uid="{A6656099-E75A-B94E-B139-8389100E1794}" name="Feedback Type" dataDxfId="13"/>
    <tableColumn id="16" xr3:uid="{0C136E20-EAC1-C14F-A256-01E425E0FBA8}" name="Long and Short-Term" dataDxfId="12"/>
    <tableColumn id="17" xr3:uid="{DA111BDC-5EBF-C246-B524-1573703671CE}" name="RS Category" dataDxfId="11"/>
    <tableColumn id="18" xr3:uid="{2DAB42C8-CE32-4546-BB83-FF454ED6DB0F}" name="Context Intregration" dataDxfId="10"/>
    <tableColumn id="19" xr3:uid="{09B9531E-79E2-2E41-A8E3-A48C81DE6B14}" name="Personalized" dataDxfId="9"/>
    <tableColumn id="20" xr3:uid="{F9CB65A3-2F54-8243-A6B9-0A54BABE68A2}" name="Techniques" dataDxfId="8"/>
    <tableColumn id="21" xr3:uid="{7FE02ECE-8F46-A140-97F9-8D64B001D1E3}" name="Code Availability" dataDxfId="7"/>
    <tableColumn id="22" xr3:uid="{5BFB1346-9E07-2342-B2E2-E544A4254627}" name="Evaluation Methods" dataDxfId="6"/>
    <tableColumn id="23" xr3:uid="{9EFD96EB-DCEB-1A4A-84ED-9F34BE494637}" name="Evaluation Metrics" dataDxfId="5"/>
    <tableColumn id="24" xr3:uid="{B5DDB8FB-DE9D-6D4D-A073-D21B29D412BF}" name="Baseline" dataDxfId="4"/>
    <tableColumn id="25" xr3:uid="{A5F9623D-39CD-F042-A511-50591647687A}" name="Future Study" dataDxfId="3"/>
    <tableColumn id="26" xr3:uid="{5B5FB5D8-2CB6-FD46-831F-85ED45628966}" name="Link" dataDxfId="2"/>
    <tableColumn id="27" xr3:uid="{1F92B88E-2338-A746-BCB0-59B4CE416CD2}" name="Search Query" dataDxfId="1"/>
    <tableColumn id="28" xr3:uid="{CE2833F4-0E3B-F647-AC73-897C2572D542}" name="Remark" dataDxfId="0"/>
  </tableColumns>
  <tableStyleInfo name="TableStyleLight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7/s40558-021-00195-5" TargetMode="External"/><Relationship Id="rId21" Type="http://schemas.openxmlformats.org/officeDocument/2006/relationships/hyperlink" Target="https://doi.org/10.1145/3464300" TargetMode="External"/><Relationship Id="rId42" Type="http://schemas.openxmlformats.org/officeDocument/2006/relationships/hyperlink" Target="https://doi.org/10.1016/j.comcom.2022.09.014" TargetMode="External"/><Relationship Id="rId47" Type="http://schemas.openxmlformats.org/officeDocument/2006/relationships/hyperlink" Target="https://doi.org/10.1109/TKDE.2021.3059744" TargetMode="External"/><Relationship Id="rId63" Type="http://schemas.openxmlformats.org/officeDocument/2006/relationships/hyperlink" Target="https://doi.org/10.1016/j.neucom.2021.09.056" TargetMode="External"/><Relationship Id="rId68" Type="http://schemas.openxmlformats.org/officeDocument/2006/relationships/hyperlink" Target="https://doi.org/10.1016/j.knosys.2022.110052" TargetMode="External"/><Relationship Id="rId84" Type="http://schemas.openxmlformats.org/officeDocument/2006/relationships/hyperlink" Target="https://doi.org/10.1145/3596497" TargetMode="External"/><Relationship Id="rId89" Type="http://schemas.openxmlformats.org/officeDocument/2006/relationships/hyperlink" Target="https://doi.org/10.1016/j.ipm.2022.103169" TargetMode="External"/><Relationship Id="rId16" Type="http://schemas.openxmlformats.org/officeDocument/2006/relationships/hyperlink" Target="https://doi.org/10.1007/978-3-030-73200-4" TargetMode="External"/><Relationship Id="rId107" Type="http://schemas.openxmlformats.org/officeDocument/2006/relationships/hyperlink" Target="https://doi.org/10.1007/978-3-031-30672-3/_34" TargetMode="External"/><Relationship Id="rId11" Type="http://schemas.openxmlformats.org/officeDocument/2006/relationships/hyperlink" Target="https://doi.org/10.1109/ICDE53745.2022.00020" TargetMode="External"/><Relationship Id="rId32" Type="http://schemas.openxmlformats.org/officeDocument/2006/relationships/hyperlink" Target="https://doi.org/10.1007/s41019-022-00180-w" TargetMode="External"/><Relationship Id="rId37" Type="http://schemas.openxmlformats.org/officeDocument/2006/relationships/hyperlink" Target="https://doi.org/10.1016/j.eswa.2022.116877" TargetMode="External"/><Relationship Id="rId53" Type="http://schemas.openxmlformats.org/officeDocument/2006/relationships/hyperlink" Target="https://doi.org/10.1016/j.elerap.2021.101060" TargetMode="External"/><Relationship Id="rId58" Type="http://schemas.openxmlformats.org/officeDocument/2006/relationships/hyperlink" Target="https://doi.org/10.1016/j.neucom.2021.07.063" TargetMode="External"/><Relationship Id="rId74" Type="http://schemas.openxmlformats.org/officeDocument/2006/relationships/hyperlink" Target="https://doi.org/10.1007/s10115-020-01509-5" TargetMode="External"/><Relationship Id="rId79" Type="http://schemas.openxmlformats.org/officeDocument/2006/relationships/hyperlink" Target="https://doi.org/10.1109/TKDE.2023.3243239" TargetMode="External"/><Relationship Id="rId102" Type="http://schemas.openxmlformats.org/officeDocument/2006/relationships/hyperlink" Target="https://doi.org/10.1145/3539618.3591678" TargetMode="External"/><Relationship Id="rId5" Type="http://schemas.openxmlformats.org/officeDocument/2006/relationships/hyperlink" Target="https://doi.org/10.24963/ijcai.2022/490" TargetMode="External"/><Relationship Id="rId90" Type="http://schemas.openxmlformats.org/officeDocument/2006/relationships/hyperlink" Target="https://doi.org/10.1109/JIOT.2022.3202628" TargetMode="External"/><Relationship Id="rId95" Type="http://schemas.openxmlformats.org/officeDocument/2006/relationships/hyperlink" Target="https://doi.org/10.1016/j.elerap.2023.101243" TargetMode="External"/><Relationship Id="rId22" Type="http://schemas.openxmlformats.org/officeDocument/2006/relationships/hyperlink" Target="https://doi.org/10.1016/j.eswa.2022.117147" TargetMode="External"/><Relationship Id="rId27" Type="http://schemas.openxmlformats.org/officeDocument/2006/relationships/hyperlink" Target="https://doi.org/10.1016/j.eswa.2020.114018" TargetMode="External"/><Relationship Id="rId43" Type="http://schemas.openxmlformats.org/officeDocument/2006/relationships/hyperlink" Target="https://doi.org/10.1145/3513092" TargetMode="External"/><Relationship Id="rId48" Type="http://schemas.openxmlformats.org/officeDocument/2006/relationships/hyperlink" Target="https://doi.org/10.1109/JIOT.2022.3181136" TargetMode="External"/><Relationship Id="rId64" Type="http://schemas.openxmlformats.org/officeDocument/2006/relationships/hyperlink" Target="https://doi.org/10.1016/j.neucom.2022.02.070" TargetMode="External"/><Relationship Id="rId69" Type="http://schemas.openxmlformats.org/officeDocument/2006/relationships/hyperlink" Target="https://doi.org/10.1016/j.knosys.2022.109848" TargetMode="External"/><Relationship Id="rId80" Type="http://schemas.openxmlformats.org/officeDocument/2006/relationships/hyperlink" Target="https://doi.org/10.1109/TBDATA.2022.3215134" TargetMode="External"/><Relationship Id="rId85" Type="http://schemas.openxmlformats.org/officeDocument/2006/relationships/hyperlink" Target="https://doi.org/10.1145/3620677" TargetMode="External"/><Relationship Id="rId12" Type="http://schemas.openxmlformats.org/officeDocument/2006/relationships/hyperlink" Target="https://doi.org/10.1145/3459637.3482394" TargetMode="External"/><Relationship Id="rId17" Type="http://schemas.openxmlformats.org/officeDocument/2006/relationships/hyperlink" Target="https://doi.org/10.1609/aaai.v35i5.16539" TargetMode="External"/><Relationship Id="rId33" Type="http://schemas.openxmlformats.org/officeDocument/2006/relationships/hyperlink" Target="https://doi.org/10.1145/3460198" TargetMode="External"/><Relationship Id="rId38" Type="http://schemas.openxmlformats.org/officeDocument/2006/relationships/hyperlink" Target="https://doi.org/10.1108/IMDS-10-2019-0584" TargetMode="External"/><Relationship Id="rId59" Type="http://schemas.openxmlformats.org/officeDocument/2006/relationships/hyperlink" Target="https://doi.org/10.1016/j.neucom.2020.09.087" TargetMode="External"/><Relationship Id="rId103" Type="http://schemas.openxmlformats.org/officeDocument/2006/relationships/hyperlink" Target="https://doi.org/10.1145/3539597.3570408" TargetMode="External"/><Relationship Id="rId108" Type="http://schemas.openxmlformats.org/officeDocument/2006/relationships/hyperlink" Target="https://doi.org/10.1007/978-3-031-30672-3/_16" TargetMode="External"/><Relationship Id="rId54" Type="http://schemas.openxmlformats.org/officeDocument/2006/relationships/hyperlink" Target="https://doi.org/10.1007/s12525-020-00416-5" TargetMode="External"/><Relationship Id="rId70" Type="http://schemas.openxmlformats.org/officeDocument/2006/relationships/hyperlink" Target="https://doi.org/10.1007/s11280-021-00865-8" TargetMode="External"/><Relationship Id="rId75" Type="http://schemas.openxmlformats.org/officeDocument/2006/relationships/hyperlink" Target="https://doi.org/10.1016/j.neucom.2021.11.049" TargetMode="External"/><Relationship Id="rId91" Type="http://schemas.openxmlformats.org/officeDocument/2006/relationships/hyperlink" Target="https://doi.org/10.1109/TKDE.2021.3088148" TargetMode="External"/><Relationship Id="rId96" Type="http://schemas.openxmlformats.org/officeDocument/2006/relationships/hyperlink" Target="https://doi.org/10.1016/j.ipm.2023.103335" TargetMode="External"/><Relationship Id="rId1" Type="http://schemas.openxmlformats.org/officeDocument/2006/relationships/hyperlink" Target="https://doi.org/10.1109/ICWS55610.2022.00019" TargetMode="External"/><Relationship Id="rId6" Type="http://schemas.openxmlformats.org/officeDocument/2006/relationships/hyperlink" Target="https://doi.org/10.1109/ICDE53745.2022.00202" TargetMode="External"/><Relationship Id="rId15" Type="http://schemas.openxmlformats.org/officeDocument/2006/relationships/hyperlink" Target="https://doi.org/10.24963/ijcai.2021/206" TargetMode="External"/><Relationship Id="rId23" Type="http://schemas.openxmlformats.org/officeDocument/2006/relationships/hyperlink" Target="https://doi.org/10.48550/arXiv.2201.03450" TargetMode="External"/><Relationship Id="rId28" Type="http://schemas.openxmlformats.org/officeDocument/2006/relationships/hyperlink" Target="https://doi.org/10.1109/TETC.2019.2912839" TargetMode="External"/><Relationship Id="rId36" Type="http://schemas.openxmlformats.org/officeDocument/2006/relationships/hyperlink" Target="https://doi.org/10.1109/JIOT.2020.3006989" TargetMode="External"/><Relationship Id="rId49" Type="http://schemas.openxmlformats.org/officeDocument/2006/relationships/hyperlink" Target="https://doi.org/10.1016/j.eswa.2022.117700" TargetMode="External"/><Relationship Id="rId57" Type="http://schemas.openxmlformats.org/officeDocument/2006/relationships/hyperlink" Target="https://doi.org/10.1016/j.patrec.2021.11.018" TargetMode="External"/><Relationship Id="rId106" Type="http://schemas.openxmlformats.org/officeDocument/2006/relationships/hyperlink" Target="https://doi.org/10.1109/ICME55011.2023.00264" TargetMode="External"/><Relationship Id="rId10" Type="http://schemas.openxmlformats.org/officeDocument/2006/relationships/hyperlink" Target="https://doi.org/10.1109/ICDM54844.2022.00032" TargetMode="External"/><Relationship Id="rId31" Type="http://schemas.openxmlformats.org/officeDocument/2006/relationships/hyperlink" Target="https://doi.org/10.1109/ACCESS.2022.3156618" TargetMode="External"/><Relationship Id="rId44" Type="http://schemas.openxmlformats.org/officeDocument/2006/relationships/hyperlink" Target="https://doi.org/10.1007/s41019-022-00199-z" TargetMode="External"/><Relationship Id="rId52" Type="http://schemas.openxmlformats.org/officeDocument/2006/relationships/hyperlink" Target="https://doi.org/10.1016/j.eswa.2021.114775" TargetMode="External"/><Relationship Id="rId60" Type="http://schemas.openxmlformats.org/officeDocument/2006/relationships/hyperlink" Target="https://doi.org/10.1016/j.knosys.2021.107069" TargetMode="External"/><Relationship Id="rId65" Type="http://schemas.openxmlformats.org/officeDocument/2006/relationships/hyperlink" Target="https://doi.org/10.1002/int.22909" TargetMode="External"/><Relationship Id="rId73" Type="http://schemas.openxmlformats.org/officeDocument/2006/relationships/hyperlink" Target="https://doi.org/10.1016/j.neucom.2020.09.034" TargetMode="External"/><Relationship Id="rId78" Type="http://schemas.openxmlformats.org/officeDocument/2006/relationships/hyperlink" Target="https://doi.org/10.1155/2023/9091570" TargetMode="External"/><Relationship Id="rId81" Type="http://schemas.openxmlformats.org/officeDocument/2006/relationships/hyperlink" Target="https://doi.org/10.1109/TSC.2022.3187038" TargetMode="External"/><Relationship Id="rId86" Type="http://schemas.openxmlformats.org/officeDocument/2006/relationships/hyperlink" Target="https://doi.org/10.1109/TII.2022.3200067" TargetMode="External"/><Relationship Id="rId94" Type="http://schemas.openxmlformats.org/officeDocument/2006/relationships/hyperlink" Target="https://doi.org/10.1145/3583687" TargetMode="External"/><Relationship Id="rId99" Type="http://schemas.openxmlformats.org/officeDocument/2006/relationships/hyperlink" Target="https://doi.org/10.1007/978-3-031-30672-3/_31" TargetMode="External"/><Relationship Id="rId101" Type="http://schemas.openxmlformats.org/officeDocument/2006/relationships/hyperlink" Target="https://doi.org/10.1145/3539618.3591634" TargetMode="External"/><Relationship Id="rId4" Type="http://schemas.openxmlformats.org/officeDocument/2006/relationships/hyperlink" Target="https://doi.org/10.1145/3477495.3532012" TargetMode="External"/><Relationship Id="rId9" Type="http://schemas.openxmlformats.org/officeDocument/2006/relationships/hyperlink" Target="https://doi.org/10.1145/3477495.3531989" TargetMode="External"/><Relationship Id="rId13" Type="http://schemas.openxmlformats.org/officeDocument/2006/relationships/hyperlink" Target="https://doi.org/10.24963/ijcai.2021/415" TargetMode="External"/><Relationship Id="rId18" Type="http://schemas.openxmlformats.org/officeDocument/2006/relationships/hyperlink" Target="https://doi.org/10.1007/978-3-030-73194-6/_37" TargetMode="External"/><Relationship Id="rId39" Type="http://schemas.openxmlformats.org/officeDocument/2006/relationships/hyperlink" Target="https://doi.org/10.1016/j.eswa.2020.114324" TargetMode="External"/><Relationship Id="rId109" Type="http://schemas.openxmlformats.org/officeDocument/2006/relationships/hyperlink" Target="https://doi.org/10.1016/j.elerap.2021.101060" TargetMode="External"/><Relationship Id="rId34" Type="http://schemas.openxmlformats.org/officeDocument/2006/relationships/hyperlink" Target="https://doi.org/10.1109/TCYB.2020.3000733" TargetMode="External"/><Relationship Id="rId50" Type="http://schemas.openxmlformats.org/officeDocument/2006/relationships/hyperlink" Target="https://doi.org/10.1109/TSC.2019.2918310" TargetMode="External"/><Relationship Id="rId55" Type="http://schemas.openxmlformats.org/officeDocument/2006/relationships/hyperlink" Target="https://doi.org/10.1109/TCSS.2021.3064153" TargetMode="External"/><Relationship Id="rId76" Type="http://schemas.openxmlformats.org/officeDocument/2006/relationships/hyperlink" Target="https://doi.org/10.1016/j.neucom.2020.01.118" TargetMode="External"/><Relationship Id="rId97" Type="http://schemas.openxmlformats.org/officeDocument/2006/relationships/hyperlink" Target="https://doi.org/10.1145/3539618.3591688" TargetMode="External"/><Relationship Id="rId104" Type="http://schemas.openxmlformats.org/officeDocument/2006/relationships/hyperlink" Target="https://doi.org/10.1145/3565472.3592966" TargetMode="External"/><Relationship Id="rId7" Type="http://schemas.openxmlformats.org/officeDocument/2006/relationships/hyperlink" Target="https://doi.org/10.1109/INFOCOM42981.2021.948872" TargetMode="External"/><Relationship Id="rId71" Type="http://schemas.openxmlformats.org/officeDocument/2006/relationships/hyperlink" Target="https://doi.org/10.1007/s11280-021-00961-9" TargetMode="External"/><Relationship Id="rId92" Type="http://schemas.openxmlformats.org/officeDocument/2006/relationships/hyperlink" Target="https://doi.org/10.1007/s12652-021-03533-x" TargetMode="External"/><Relationship Id="rId2" Type="http://schemas.openxmlformats.org/officeDocument/2006/relationships/hyperlink" Target="https://doi.org/10.24963/ijcai.2022/521" TargetMode="External"/><Relationship Id="rId29" Type="http://schemas.openxmlformats.org/officeDocument/2006/relationships/hyperlink" Target="https://doi.org/10.1016/j.ipm.2021.102690" TargetMode="External"/><Relationship Id="rId24" Type="http://schemas.openxmlformats.org/officeDocument/2006/relationships/hyperlink" Target="https://doi.org/10.1109/ACCESS.2022.3161941" TargetMode="External"/><Relationship Id="rId40" Type="http://schemas.openxmlformats.org/officeDocument/2006/relationships/hyperlink" Target="https://doi.org/10.1109/ACCESS.2022.3178439" TargetMode="External"/><Relationship Id="rId45" Type="http://schemas.openxmlformats.org/officeDocument/2006/relationships/hyperlink" Target="https://doi.org/10.1007/s10618-022-00865-w" TargetMode="External"/><Relationship Id="rId66" Type="http://schemas.openxmlformats.org/officeDocument/2006/relationships/hyperlink" Target="https://doi.org/10.1016/j.knosys.2022.109951" TargetMode="External"/><Relationship Id="rId87" Type="http://schemas.openxmlformats.org/officeDocument/2006/relationships/hyperlink" Target="https://doi.org/10.1145/3610584" TargetMode="External"/><Relationship Id="rId110" Type="http://schemas.openxmlformats.org/officeDocument/2006/relationships/table" Target="../tables/table1.xml"/><Relationship Id="rId61" Type="http://schemas.openxmlformats.org/officeDocument/2006/relationships/hyperlink" Target="https://doi.org/10.1007/s10115-020-01541-5" TargetMode="External"/><Relationship Id="rId82" Type="http://schemas.openxmlformats.org/officeDocument/2006/relationships/hyperlink" Target="https://doi.org/10.1109/TKDE.2022.3221873" TargetMode="External"/><Relationship Id="rId19" Type="http://schemas.openxmlformats.org/officeDocument/2006/relationships/hyperlink" Target="https://doi.org/10.1145/3459637.3482320" TargetMode="External"/><Relationship Id="rId14" Type="http://schemas.openxmlformats.org/officeDocument/2006/relationships/hyperlink" Target="https://doi.org/10.1145/3459637.3481962" TargetMode="External"/><Relationship Id="rId30" Type="http://schemas.openxmlformats.org/officeDocument/2006/relationships/hyperlink" Target="https://doi.org/10.1109/TKDE.2020.3002531" TargetMode="External"/><Relationship Id="rId35" Type="http://schemas.openxmlformats.org/officeDocument/2006/relationships/hyperlink" Target="https://doi.org/10.1016/j.ins.2020.08.088" TargetMode="External"/><Relationship Id="rId56" Type="http://schemas.openxmlformats.org/officeDocument/2006/relationships/hyperlink" Target="https://doi.org/10.1109/ACCESS.2021.3061502" TargetMode="External"/><Relationship Id="rId77" Type="http://schemas.openxmlformats.org/officeDocument/2006/relationships/hyperlink" Target="https://doi.org/10.1155/2023/9091570" TargetMode="External"/><Relationship Id="rId100" Type="http://schemas.openxmlformats.org/officeDocument/2006/relationships/hyperlink" Target="https://doi.org/10.1145/3539618.3591770" TargetMode="External"/><Relationship Id="rId105" Type="http://schemas.openxmlformats.org/officeDocument/2006/relationships/hyperlink" Target="https://doi.org/10.1145/3539618.3591733" TargetMode="External"/><Relationship Id="rId8" Type="http://schemas.openxmlformats.org/officeDocument/2006/relationships/hyperlink" Target="https://doi.org/10.1145/3534678.3539383" TargetMode="External"/><Relationship Id="rId51" Type="http://schemas.openxmlformats.org/officeDocument/2006/relationships/hyperlink" Target="https://doi.org/10.1145/3485631" TargetMode="External"/><Relationship Id="rId72" Type="http://schemas.openxmlformats.org/officeDocument/2006/relationships/hyperlink" Target="https://doi.org/10.1002/int.22412" TargetMode="External"/><Relationship Id="rId93" Type="http://schemas.openxmlformats.org/officeDocument/2006/relationships/hyperlink" Target="https://doi.org/10.1145/3582015" TargetMode="External"/><Relationship Id="rId98" Type="http://schemas.openxmlformats.org/officeDocument/2006/relationships/hyperlink" Target="https://doi.org/10.1609/aaai.v37i4.25608" TargetMode="External"/><Relationship Id="rId3" Type="http://schemas.openxmlformats.org/officeDocument/2006/relationships/hyperlink" Target="https://doi.org/10.1145/3477495.3531983" TargetMode="External"/><Relationship Id="rId25" Type="http://schemas.openxmlformats.org/officeDocument/2006/relationships/hyperlink" Target="https://doi.org/10.1109/TCSS.2020.3036661" TargetMode="External"/><Relationship Id="rId46" Type="http://schemas.openxmlformats.org/officeDocument/2006/relationships/hyperlink" Target="https://doi.org/10.1109/TKDE.2021.3060818" TargetMode="External"/><Relationship Id="rId67" Type="http://schemas.openxmlformats.org/officeDocument/2006/relationships/hyperlink" Target="https://doi.org/10.1145/3511711" TargetMode="External"/><Relationship Id="rId20" Type="http://schemas.openxmlformats.org/officeDocument/2006/relationships/hyperlink" Target="https://doi.org/10.1145/3447548.3467132" TargetMode="External"/><Relationship Id="rId41" Type="http://schemas.openxmlformats.org/officeDocument/2006/relationships/hyperlink" Target="https://doi.org/10.1109/TKDE.2020.3033841" TargetMode="External"/><Relationship Id="rId62" Type="http://schemas.openxmlformats.org/officeDocument/2006/relationships/hyperlink" Target="https://doi.org/10.1007/s40558-021-00214-5" TargetMode="External"/><Relationship Id="rId83" Type="http://schemas.openxmlformats.org/officeDocument/2006/relationships/hyperlink" Target="https://doi.org/10.1016/j.ins.2022.12.024" TargetMode="External"/><Relationship Id="rId88" Type="http://schemas.openxmlformats.org/officeDocument/2006/relationships/hyperlink" Target="https://doi.org/10.1089/big.2021.035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145/2623330.2623638" TargetMode="External"/><Relationship Id="rId3" Type="http://schemas.openxmlformats.org/officeDocument/2006/relationships/hyperlink" Target="https://doi.org/10.1145/2009916.2009962" TargetMode="External"/><Relationship Id="rId7" Type="http://schemas.openxmlformats.org/officeDocument/2006/relationships/hyperlink" Target="https://doi.org/10.1162/neco.1997.9.8.1735" TargetMode="External"/><Relationship Id="rId12" Type="http://schemas.openxmlformats.org/officeDocument/2006/relationships/drawing" Target="../drawings/drawing1.xml"/><Relationship Id="rId2" Type="http://schemas.openxmlformats.org/officeDocument/2006/relationships/hyperlink" Target="https://doi.org/10.1145/2766462.2767711" TargetMode="External"/><Relationship Id="rId1" Type="http://schemas.openxmlformats.org/officeDocument/2006/relationships/hyperlink" Target="https://doi.org/10.1145/2766462.2767722" TargetMode="External"/><Relationship Id="rId6" Type="http://schemas.openxmlformats.org/officeDocument/2006/relationships/hyperlink" Target="https://doi.org/10.1609/aaai.v30i1.9971" TargetMode="External"/><Relationship Id="rId11" Type="http://schemas.openxmlformats.org/officeDocument/2006/relationships/hyperlink" Target="https://doi.org/10.1145/2666310.2666400" TargetMode="External"/><Relationship Id="rId5" Type="http://schemas.openxmlformats.org/officeDocument/2006/relationships/hyperlink" Target="https://doi.org/10.1145/1772690.1772773" TargetMode="External"/><Relationship Id="rId10" Type="http://schemas.openxmlformats.org/officeDocument/2006/relationships/hyperlink" Target="https://doi.org/10.1145/2983323.2983711" TargetMode="External"/><Relationship Id="rId4" Type="http://schemas.openxmlformats.org/officeDocument/2006/relationships/hyperlink" Target="https://www.ijcai.org/Proceedings/13/Papers/384.pdf" TargetMode="External"/><Relationship Id="rId9" Type="http://schemas.openxmlformats.org/officeDocument/2006/relationships/hyperlink" Target="https://doi.org/10.1145/2507157.250718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16/j.ipm.2021.102690" TargetMode="External"/><Relationship Id="rId18" Type="http://schemas.openxmlformats.org/officeDocument/2006/relationships/hyperlink" Target="https://doi.org/10.1145/3464300" TargetMode="External"/><Relationship Id="rId26" Type="http://schemas.openxmlformats.org/officeDocument/2006/relationships/hyperlink" Target="https://doi.org/10.1016/j.neucom.2022.02.070" TargetMode="External"/><Relationship Id="rId39" Type="http://schemas.openxmlformats.org/officeDocument/2006/relationships/hyperlink" Target="https://doi.org/10.1007/s41019-022-00199-z" TargetMode="External"/><Relationship Id="rId21" Type="http://schemas.openxmlformats.org/officeDocument/2006/relationships/hyperlink" Target="https://doi.org/10.1016/j.neucom.2021.09.056" TargetMode="External"/><Relationship Id="rId34" Type="http://schemas.openxmlformats.org/officeDocument/2006/relationships/hyperlink" Target="https://doi.org/10.1016/j.comcom.2022.09.014" TargetMode="External"/><Relationship Id="rId42" Type="http://schemas.openxmlformats.org/officeDocument/2006/relationships/hyperlink" Target="https://doi.org/10.1109/TKDE.2021.3060818" TargetMode="External"/><Relationship Id="rId47" Type="http://schemas.openxmlformats.org/officeDocument/2006/relationships/hyperlink" Target="https://doi.org/10.1007/s11280-021-00865-8" TargetMode="External"/><Relationship Id="rId50" Type="http://schemas.openxmlformats.org/officeDocument/2006/relationships/hyperlink" Target="https://doi.org/10.1145/3485631" TargetMode="External"/><Relationship Id="rId55" Type="http://schemas.openxmlformats.org/officeDocument/2006/relationships/hyperlink" Target="https://doi.org/10.1109/TCSS.2021.3064153" TargetMode="External"/><Relationship Id="rId63" Type="http://schemas.openxmlformats.org/officeDocument/2006/relationships/hyperlink" Target="https://doi.org/10.1016/j.ipm.2021.102609" TargetMode="External"/><Relationship Id="rId7" Type="http://schemas.openxmlformats.org/officeDocument/2006/relationships/hyperlink" Target="https://doi.org/10.1007/s40558-021-00195-5" TargetMode="External"/><Relationship Id="rId2" Type="http://schemas.openxmlformats.org/officeDocument/2006/relationships/hyperlink" Target="https://doi.org/10.1016/j.patrec.2021.11.018" TargetMode="External"/><Relationship Id="rId16" Type="http://schemas.openxmlformats.org/officeDocument/2006/relationships/hyperlink" Target="https://doi.org/10.1007/s40558-021-00214-5" TargetMode="External"/><Relationship Id="rId29" Type="http://schemas.openxmlformats.org/officeDocument/2006/relationships/hyperlink" Target="https://doi.org/10.1016/j.eswa.2022.116877" TargetMode="External"/><Relationship Id="rId11" Type="http://schemas.openxmlformats.org/officeDocument/2006/relationships/hyperlink" Target="https://doi.org/10.1109/TETC.2019.2912839" TargetMode="External"/><Relationship Id="rId24" Type="http://schemas.openxmlformats.org/officeDocument/2006/relationships/hyperlink" Target="https://doi.org/10.1145/3460198" TargetMode="External"/><Relationship Id="rId32" Type="http://schemas.openxmlformats.org/officeDocument/2006/relationships/hyperlink" Target="https://doi.org/10.1109/ACCESS.2022.3178439" TargetMode="External"/><Relationship Id="rId37" Type="http://schemas.openxmlformats.org/officeDocument/2006/relationships/hyperlink" Target="https://doi.org/10.1145/3511711" TargetMode="External"/><Relationship Id="rId40" Type="http://schemas.openxmlformats.org/officeDocument/2006/relationships/hyperlink" Target="https://doi.org/10.1016/j.knosys.2022.110052" TargetMode="External"/><Relationship Id="rId45" Type="http://schemas.openxmlformats.org/officeDocument/2006/relationships/hyperlink" Target="https://doi.org/10.1016/j.eswa.2022.117700" TargetMode="External"/><Relationship Id="rId53" Type="http://schemas.openxmlformats.org/officeDocument/2006/relationships/hyperlink" Target="https://doi.org/10.1016/j.elerap.2021.101060" TargetMode="External"/><Relationship Id="rId58" Type="http://schemas.openxmlformats.org/officeDocument/2006/relationships/hyperlink" Target="https://doi.org/10.1016/j.neucom.2020.09.034" TargetMode="External"/><Relationship Id="rId5" Type="http://schemas.openxmlformats.org/officeDocument/2006/relationships/hyperlink" Target="https://doi.org/10.1109/TCSS.2020.3036661" TargetMode="External"/><Relationship Id="rId61" Type="http://schemas.openxmlformats.org/officeDocument/2006/relationships/hyperlink" Target="https://doi.org/10.1016/j.neucom.2020.01.118" TargetMode="External"/><Relationship Id="rId19" Type="http://schemas.openxmlformats.org/officeDocument/2006/relationships/hyperlink" Target="https://doi.org/10.1109/TKDE.2020.3002531" TargetMode="External"/><Relationship Id="rId14" Type="http://schemas.openxmlformats.org/officeDocument/2006/relationships/hyperlink" Target="https://doi.org/10.1016/j.neucom.2021.05.114" TargetMode="External"/><Relationship Id="rId22" Type="http://schemas.openxmlformats.org/officeDocument/2006/relationships/hyperlink" Target="https://doi.org/10.1109/ACCESS.2022.3156618" TargetMode="External"/><Relationship Id="rId27" Type="http://schemas.openxmlformats.org/officeDocument/2006/relationships/hyperlink" Target="https://doi.org/10.1016/j.ins.2020.08.088" TargetMode="External"/><Relationship Id="rId30" Type="http://schemas.openxmlformats.org/officeDocument/2006/relationships/hyperlink" Target="https://doi.org/10.1108/IMDS-10-2019-0584" TargetMode="External"/><Relationship Id="rId35" Type="http://schemas.openxmlformats.org/officeDocument/2006/relationships/hyperlink" Target="https://doi.org/10.1002/int.22909" TargetMode="External"/><Relationship Id="rId43" Type="http://schemas.openxmlformats.org/officeDocument/2006/relationships/hyperlink" Target="https://doi.org/10.1109/TKDE.2021.3059744" TargetMode="External"/><Relationship Id="rId48" Type="http://schemas.openxmlformats.org/officeDocument/2006/relationships/hyperlink" Target="https://doi.org/10.1007/s11280-021-00961-9" TargetMode="External"/><Relationship Id="rId56" Type="http://schemas.openxmlformats.org/officeDocument/2006/relationships/hyperlink" Target="https://doi.org/10.1002/int.22412" TargetMode="External"/><Relationship Id="rId64" Type="http://schemas.openxmlformats.org/officeDocument/2006/relationships/table" Target="../tables/table2.xml"/><Relationship Id="rId8" Type="http://schemas.openxmlformats.org/officeDocument/2006/relationships/hyperlink" Target="https://doi.org/10.1016/j.eswa.2020.114018" TargetMode="External"/><Relationship Id="rId51" Type="http://schemas.openxmlformats.org/officeDocument/2006/relationships/hyperlink" Target="https://doi.org/10.1016/j.eswa.2021.114775" TargetMode="External"/><Relationship Id="rId3" Type="http://schemas.openxmlformats.org/officeDocument/2006/relationships/hyperlink" Target="https://doi.org/10.48550/arXiv.2201.03450" TargetMode="External"/><Relationship Id="rId12" Type="http://schemas.openxmlformats.org/officeDocument/2006/relationships/hyperlink" Target="https://doi.org/10.1007/s10115-020-01541-5" TargetMode="External"/><Relationship Id="rId17" Type="http://schemas.openxmlformats.org/officeDocument/2006/relationships/hyperlink" Target="https://doi.org/10.1145/3508478" TargetMode="External"/><Relationship Id="rId25" Type="http://schemas.openxmlformats.org/officeDocument/2006/relationships/hyperlink" Target="https://doi.org/10.1109/TCYB.2020.3000733" TargetMode="External"/><Relationship Id="rId33" Type="http://schemas.openxmlformats.org/officeDocument/2006/relationships/hyperlink" Target="https://doi.org/10.1109/TKDE.2020.3033841" TargetMode="External"/><Relationship Id="rId38" Type="http://schemas.openxmlformats.org/officeDocument/2006/relationships/hyperlink" Target="https://doi.org/10.1145/3513092" TargetMode="External"/><Relationship Id="rId46" Type="http://schemas.openxmlformats.org/officeDocument/2006/relationships/hyperlink" Target="https://doi.org/10.1016/j.knosys.2022.109848" TargetMode="External"/><Relationship Id="rId59" Type="http://schemas.openxmlformats.org/officeDocument/2006/relationships/hyperlink" Target="https://doi.org/10.1007/s10115-020-01509-5" TargetMode="External"/><Relationship Id="rId20" Type="http://schemas.openxmlformats.org/officeDocument/2006/relationships/hyperlink" Target="https://doi.org/10.1016/j.is.2022.102019" TargetMode="External"/><Relationship Id="rId41" Type="http://schemas.openxmlformats.org/officeDocument/2006/relationships/hyperlink" Target="https://doi.org/10.1007/s10618-022-00865-w" TargetMode="External"/><Relationship Id="rId54" Type="http://schemas.openxmlformats.org/officeDocument/2006/relationships/hyperlink" Target="https://doi.org/10.1007/s12525-020-00416-5" TargetMode="External"/><Relationship Id="rId62" Type="http://schemas.openxmlformats.org/officeDocument/2006/relationships/hyperlink" Target="https://doi.org/10.1109/TKDE.2019.2943854" TargetMode="External"/><Relationship Id="rId1" Type="http://schemas.openxmlformats.org/officeDocument/2006/relationships/hyperlink" Target="https://doi.org/10.1016/j.eswa.2022.117147" TargetMode="External"/><Relationship Id="rId6" Type="http://schemas.openxmlformats.org/officeDocument/2006/relationships/hyperlink" Target="https://doi.org/10.1016/j.neucom.2021.07.063" TargetMode="External"/><Relationship Id="rId15" Type="http://schemas.openxmlformats.org/officeDocument/2006/relationships/hyperlink" Target="https://doi.org/10.1016/j.is.2021.101789" TargetMode="External"/><Relationship Id="rId23" Type="http://schemas.openxmlformats.org/officeDocument/2006/relationships/hyperlink" Target="https://doi.org/10.1007/s41019-022-00180-w" TargetMode="External"/><Relationship Id="rId28" Type="http://schemas.openxmlformats.org/officeDocument/2006/relationships/hyperlink" Target="https://doi.org/10.1109/JIOT.2020.3006989" TargetMode="External"/><Relationship Id="rId36" Type="http://schemas.openxmlformats.org/officeDocument/2006/relationships/hyperlink" Target="https://doi.org/10.1016/j.knosys.2022.109951" TargetMode="External"/><Relationship Id="rId49" Type="http://schemas.openxmlformats.org/officeDocument/2006/relationships/hyperlink" Target="https://doi.org/10.1109/TSC.2019.2918310" TargetMode="External"/><Relationship Id="rId57" Type="http://schemas.openxmlformats.org/officeDocument/2006/relationships/hyperlink" Target="https://doi.org/10.1109/ACCESS.2021.3061502" TargetMode="External"/><Relationship Id="rId10" Type="http://schemas.openxmlformats.org/officeDocument/2006/relationships/hyperlink" Target="https://doi.org/10.1016/j.knosys.2021.107069" TargetMode="External"/><Relationship Id="rId31" Type="http://schemas.openxmlformats.org/officeDocument/2006/relationships/hyperlink" Target="https://doi.org/10.1016/j.eswa.2020.114324" TargetMode="External"/><Relationship Id="rId44" Type="http://schemas.openxmlformats.org/officeDocument/2006/relationships/hyperlink" Target="https://doi.org/10.1109/JIOT.2022.3181136" TargetMode="External"/><Relationship Id="rId52" Type="http://schemas.openxmlformats.org/officeDocument/2006/relationships/hyperlink" Target="https://doi.org/10.1145/3430504" TargetMode="External"/><Relationship Id="rId60" Type="http://schemas.openxmlformats.org/officeDocument/2006/relationships/hyperlink" Target="https://doi.org/10.1016/j.neucom.2021.11.049" TargetMode="External"/><Relationship Id="rId4" Type="http://schemas.openxmlformats.org/officeDocument/2006/relationships/hyperlink" Target="https://doi.org/10.1109/ACCESS.2022.3161941" TargetMode="External"/><Relationship Id="rId9" Type="http://schemas.openxmlformats.org/officeDocument/2006/relationships/hyperlink" Target="https://doi.org/10.1016/j.neucom.2020.09.087"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os-journal.info/journalid/2702" TargetMode="External"/><Relationship Id="rId18" Type="http://schemas.openxmlformats.org/officeDocument/2006/relationships/hyperlink" Target="https://wos-journal.info/journalid/4837" TargetMode="External"/><Relationship Id="rId26" Type="http://schemas.openxmlformats.org/officeDocument/2006/relationships/hyperlink" Target="https://wos-journal.info/journalid/15118" TargetMode="External"/><Relationship Id="rId39" Type="http://schemas.openxmlformats.org/officeDocument/2006/relationships/hyperlink" Target="https://www.scimagojr.com/journalsearch.php?q=21101020041&amp;tip=sid&amp;clean=0" TargetMode="External"/><Relationship Id="rId21" Type="http://schemas.openxmlformats.org/officeDocument/2006/relationships/hyperlink" Target="https://wos-journal.info/journalid/17392" TargetMode="External"/><Relationship Id="rId34" Type="http://schemas.openxmlformats.org/officeDocument/2006/relationships/hyperlink" Target="https://wos-journal.info/journalid/7090" TargetMode="External"/><Relationship Id="rId7" Type="http://schemas.openxmlformats.org/officeDocument/2006/relationships/hyperlink" Target="https://wos-journal.info/journalid/9361" TargetMode="External"/><Relationship Id="rId12" Type="http://schemas.openxmlformats.org/officeDocument/2006/relationships/hyperlink" Target="https://wos-journal.info/journalid/14841" TargetMode="External"/><Relationship Id="rId17" Type="http://schemas.openxmlformats.org/officeDocument/2006/relationships/hyperlink" Target="https://wos-journal.info/journalid/200" TargetMode="External"/><Relationship Id="rId25" Type="http://schemas.openxmlformats.org/officeDocument/2006/relationships/hyperlink" Target="https://wos-journal.info/journalid/15178" TargetMode="External"/><Relationship Id="rId33" Type="http://schemas.openxmlformats.org/officeDocument/2006/relationships/hyperlink" Target="https://wos-journal.info/journalid/15193" TargetMode="External"/><Relationship Id="rId38" Type="http://schemas.openxmlformats.org/officeDocument/2006/relationships/hyperlink" Target="https://www.scimagojr.com/journalsearch.php?q=19400158593&amp;tip=sid&amp;clean=0" TargetMode="External"/><Relationship Id="rId2" Type="http://schemas.openxmlformats.org/officeDocument/2006/relationships/hyperlink" Target="https://wos-journal.info/journalid/17231" TargetMode="External"/><Relationship Id="rId16" Type="http://schemas.openxmlformats.org/officeDocument/2006/relationships/hyperlink" Target="https://wos-journal.info/journalid/14045" TargetMode="External"/><Relationship Id="rId20" Type="http://schemas.openxmlformats.org/officeDocument/2006/relationships/hyperlink" Target="https://wos-journal.info/journalid/17344" TargetMode="External"/><Relationship Id="rId29" Type="http://schemas.openxmlformats.org/officeDocument/2006/relationships/hyperlink" Target="https://wos-journal.info/journalid/543" TargetMode="External"/><Relationship Id="rId1" Type="http://schemas.openxmlformats.org/officeDocument/2006/relationships/hyperlink" Target="https://wos-journal.info/journalid/11718" TargetMode="External"/><Relationship Id="rId6" Type="http://schemas.openxmlformats.org/officeDocument/2006/relationships/hyperlink" Target="https://wos-journal.info/journalid/14180" TargetMode="External"/><Relationship Id="rId11" Type="http://schemas.openxmlformats.org/officeDocument/2006/relationships/hyperlink" Target="https://wos-journal.info/journalid/19474" TargetMode="External"/><Relationship Id="rId24" Type="http://schemas.openxmlformats.org/officeDocument/2006/relationships/hyperlink" Target="https://wos-journal.info/journalid/144" TargetMode="External"/><Relationship Id="rId32" Type="http://schemas.openxmlformats.org/officeDocument/2006/relationships/hyperlink" Target="https://wos-journal.info/journalid/19434" TargetMode="External"/><Relationship Id="rId37" Type="http://schemas.openxmlformats.org/officeDocument/2006/relationships/hyperlink" Target="https://wos-journal.info/journalid/11567" TargetMode="External"/><Relationship Id="rId5" Type="http://schemas.openxmlformats.org/officeDocument/2006/relationships/hyperlink" Target="https://wos-journal.info/journalid/14413" TargetMode="External"/><Relationship Id="rId15" Type="http://schemas.openxmlformats.org/officeDocument/2006/relationships/hyperlink" Target="https://wos-journal.info/journalid/17260" TargetMode="External"/><Relationship Id="rId23" Type="http://schemas.openxmlformats.org/officeDocument/2006/relationships/hyperlink" Target="https://wos-journal.info/journalid/19583" TargetMode="External"/><Relationship Id="rId28" Type="http://schemas.openxmlformats.org/officeDocument/2006/relationships/hyperlink" Target="https://wos-journal.info/journalid/11626" TargetMode="External"/><Relationship Id="rId36" Type="http://schemas.openxmlformats.org/officeDocument/2006/relationships/hyperlink" Target="https://wos-journal.info/journalid/19592" TargetMode="External"/><Relationship Id="rId10" Type="http://schemas.openxmlformats.org/officeDocument/2006/relationships/hyperlink" Target="https://wos-journal.info/journalid/13240" TargetMode="External"/><Relationship Id="rId19" Type="http://schemas.openxmlformats.org/officeDocument/2006/relationships/hyperlink" Target="https://wos-journal.info/journalid/15103" TargetMode="External"/><Relationship Id="rId31" Type="http://schemas.openxmlformats.org/officeDocument/2006/relationships/hyperlink" Target="https://wos-journal.info/journalid/13656" TargetMode="External"/><Relationship Id="rId4" Type="http://schemas.openxmlformats.org/officeDocument/2006/relationships/hyperlink" Target="https://wos-journal.info/journalid/11527" TargetMode="External"/><Relationship Id="rId9" Type="http://schemas.openxmlformats.org/officeDocument/2006/relationships/hyperlink" Target="https://wos-journal.info/journalid/13839" TargetMode="External"/><Relationship Id="rId14" Type="http://schemas.openxmlformats.org/officeDocument/2006/relationships/hyperlink" Target="https://wos-journal.info/journalid/427" TargetMode="External"/><Relationship Id="rId22" Type="http://schemas.openxmlformats.org/officeDocument/2006/relationships/hyperlink" Target="https://wos-journal.info/journalid/7103" TargetMode="External"/><Relationship Id="rId27" Type="http://schemas.openxmlformats.org/officeDocument/2006/relationships/hyperlink" Target="https://wos-journal.info/journalid/7018" TargetMode="External"/><Relationship Id="rId30" Type="http://schemas.openxmlformats.org/officeDocument/2006/relationships/hyperlink" Target="https://wos-journal.info/journalid/19574" TargetMode="External"/><Relationship Id="rId35" Type="http://schemas.openxmlformats.org/officeDocument/2006/relationships/hyperlink" Target="https://wos-journal.info/journalid/19461" TargetMode="External"/><Relationship Id="rId8" Type="http://schemas.openxmlformats.org/officeDocument/2006/relationships/hyperlink" Target="https://wos-journal.info/journalid/19495" TargetMode="External"/><Relationship Id="rId3" Type="http://schemas.openxmlformats.org/officeDocument/2006/relationships/hyperlink" Target="https://wos-journal.info/journalid/1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8179-F758-9345-8AEF-F7DF5235B476}">
  <dimension ref="A1:AD233"/>
  <sheetViews>
    <sheetView tabSelected="1" topLeftCell="G1" zoomScale="116" zoomScaleNormal="125" workbookViewId="0">
      <selection activeCell="B22" sqref="B22"/>
    </sheetView>
  </sheetViews>
  <sheetFormatPr baseColWidth="10" defaultRowHeight="16" x14ac:dyDescent="0.2"/>
  <cols>
    <col min="1" max="1" width="9.83203125" style="1" bestFit="1" customWidth="1"/>
    <col min="2" max="2" width="51.5" style="1" customWidth="1"/>
    <col min="3" max="3" width="29.6640625" style="1" customWidth="1"/>
    <col min="4" max="4" width="11.1640625" style="1" bestFit="1" customWidth="1"/>
    <col min="5" max="5" width="19.1640625" style="1" bestFit="1" customWidth="1"/>
    <col min="6" max="6" width="20" style="1" bestFit="1" customWidth="1"/>
    <col min="7" max="7" width="35.1640625" style="1" bestFit="1" customWidth="1"/>
    <col min="8" max="8" width="74.1640625" style="1" bestFit="1" customWidth="1"/>
    <col min="9" max="9" width="29.33203125" style="1" customWidth="1"/>
    <col min="10" max="10" width="23.1640625" style="1" customWidth="1"/>
    <col min="11" max="11" width="19" style="1" customWidth="1"/>
    <col min="12" max="12" width="33.5" style="18" customWidth="1"/>
    <col min="13" max="13" width="24.6640625" style="18" customWidth="1"/>
    <col min="14" max="14" width="30.6640625" style="2" customWidth="1"/>
    <col min="15" max="15" width="18.1640625" style="18" customWidth="1"/>
    <col min="16" max="16" width="20.5" style="18" customWidth="1"/>
    <col min="17" max="17" width="19.83203125" style="18" bestFit="1" customWidth="1"/>
    <col min="18" max="18" width="16.83203125" style="18" customWidth="1"/>
    <col min="19" max="19" width="46" style="1" customWidth="1"/>
    <col min="20" max="20" width="25.5" style="18" bestFit="1" customWidth="1"/>
    <col min="21" max="21" width="19.1640625" style="18" customWidth="1"/>
    <col min="22" max="22" width="25.83203125" style="1" customWidth="1"/>
    <col min="23" max="23" width="26.5" style="1" customWidth="1"/>
    <col min="24" max="24" width="46" style="23" bestFit="1" customWidth="1"/>
    <col min="25" max="25" width="42.5" style="2" bestFit="1" customWidth="1"/>
    <col min="26" max="26" width="30.1640625" style="18" bestFit="1" customWidth="1"/>
    <col min="27" max="27" width="26.33203125" style="2" customWidth="1"/>
    <col min="28" max="16384" width="10.83203125" style="1"/>
  </cols>
  <sheetData>
    <row r="1" spans="1:30" s="7" customFormat="1" ht="60" x14ac:dyDescent="0.2">
      <c r="A1" s="7" t="s">
        <v>137</v>
      </c>
      <c r="B1" s="7" t="s">
        <v>1261</v>
      </c>
      <c r="C1" s="7" t="s">
        <v>139</v>
      </c>
      <c r="D1" s="7" t="s">
        <v>140</v>
      </c>
      <c r="E1" s="7" t="s">
        <v>1262</v>
      </c>
      <c r="F1" s="7" t="s">
        <v>142</v>
      </c>
      <c r="G1" s="7" t="s">
        <v>143</v>
      </c>
      <c r="H1" s="7" t="s">
        <v>144</v>
      </c>
      <c r="I1" s="7" t="s">
        <v>145</v>
      </c>
      <c r="J1" s="7" t="s">
        <v>146</v>
      </c>
      <c r="K1" s="7" t="s">
        <v>147</v>
      </c>
      <c r="L1" s="7" t="s">
        <v>148</v>
      </c>
      <c r="M1" s="7" t="s">
        <v>149</v>
      </c>
      <c r="N1" s="7" t="s">
        <v>150</v>
      </c>
      <c r="O1" s="7" t="s">
        <v>151</v>
      </c>
      <c r="P1" s="7" t="s">
        <v>152</v>
      </c>
      <c r="Q1" s="7" t="s">
        <v>1263</v>
      </c>
      <c r="R1" s="7" t="s">
        <v>272</v>
      </c>
      <c r="S1" s="7" t="s">
        <v>154</v>
      </c>
      <c r="T1" s="7" t="s">
        <v>155</v>
      </c>
      <c r="U1" s="7" t="s">
        <v>156</v>
      </c>
      <c r="V1" s="7" t="s">
        <v>157</v>
      </c>
      <c r="W1" s="7" t="s">
        <v>158</v>
      </c>
      <c r="X1" s="7" t="s">
        <v>159</v>
      </c>
      <c r="Y1" s="8" t="s">
        <v>160</v>
      </c>
      <c r="Z1" s="7" t="s">
        <v>161</v>
      </c>
      <c r="AA1" s="7" t="s">
        <v>162</v>
      </c>
    </row>
    <row r="2" spans="1:30" s="18" customFormat="1" ht="22" x14ac:dyDescent="0.2">
      <c r="A2" s="9" t="s">
        <v>163</v>
      </c>
      <c r="B2" s="10" t="s">
        <v>164</v>
      </c>
      <c r="C2" s="11" t="s">
        <v>165</v>
      </c>
      <c r="D2" s="11" t="s">
        <v>166</v>
      </c>
      <c r="E2" s="11" t="s">
        <v>167</v>
      </c>
      <c r="F2" s="11" t="s">
        <v>168</v>
      </c>
      <c r="G2" s="12" t="s">
        <v>169</v>
      </c>
      <c r="H2" s="12" t="s">
        <v>170</v>
      </c>
      <c r="I2" s="12" t="s">
        <v>171</v>
      </c>
      <c r="J2" s="13" t="s">
        <v>172</v>
      </c>
      <c r="K2" s="13" t="s">
        <v>173</v>
      </c>
      <c r="L2" s="13" t="s">
        <v>174</v>
      </c>
      <c r="M2" s="13" t="s">
        <v>175</v>
      </c>
      <c r="N2" s="13" t="s">
        <v>176</v>
      </c>
      <c r="O2" s="13" t="s">
        <v>177</v>
      </c>
      <c r="P2" s="13" t="s">
        <v>178</v>
      </c>
      <c r="Q2" s="14" t="s">
        <v>179</v>
      </c>
      <c r="R2" s="15" t="s">
        <v>271</v>
      </c>
      <c r="S2" s="15" t="s">
        <v>180</v>
      </c>
      <c r="T2" s="15" t="s">
        <v>181</v>
      </c>
      <c r="U2" s="12" t="s">
        <v>182</v>
      </c>
      <c r="V2" s="12" t="s">
        <v>183</v>
      </c>
      <c r="W2" s="12" t="s">
        <v>184</v>
      </c>
      <c r="X2" s="16" t="s">
        <v>185</v>
      </c>
      <c r="Y2" s="17" t="s">
        <v>24</v>
      </c>
      <c r="Z2" s="17" t="s">
        <v>186</v>
      </c>
      <c r="AA2" s="17" t="s">
        <v>187</v>
      </c>
    </row>
    <row r="3" spans="1:30" s="2" customFormat="1" ht="119" hidden="1" x14ac:dyDescent="0.2">
      <c r="A3" s="19">
        <v>25</v>
      </c>
      <c r="B3" s="20" t="s">
        <v>418</v>
      </c>
      <c r="C3" s="20" t="s">
        <v>419</v>
      </c>
      <c r="D3" s="18">
        <v>2023</v>
      </c>
      <c r="E3" s="20" t="s">
        <v>391</v>
      </c>
      <c r="F3" s="22" t="s">
        <v>392</v>
      </c>
      <c r="G3" s="20" t="s">
        <v>420</v>
      </c>
      <c r="H3" s="20" t="s">
        <v>421</v>
      </c>
      <c r="I3" s="2" t="s">
        <v>233</v>
      </c>
      <c r="J3" s="20" t="s">
        <v>214</v>
      </c>
      <c r="K3" s="18" t="s">
        <v>188</v>
      </c>
      <c r="L3" s="18" t="s">
        <v>189</v>
      </c>
      <c r="M3" s="22" t="s">
        <v>190</v>
      </c>
      <c r="N3" s="21" t="s">
        <v>379</v>
      </c>
      <c r="O3" s="18" t="s">
        <v>191</v>
      </c>
      <c r="P3" s="22" t="s">
        <v>192</v>
      </c>
      <c r="Q3" s="22" t="s">
        <v>292</v>
      </c>
      <c r="R3" s="22" t="s">
        <v>403</v>
      </c>
      <c r="S3" s="20" t="s">
        <v>301</v>
      </c>
      <c r="T3" s="18" t="s">
        <v>189</v>
      </c>
      <c r="U3" s="18" t="s">
        <v>195</v>
      </c>
      <c r="V3" s="20" t="s">
        <v>294</v>
      </c>
      <c r="W3" s="20" t="s">
        <v>422</v>
      </c>
      <c r="X3" s="23"/>
      <c r="Y3" s="24" t="s">
        <v>1324</v>
      </c>
      <c r="Z3" s="27"/>
      <c r="AA3" s="23"/>
    </row>
    <row r="4" spans="1:30" ht="119" hidden="1" x14ac:dyDescent="0.2">
      <c r="A4" s="19">
        <v>9</v>
      </c>
      <c r="B4" s="20" t="s">
        <v>285</v>
      </c>
      <c r="C4" s="20" t="s">
        <v>286</v>
      </c>
      <c r="D4" s="18">
        <v>2023</v>
      </c>
      <c r="E4" s="20" t="s">
        <v>287</v>
      </c>
      <c r="F4" s="22" t="s">
        <v>228</v>
      </c>
      <c r="G4" s="20" t="s">
        <v>289</v>
      </c>
      <c r="H4" s="20" t="s">
        <v>290</v>
      </c>
      <c r="I4" s="23" t="s">
        <v>275</v>
      </c>
      <c r="J4" s="20" t="s">
        <v>201</v>
      </c>
      <c r="K4" s="18" t="s">
        <v>188</v>
      </c>
      <c r="L4" s="18" t="s">
        <v>189</v>
      </c>
      <c r="M4" s="22" t="s">
        <v>190</v>
      </c>
      <c r="N4" s="23" t="s">
        <v>291</v>
      </c>
      <c r="O4" s="18" t="s">
        <v>191</v>
      </c>
      <c r="P4" s="22" t="s">
        <v>192</v>
      </c>
      <c r="Q4" s="22" t="s">
        <v>292</v>
      </c>
      <c r="R4" s="22" t="s">
        <v>403</v>
      </c>
      <c r="S4" s="20" t="s">
        <v>1292</v>
      </c>
      <c r="T4" s="18" t="s">
        <v>193</v>
      </c>
      <c r="U4" s="18" t="s">
        <v>195</v>
      </c>
      <c r="V4" s="20" t="s">
        <v>294</v>
      </c>
      <c r="W4" s="20" t="s">
        <v>293</v>
      </c>
      <c r="X4" s="23" t="s">
        <v>295</v>
      </c>
      <c r="Y4" s="24" t="s">
        <v>1291</v>
      </c>
      <c r="Z4" s="27"/>
      <c r="AA4" s="23"/>
    </row>
    <row r="5" spans="1:30" ht="102" hidden="1" x14ac:dyDescent="0.2">
      <c r="A5" s="19">
        <v>12</v>
      </c>
      <c r="B5" s="20" t="s">
        <v>314</v>
      </c>
      <c r="C5" s="20" t="s">
        <v>315</v>
      </c>
      <c r="D5" s="18">
        <v>2023</v>
      </c>
      <c r="E5" s="20" t="s">
        <v>29</v>
      </c>
      <c r="F5" s="22" t="s">
        <v>228</v>
      </c>
      <c r="G5" s="20" t="s">
        <v>316</v>
      </c>
      <c r="H5" s="20" t="s">
        <v>317</v>
      </c>
      <c r="I5" s="2" t="s">
        <v>220</v>
      </c>
      <c r="J5" s="20" t="s">
        <v>319</v>
      </c>
      <c r="K5" s="22" t="s">
        <v>320</v>
      </c>
      <c r="L5" s="18" t="s">
        <v>193</v>
      </c>
      <c r="M5" s="22" t="s">
        <v>1424</v>
      </c>
      <c r="N5" s="23" t="s">
        <v>318</v>
      </c>
      <c r="O5" s="22" t="s">
        <v>207</v>
      </c>
      <c r="P5" s="22" t="s">
        <v>192</v>
      </c>
      <c r="Q5" s="22" t="s">
        <v>282</v>
      </c>
      <c r="R5" s="22" t="s">
        <v>229</v>
      </c>
      <c r="S5" s="20" t="s">
        <v>1298</v>
      </c>
      <c r="T5" s="18" t="s">
        <v>194</v>
      </c>
      <c r="U5" s="18" t="s">
        <v>195</v>
      </c>
      <c r="V5" s="20" t="s">
        <v>216</v>
      </c>
      <c r="W5" s="20" t="s">
        <v>321</v>
      </c>
      <c r="Y5" s="24" t="s">
        <v>1297</v>
      </c>
      <c r="Z5" s="27"/>
      <c r="AA5" s="23"/>
    </row>
    <row r="6" spans="1:30" ht="153" hidden="1" x14ac:dyDescent="0.2">
      <c r="A6" s="19">
        <v>53</v>
      </c>
      <c r="B6" s="20" t="s">
        <v>726</v>
      </c>
      <c r="C6" s="20" t="s">
        <v>727</v>
      </c>
      <c r="D6" s="18">
        <v>2022</v>
      </c>
      <c r="E6" s="20" t="s">
        <v>683</v>
      </c>
      <c r="F6" s="22" t="s">
        <v>228</v>
      </c>
      <c r="G6" s="20" t="s">
        <v>728</v>
      </c>
      <c r="H6" s="20" t="s">
        <v>729</v>
      </c>
      <c r="I6" s="2" t="s">
        <v>233</v>
      </c>
      <c r="J6" s="1" t="s">
        <v>201</v>
      </c>
      <c r="K6" s="22" t="s">
        <v>211</v>
      </c>
      <c r="L6" s="18" t="s">
        <v>189</v>
      </c>
      <c r="M6" s="22" t="s">
        <v>341</v>
      </c>
      <c r="N6" s="23" t="s">
        <v>1337</v>
      </c>
      <c r="O6" s="18" t="s">
        <v>191</v>
      </c>
      <c r="P6" s="22" t="s">
        <v>192</v>
      </c>
      <c r="Q6" s="22" t="s">
        <v>352</v>
      </c>
      <c r="R6" s="22" t="s">
        <v>277</v>
      </c>
      <c r="S6" s="20" t="s">
        <v>732</v>
      </c>
      <c r="T6" s="18" t="s">
        <v>193</v>
      </c>
      <c r="U6" s="18" t="s">
        <v>195</v>
      </c>
      <c r="V6" s="20" t="s">
        <v>733</v>
      </c>
      <c r="W6" s="20" t="s">
        <v>734</v>
      </c>
      <c r="Y6" s="24" t="s">
        <v>735</v>
      </c>
      <c r="Z6" s="27" t="s">
        <v>664</v>
      </c>
      <c r="AA6" s="23"/>
    </row>
    <row r="7" spans="1:30" ht="221" x14ac:dyDescent="0.2">
      <c r="A7" s="19">
        <v>1</v>
      </c>
      <c r="B7" s="20" t="s">
        <v>218</v>
      </c>
      <c r="C7" s="20" t="s">
        <v>219</v>
      </c>
      <c r="D7" s="18">
        <v>2023</v>
      </c>
      <c r="E7" s="20" t="s">
        <v>80</v>
      </c>
      <c r="F7" s="22" t="s">
        <v>228</v>
      </c>
      <c r="G7" s="20" t="s">
        <v>1264</v>
      </c>
      <c r="H7" s="20" t="s">
        <v>221</v>
      </c>
      <c r="I7" s="2" t="s">
        <v>220</v>
      </c>
      <c r="J7" s="20" t="s">
        <v>222</v>
      </c>
      <c r="K7" s="18" t="s">
        <v>188</v>
      </c>
      <c r="L7" s="18" t="s">
        <v>189</v>
      </c>
      <c r="M7" s="22" t="s">
        <v>202</v>
      </c>
      <c r="N7" s="23" t="s">
        <v>223</v>
      </c>
      <c r="O7" s="18" t="s">
        <v>191</v>
      </c>
      <c r="P7" s="22" t="s">
        <v>192</v>
      </c>
      <c r="Q7" s="23" t="s">
        <v>292</v>
      </c>
      <c r="R7" s="22" t="s">
        <v>1265</v>
      </c>
      <c r="S7" s="20" t="s">
        <v>224</v>
      </c>
      <c r="T7" s="18" t="s">
        <v>193</v>
      </c>
      <c r="U7" s="18" t="s">
        <v>195</v>
      </c>
      <c r="V7" s="20" t="s">
        <v>225</v>
      </c>
      <c r="W7" s="20" t="s">
        <v>226</v>
      </c>
      <c r="X7" s="23" t="s">
        <v>227</v>
      </c>
      <c r="Y7" s="24" t="s">
        <v>1268</v>
      </c>
      <c r="Z7" s="18" t="s">
        <v>664</v>
      </c>
      <c r="AA7" s="23" t="s">
        <v>1552</v>
      </c>
    </row>
    <row r="8" spans="1:30" ht="221" hidden="1" x14ac:dyDescent="0.2">
      <c r="A8" s="19">
        <v>55</v>
      </c>
      <c r="B8" s="23" t="s">
        <v>833</v>
      </c>
      <c r="C8" s="23" t="s">
        <v>834</v>
      </c>
      <c r="D8" s="18">
        <v>2022</v>
      </c>
      <c r="E8" s="23" t="s">
        <v>683</v>
      </c>
      <c r="F8" s="22" t="s">
        <v>228</v>
      </c>
      <c r="G8" s="23" t="s">
        <v>835</v>
      </c>
      <c r="H8" s="23" t="s">
        <v>836</v>
      </c>
      <c r="I8" s="2" t="s">
        <v>220</v>
      </c>
      <c r="J8" s="23" t="s">
        <v>206</v>
      </c>
      <c r="K8" s="22" t="s">
        <v>188</v>
      </c>
      <c r="L8" s="18" t="s">
        <v>189</v>
      </c>
      <c r="M8" s="22" t="s">
        <v>341</v>
      </c>
      <c r="N8" s="23" t="s">
        <v>1340</v>
      </c>
      <c r="O8" s="18" t="s">
        <v>191</v>
      </c>
      <c r="P8" s="18" t="s">
        <v>199</v>
      </c>
      <c r="Q8" s="22" t="s">
        <v>282</v>
      </c>
      <c r="R8" s="22" t="s">
        <v>1304</v>
      </c>
      <c r="S8" s="20" t="s">
        <v>838</v>
      </c>
      <c r="T8" s="18" t="s">
        <v>194</v>
      </c>
      <c r="U8" s="22" t="s">
        <v>195</v>
      </c>
      <c r="V8" s="20" t="s">
        <v>811</v>
      </c>
      <c r="W8" s="20" t="s">
        <v>840</v>
      </c>
      <c r="X8" s="23" t="s">
        <v>841</v>
      </c>
      <c r="Y8" s="24" t="s">
        <v>842</v>
      </c>
      <c r="Z8" s="29" t="s">
        <v>843</v>
      </c>
      <c r="AA8" s="23" t="s">
        <v>1342</v>
      </c>
    </row>
    <row r="9" spans="1:30" ht="153" hidden="1" x14ac:dyDescent="0.2">
      <c r="A9" s="19">
        <v>27</v>
      </c>
      <c r="B9" s="20" t="s">
        <v>430</v>
      </c>
      <c r="C9" s="20" t="s">
        <v>431</v>
      </c>
      <c r="D9" s="18">
        <v>2023</v>
      </c>
      <c r="E9" s="20" t="s">
        <v>432</v>
      </c>
      <c r="F9" s="22" t="s">
        <v>392</v>
      </c>
      <c r="G9" s="20" t="s">
        <v>433</v>
      </c>
      <c r="H9" s="20" t="s">
        <v>434</v>
      </c>
      <c r="I9" s="2" t="s">
        <v>220</v>
      </c>
      <c r="J9" s="20" t="s">
        <v>436</v>
      </c>
      <c r="K9" s="18" t="s">
        <v>188</v>
      </c>
      <c r="L9" s="18" t="s">
        <v>189</v>
      </c>
      <c r="M9" s="22" t="s">
        <v>190</v>
      </c>
      <c r="N9" s="23" t="s">
        <v>1329</v>
      </c>
      <c r="O9" s="18" t="s">
        <v>191</v>
      </c>
      <c r="P9" s="22" t="s">
        <v>192</v>
      </c>
      <c r="Q9" s="22" t="s">
        <v>292</v>
      </c>
      <c r="R9" s="22" t="s">
        <v>403</v>
      </c>
      <c r="S9" s="20" t="s">
        <v>435</v>
      </c>
      <c r="T9" s="18" t="s">
        <v>189</v>
      </c>
      <c r="U9" s="18" t="s">
        <v>195</v>
      </c>
      <c r="V9" s="20" t="s">
        <v>438</v>
      </c>
      <c r="W9" s="20" t="s">
        <v>437</v>
      </c>
      <c r="Y9" s="24" t="s">
        <v>1328</v>
      </c>
      <c r="Z9" s="27"/>
      <c r="AA9" s="23"/>
    </row>
    <row r="10" spans="1:30" ht="119" x14ac:dyDescent="0.2">
      <c r="A10" s="19">
        <v>7</v>
      </c>
      <c r="B10" s="20" t="s">
        <v>268</v>
      </c>
      <c r="C10" s="23" t="s">
        <v>269</v>
      </c>
      <c r="D10" s="18">
        <v>2023</v>
      </c>
      <c r="E10" s="20" t="s">
        <v>92</v>
      </c>
      <c r="F10" s="22" t="s">
        <v>228</v>
      </c>
      <c r="G10" s="20" t="s">
        <v>1286</v>
      </c>
      <c r="H10" s="20" t="s">
        <v>270</v>
      </c>
      <c r="I10" s="23" t="s">
        <v>275</v>
      </c>
      <c r="J10" s="20" t="s">
        <v>201</v>
      </c>
      <c r="K10" s="22" t="s">
        <v>188</v>
      </c>
      <c r="L10" s="18" t="s">
        <v>189</v>
      </c>
      <c r="M10" s="22" t="s">
        <v>202</v>
      </c>
      <c r="N10" s="23" t="s">
        <v>223</v>
      </c>
      <c r="O10" s="18" t="s">
        <v>191</v>
      </c>
      <c r="P10" s="22" t="s">
        <v>199</v>
      </c>
      <c r="Q10" s="23" t="s">
        <v>274</v>
      </c>
      <c r="R10" s="22" t="s">
        <v>1287</v>
      </c>
      <c r="S10" s="20" t="s">
        <v>273</v>
      </c>
      <c r="T10" s="18" t="s">
        <v>194</v>
      </c>
      <c r="U10" s="22" t="s">
        <v>1288</v>
      </c>
      <c r="V10" s="20" t="s">
        <v>589</v>
      </c>
      <c r="W10" s="20" t="s">
        <v>276</v>
      </c>
      <c r="Y10" s="24" t="s">
        <v>1285</v>
      </c>
      <c r="Z10" s="28"/>
      <c r="AA10" s="23"/>
    </row>
    <row r="11" spans="1:30" ht="136" x14ac:dyDescent="0.2">
      <c r="A11" s="19">
        <v>29</v>
      </c>
      <c r="B11" s="20" t="s">
        <v>448</v>
      </c>
      <c r="C11" s="20" t="s">
        <v>450</v>
      </c>
      <c r="D11" s="18">
        <v>2023</v>
      </c>
      <c r="E11" s="20" t="s">
        <v>391</v>
      </c>
      <c r="F11" s="22" t="s">
        <v>392</v>
      </c>
      <c r="G11" s="20" t="s">
        <v>451</v>
      </c>
      <c r="H11" s="20" t="s">
        <v>452</v>
      </c>
      <c r="I11" s="2" t="s">
        <v>233</v>
      </c>
      <c r="J11" s="20" t="s">
        <v>213</v>
      </c>
      <c r="K11" s="18" t="s">
        <v>188</v>
      </c>
      <c r="L11" s="18" t="s">
        <v>189</v>
      </c>
      <c r="M11" s="22" t="s">
        <v>454</v>
      </c>
      <c r="N11" s="23" t="s">
        <v>455</v>
      </c>
      <c r="O11" s="18" t="s">
        <v>191</v>
      </c>
      <c r="P11" s="22" t="s">
        <v>199</v>
      </c>
      <c r="Q11" s="22" t="s">
        <v>352</v>
      </c>
      <c r="R11" s="18" t="s">
        <v>456</v>
      </c>
      <c r="S11" s="1" t="s">
        <v>453</v>
      </c>
      <c r="T11" s="18" t="s">
        <v>194</v>
      </c>
      <c r="U11" s="18" t="s">
        <v>195</v>
      </c>
      <c r="V11" s="20" t="s">
        <v>244</v>
      </c>
      <c r="W11" s="20" t="s">
        <v>457</v>
      </c>
      <c r="Y11" s="24" t="s">
        <v>1331</v>
      </c>
      <c r="Z11" s="27"/>
      <c r="AA11" s="23"/>
    </row>
    <row r="12" spans="1:30" ht="238" hidden="1" x14ac:dyDescent="0.2">
      <c r="A12" s="19">
        <v>8</v>
      </c>
      <c r="B12" s="20" t="s">
        <v>278</v>
      </c>
      <c r="C12" s="20" t="s">
        <v>279</v>
      </c>
      <c r="D12" s="18">
        <v>2023</v>
      </c>
      <c r="E12" s="20" t="s">
        <v>14</v>
      </c>
      <c r="F12" s="22" t="s">
        <v>228</v>
      </c>
      <c r="G12" s="20" t="s">
        <v>1290</v>
      </c>
      <c r="H12" s="20" t="s">
        <v>280</v>
      </c>
      <c r="I12" s="2" t="s">
        <v>233</v>
      </c>
      <c r="J12" s="20" t="s">
        <v>214</v>
      </c>
      <c r="K12" s="18" t="s">
        <v>188</v>
      </c>
      <c r="L12" s="18" t="s">
        <v>189</v>
      </c>
      <c r="M12" s="22" t="s">
        <v>190</v>
      </c>
      <c r="N12" s="23" t="s">
        <v>281</v>
      </c>
      <c r="O12" s="18" t="s">
        <v>191</v>
      </c>
      <c r="P12" s="22" t="s">
        <v>192</v>
      </c>
      <c r="Q12" s="23" t="s">
        <v>292</v>
      </c>
      <c r="R12" s="18" t="s">
        <v>229</v>
      </c>
      <c r="S12" s="20" t="s">
        <v>283</v>
      </c>
      <c r="T12" s="18" t="s">
        <v>193</v>
      </c>
      <c r="U12" s="18" t="s">
        <v>195</v>
      </c>
      <c r="V12" s="20" t="s">
        <v>244</v>
      </c>
      <c r="W12" s="20" t="s">
        <v>284</v>
      </c>
      <c r="X12" s="25" t="s">
        <v>288</v>
      </c>
      <c r="Y12" s="24" t="s">
        <v>1289</v>
      </c>
      <c r="Z12" s="27"/>
      <c r="AA12" s="23"/>
    </row>
    <row r="13" spans="1:30" ht="153" x14ac:dyDescent="0.2">
      <c r="A13" s="19">
        <v>54</v>
      </c>
      <c r="B13" s="20" t="s">
        <v>816</v>
      </c>
      <c r="C13" s="20" t="s">
        <v>817</v>
      </c>
      <c r="D13" s="18">
        <v>2022</v>
      </c>
      <c r="E13" s="20" t="s">
        <v>683</v>
      </c>
      <c r="F13" s="22" t="s">
        <v>228</v>
      </c>
      <c r="G13" s="20" t="s">
        <v>818</v>
      </c>
      <c r="H13" s="20" t="s">
        <v>819</v>
      </c>
      <c r="I13" s="2" t="s">
        <v>233</v>
      </c>
      <c r="J13" s="20" t="s">
        <v>820</v>
      </c>
      <c r="K13" s="18" t="s">
        <v>188</v>
      </c>
      <c r="L13" s="18" t="s">
        <v>189</v>
      </c>
      <c r="M13" s="22" t="s">
        <v>202</v>
      </c>
      <c r="N13" s="23" t="s">
        <v>1339</v>
      </c>
      <c r="O13" s="18" t="s">
        <v>191</v>
      </c>
      <c r="P13" s="22" t="s">
        <v>192</v>
      </c>
      <c r="Q13" s="22" t="s">
        <v>292</v>
      </c>
      <c r="R13" s="22" t="s">
        <v>277</v>
      </c>
      <c r="S13" s="20" t="s">
        <v>1338</v>
      </c>
      <c r="T13" s="18" t="s">
        <v>194</v>
      </c>
      <c r="U13" s="18" t="s">
        <v>195</v>
      </c>
      <c r="V13" s="20" t="s">
        <v>822</v>
      </c>
      <c r="W13" s="20" t="s">
        <v>823</v>
      </c>
      <c r="Y13" s="24" t="s">
        <v>824</v>
      </c>
      <c r="Z13" s="27" t="s">
        <v>664</v>
      </c>
    </row>
    <row r="14" spans="1:30" ht="170" hidden="1" x14ac:dyDescent="0.2">
      <c r="A14" s="19">
        <v>57</v>
      </c>
      <c r="B14" s="20" t="s">
        <v>1184</v>
      </c>
      <c r="C14" s="23" t="s">
        <v>1185</v>
      </c>
      <c r="D14" s="18">
        <v>2022</v>
      </c>
      <c r="E14" s="23" t="s">
        <v>14</v>
      </c>
      <c r="F14" s="22" t="s">
        <v>228</v>
      </c>
      <c r="G14" s="20" t="s">
        <v>1186</v>
      </c>
      <c r="H14" s="20" t="s">
        <v>1187</v>
      </c>
      <c r="I14" s="23" t="s">
        <v>233</v>
      </c>
      <c r="J14" s="20" t="s">
        <v>797</v>
      </c>
      <c r="K14" s="18" t="s">
        <v>188</v>
      </c>
      <c r="L14" s="18" t="s">
        <v>189</v>
      </c>
      <c r="M14" s="22" t="s">
        <v>190</v>
      </c>
      <c r="N14" s="23" t="s">
        <v>1345</v>
      </c>
      <c r="O14" s="18" t="s">
        <v>191</v>
      </c>
      <c r="P14" s="22" t="s">
        <v>192</v>
      </c>
      <c r="Q14" s="22" t="s">
        <v>292</v>
      </c>
      <c r="R14" s="22" t="s">
        <v>277</v>
      </c>
      <c r="S14" s="20" t="s">
        <v>1344</v>
      </c>
      <c r="T14" s="18" t="s">
        <v>194</v>
      </c>
      <c r="U14" s="18" t="s">
        <v>195</v>
      </c>
      <c r="V14" s="20" t="s">
        <v>811</v>
      </c>
      <c r="W14" s="20" t="s">
        <v>1189</v>
      </c>
      <c r="X14" s="23" t="s">
        <v>1190</v>
      </c>
      <c r="Y14" s="24" t="s">
        <v>1191</v>
      </c>
      <c r="Z14" s="18" t="s">
        <v>664</v>
      </c>
      <c r="AA14" s="23" t="s">
        <v>698</v>
      </c>
    </row>
    <row r="15" spans="1:30" ht="102" hidden="1" x14ac:dyDescent="0.2">
      <c r="A15" s="19">
        <v>11</v>
      </c>
      <c r="B15" s="20" t="s">
        <v>304</v>
      </c>
      <c r="C15" s="20" t="s">
        <v>305</v>
      </c>
      <c r="D15" s="18">
        <v>2023</v>
      </c>
      <c r="E15" s="20" t="s">
        <v>306</v>
      </c>
      <c r="F15" s="22" t="s">
        <v>228</v>
      </c>
      <c r="G15" s="20" t="s">
        <v>307</v>
      </c>
      <c r="H15" s="20" t="s">
        <v>308</v>
      </c>
      <c r="I15" s="23" t="s">
        <v>233</v>
      </c>
      <c r="J15" s="20" t="s">
        <v>214</v>
      </c>
      <c r="K15" s="18" t="s">
        <v>188</v>
      </c>
      <c r="L15" s="18" t="s">
        <v>189</v>
      </c>
      <c r="M15" s="18" t="s">
        <v>190</v>
      </c>
      <c r="N15" s="23" t="s">
        <v>310</v>
      </c>
      <c r="O15" s="18" t="s">
        <v>191</v>
      </c>
      <c r="P15" s="22" t="s">
        <v>192</v>
      </c>
      <c r="Q15" s="22" t="s">
        <v>292</v>
      </c>
      <c r="R15" s="22" t="s">
        <v>277</v>
      </c>
      <c r="S15" s="20" t="s">
        <v>309</v>
      </c>
      <c r="T15" s="18" t="s">
        <v>189</v>
      </c>
      <c r="U15" s="18" t="s">
        <v>195</v>
      </c>
      <c r="V15" s="20" t="s">
        <v>311</v>
      </c>
      <c r="W15" s="20" t="s">
        <v>312</v>
      </c>
      <c r="X15" s="25" t="s">
        <v>313</v>
      </c>
      <c r="Y15" s="24" t="s">
        <v>1296</v>
      </c>
      <c r="Z15" s="27"/>
    </row>
    <row r="16" spans="1:30" ht="119" hidden="1" x14ac:dyDescent="0.2">
      <c r="A16" s="19">
        <v>23</v>
      </c>
      <c r="B16" s="20" t="s">
        <v>405</v>
      </c>
      <c r="C16" s="20" t="s">
        <v>406</v>
      </c>
      <c r="D16" s="18">
        <v>2023</v>
      </c>
      <c r="E16" s="20" t="s">
        <v>407</v>
      </c>
      <c r="F16" s="22" t="s">
        <v>392</v>
      </c>
      <c r="G16" s="20" t="s">
        <v>408</v>
      </c>
      <c r="H16" s="20" t="s">
        <v>409</v>
      </c>
      <c r="I16" s="2" t="s">
        <v>220</v>
      </c>
      <c r="J16" s="20" t="s">
        <v>410</v>
      </c>
      <c r="K16" s="18" t="s">
        <v>188</v>
      </c>
      <c r="L16" s="18" t="s">
        <v>189</v>
      </c>
      <c r="M16" s="22" t="s">
        <v>190</v>
      </c>
      <c r="N16" s="23" t="s">
        <v>291</v>
      </c>
      <c r="O16" s="18" t="s">
        <v>191</v>
      </c>
      <c r="P16" s="22" t="s">
        <v>192</v>
      </c>
      <c r="Q16" s="22" t="s">
        <v>292</v>
      </c>
      <c r="R16" s="22" t="s">
        <v>403</v>
      </c>
      <c r="S16" s="20" t="s">
        <v>1322</v>
      </c>
      <c r="T16" s="18" t="s">
        <v>193</v>
      </c>
      <c r="U16" s="18" t="s">
        <v>195</v>
      </c>
      <c r="V16" s="20" t="s">
        <v>411</v>
      </c>
      <c r="W16" s="20" t="s">
        <v>412</v>
      </c>
      <c r="Y16" s="24" t="s">
        <v>1320</v>
      </c>
      <c r="Z16" s="27"/>
      <c r="AA16" s="23"/>
      <c r="AB16" s="22"/>
      <c r="AC16" s="20"/>
      <c r="AD16" s="23"/>
    </row>
    <row r="17" spans="1:27" ht="136" hidden="1" x14ac:dyDescent="0.2">
      <c r="A17" s="19">
        <v>28</v>
      </c>
      <c r="B17" s="20" t="s">
        <v>439</v>
      </c>
      <c r="C17" s="23" t="s">
        <v>440</v>
      </c>
      <c r="D17" s="18">
        <v>2023</v>
      </c>
      <c r="E17" s="20" t="s">
        <v>441</v>
      </c>
      <c r="F17" s="22" t="s">
        <v>392</v>
      </c>
      <c r="G17" s="20" t="s">
        <v>442</v>
      </c>
      <c r="H17" s="20" t="s">
        <v>443</v>
      </c>
      <c r="I17" s="23" t="s">
        <v>220</v>
      </c>
      <c r="J17" s="20" t="s">
        <v>444</v>
      </c>
      <c r="K17" s="22" t="s">
        <v>197</v>
      </c>
      <c r="L17" s="18" t="s">
        <v>193</v>
      </c>
      <c r="M17" s="22" t="s">
        <v>341</v>
      </c>
      <c r="N17" s="23" t="s">
        <v>395</v>
      </c>
      <c r="O17" s="22" t="s">
        <v>191</v>
      </c>
      <c r="P17" s="22" t="s">
        <v>199</v>
      </c>
      <c r="Q17" s="22" t="s">
        <v>282</v>
      </c>
      <c r="R17" s="18" t="s">
        <v>344</v>
      </c>
      <c r="S17" s="20" t="s">
        <v>445</v>
      </c>
      <c r="T17" s="18" t="s">
        <v>194</v>
      </c>
      <c r="U17" s="18" t="s">
        <v>195</v>
      </c>
      <c r="V17" s="20" t="s">
        <v>447</v>
      </c>
      <c r="W17" s="20" t="s">
        <v>446</v>
      </c>
      <c r="Y17" s="24" t="s">
        <v>1330</v>
      </c>
      <c r="Z17" s="28"/>
      <c r="AA17" s="23" t="s">
        <v>449</v>
      </c>
    </row>
    <row r="18" spans="1:27" ht="102" hidden="1" x14ac:dyDescent="0.2">
      <c r="A18" s="19">
        <v>52</v>
      </c>
      <c r="B18" s="20" t="s">
        <v>637</v>
      </c>
      <c r="C18" s="23" t="s">
        <v>638</v>
      </c>
      <c r="D18" s="18">
        <v>2021</v>
      </c>
      <c r="E18" s="20" t="s">
        <v>639</v>
      </c>
      <c r="F18" s="22" t="s">
        <v>392</v>
      </c>
      <c r="G18" s="20" t="s">
        <v>641</v>
      </c>
      <c r="H18" s="20" t="s">
        <v>642</v>
      </c>
      <c r="I18" s="23" t="s">
        <v>233</v>
      </c>
      <c r="J18" s="20" t="s">
        <v>644</v>
      </c>
      <c r="K18" s="18" t="s">
        <v>197</v>
      </c>
      <c r="L18" s="18" t="s">
        <v>193</v>
      </c>
      <c r="M18" s="22" t="s">
        <v>1425</v>
      </c>
      <c r="N18" s="23" t="s">
        <v>379</v>
      </c>
      <c r="O18" s="18" t="s">
        <v>191</v>
      </c>
      <c r="P18" s="22" t="s">
        <v>192</v>
      </c>
      <c r="Q18" s="22" t="s">
        <v>292</v>
      </c>
      <c r="R18" s="18" t="s">
        <v>229</v>
      </c>
      <c r="S18" s="20" t="s">
        <v>643</v>
      </c>
      <c r="T18" s="18" t="s">
        <v>189</v>
      </c>
      <c r="U18" s="18" t="s">
        <v>195</v>
      </c>
      <c r="V18" s="20" t="s">
        <v>244</v>
      </c>
      <c r="W18" s="20" t="s">
        <v>645</v>
      </c>
      <c r="Y18" s="24" t="s">
        <v>640</v>
      </c>
      <c r="Z18" s="28"/>
      <c r="AA18" s="23"/>
    </row>
    <row r="19" spans="1:27" ht="136" hidden="1" x14ac:dyDescent="0.2">
      <c r="A19" s="19">
        <v>47</v>
      </c>
      <c r="B19" s="20" t="s">
        <v>590</v>
      </c>
      <c r="C19" s="20" t="s">
        <v>591</v>
      </c>
      <c r="D19" s="18">
        <v>2021</v>
      </c>
      <c r="E19" s="20" t="s">
        <v>575</v>
      </c>
      <c r="F19" s="22" t="s">
        <v>392</v>
      </c>
      <c r="G19" s="20" t="s">
        <v>593</v>
      </c>
      <c r="H19" s="20" t="s">
        <v>594</v>
      </c>
      <c r="I19" s="2" t="s">
        <v>233</v>
      </c>
      <c r="J19" s="20" t="s">
        <v>214</v>
      </c>
      <c r="K19" s="18" t="s">
        <v>188</v>
      </c>
      <c r="L19" s="18" t="s">
        <v>189</v>
      </c>
      <c r="M19" s="22" t="s">
        <v>341</v>
      </c>
      <c r="N19" s="23" t="s">
        <v>342</v>
      </c>
      <c r="O19" s="18" t="s">
        <v>191</v>
      </c>
      <c r="P19" s="22" t="s">
        <v>192</v>
      </c>
      <c r="Q19" s="22" t="s">
        <v>282</v>
      </c>
      <c r="R19" s="22" t="s">
        <v>403</v>
      </c>
      <c r="S19" s="20" t="s">
        <v>595</v>
      </c>
      <c r="T19" s="18" t="s">
        <v>193</v>
      </c>
      <c r="U19" s="18" t="s">
        <v>195</v>
      </c>
      <c r="V19" s="20" t="s">
        <v>244</v>
      </c>
      <c r="W19" s="20" t="s">
        <v>597</v>
      </c>
      <c r="Y19" s="24" t="s">
        <v>592</v>
      </c>
      <c r="AA19" s="23" t="s">
        <v>596</v>
      </c>
    </row>
    <row r="20" spans="1:27" s="30" customFormat="1" ht="119" hidden="1" x14ac:dyDescent="0.2">
      <c r="A20" s="19">
        <v>58</v>
      </c>
      <c r="B20" s="20" t="s">
        <v>1152</v>
      </c>
      <c r="C20" s="20" t="s">
        <v>1153</v>
      </c>
      <c r="D20" s="18">
        <v>2022</v>
      </c>
      <c r="E20" s="20" t="s">
        <v>1154</v>
      </c>
      <c r="F20" s="22" t="s">
        <v>228</v>
      </c>
      <c r="G20" s="20" t="s">
        <v>1155</v>
      </c>
      <c r="H20" s="20" t="s">
        <v>1156</v>
      </c>
      <c r="I20" s="2" t="s">
        <v>220</v>
      </c>
      <c r="J20" s="20" t="s">
        <v>1157</v>
      </c>
      <c r="K20" s="18" t="s">
        <v>188</v>
      </c>
      <c r="L20" s="18" t="s">
        <v>189</v>
      </c>
      <c r="M20" s="22" t="s">
        <v>341</v>
      </c>
      <c r="N20" s="23" t="s">
        <v>1346</v>
      </c>
      <c r="O20" s="18" t="s">
        <v>191</v>
      </c>
      <c r="P20" s="18" t="s">
        <v>199</v>
      </c>
      <c r="Q20" s="18" t="s">
        <v>349</v>
      </c>
      <c r="R20" s="18" t="s">
        <v>456</v>
      </c>
      <c r="S20" s="1" t="s">
        <v>1158</v>
      </c>
      <c r="T20" s="18" t="s">
        <v>194</v>
      </c>
      <c r="U20" s="18" t="s">
        <v>195</v>
      </c>
      <c r="V20" s="20" t="s">
        <v>1159</v>
      </c>
      <c r="W20" s="20" t="s">
        <v>1160</v>
      </c>
      <c r="X20" s="23" t="s">
        <v>1161</v>
      </c>
      <c r="Y20" s="24" t="s">
        <v>1162</v>
      </c>
      <c r="Z20" s="18" t="s">
        <v>680</v>
      </c>
      <c r="AA20" s="25" t="s">
        <v>715</v>
      </c>
    </row>
    <row r="21" spans="1:27" ht="102" hidden="1" x14ac:dyDescent="0.2">
      <c r="A21" s="19">
        <v>13</v>
      </c>
      <c r="B21" s="20" t="s">
        <v>322</v>
      </c>
      <c r="C21" s="23" t="s">
        <v>323</v>
      </c>
      <c r="D21" s="18">
        <v>2023</v>
      </c>
      <c r="E21" s="23" t="s">
        <v>324</v>
      </c>
      <c r="F21" s="22" t="s">
        <v>228</v>
      </c>
      <c r="G21" s="23" t="s">
        <v>325</v>
      </c>
      <c r="H21" s="23" t="s">
        <v>326</v>
      </c>
      <c r="I21" s="23" t="s">
        <v>220</v>
      </c>
      <c r="J21" s="23" t="s">
        <v>327</v>
      </c>
      <c r="K21" s="22" t="s">
        <v>320</v>
      </c>
      <c r="L21" s="18" t="s">
        <v>193</v>
      </c>
      <c r="M21" s="22" t="s">
        <v>328</v>
      </c>
      <c r="N21" s="23" t="s">
        <v>333</v>
      </c>
      <c r="O21" s="22" t="s">
        <v>207</v>
      </c>
      <c r="P21" s="22" t="s">
        <v>192</v>
      </c>
      <c r="Q21" s="22" t="s">
        <v>282</v>
      </c>
      <c r="R21" s="18" t="s">
        <v>229</v>
      </c>
      <c r="S21" s="20" t="s">
        <v>210</v>
      </c>
      <c r="T21" s="18" t="s">
        <v>194</v>
      </c>
      <c r="U21" s="22" t="s">
        <v>195</v>
      </c>
      <c r="V21" s="20" t="s">
        <v>329</v>
      </c>
      <c r="W21" s="20" t="s">
        <v>330</v>
      </c>
      <c r="Y21" s="24" t="s">
        <v>1300</v>
      </c>
      <c r="Z21" s="28"/>
      <c r="AA21" s="23"/>
    </row>
    <row r="22" spans="1:27" s="30" customFormat="1" ht="136" x14ac:dyDescent="0.2">
      <c r="A22" s="19">
        <v>40</v>
      </c>
      <c r="B22" s="20" t="s">
        <v>532</v>
      </c>
      <c r="C22" s="23" t="s">
        <v>533</v>
      </c>
      <c r="D22" s="18">
        <v>2022</v>
      </c>
      <c r="E22" s="20" t="s">
        <v>534</v>
      </c>
      <c r="F22" s="22" t="s">
        <v>392</v>
      </c>
      <c r="G22" s="20" t="s">
        <v>535</v>
      </c>
      <c r="H22" s="20" t="s">
        <v>536</v>
      </c>
      <c r="I22" s="23" t="s">
        <v>233</v>
      </c>
      <c r="J22" s="20" t="s">
        <v>235</v>
      </c>
      <c r="K22" s="18" t="s">
        <v>188</v>
      </c>
      <c r="L22" s="18" t="s">
        <v>189</v>
      </c>
      <c r="M22" s="22" t="s">
        <v>202</v>
      </c>
      <c r="N22" s="23" t="s">
        <v>537</v>
      </c>
      <c r="O22" s="18" t="s">
        <v>191</v>
      </c>
      <c r="P22" s="18" t="s">
        <v>199</v>
      </c>
      <c r="Q22" s="22" t="s">
        <v>292</v>
      </c>
      <c r="R22" s="22" t="s">
        <v>1295</v>
      </c>
      <c r="S22" s="20" t="s">
        <v>538</v>
      </c>
      <c r="T22" s="18" t="s">
        <v>189</v>
      </c>
      <c r="U22" s="22" t="s">
        <v>195</v>
      </c>
      <c r="V22" s="20" t="s">
        <v>499</v>
      </c>
      <c r="W22" s="20" t="s">
        <v>539</v>
      </c>
      <c r="X22" s="23"/>
      <c r="Y22" s="24" t="s">
        <v>540</v>
      </c>
      <c r="Z22" s="22"/>
      <c r="AA22" s="23" t="s">
        <v>1544</v>
      </c>
    </row>
    <row r="23" spans="1:27" ht="119" hidden="1" x14ac:dyDescent="0.2">
      <c r="A23" s="19">
        <v>21</v>
      </c>
      <c r="B23" s="20" t="s">
        <v>389</v>
      </c>
      <c r="C23" s="23" t="s">
        <v>390</v>
      </c>
      <c r="D23" s="18">
        <v>2023</v>
      </c>
      <c r="E23" s="20" t="s">
        <v>391</v>
      </c>
      <c r="F23" s="22" t="s">
        <v>392</v>
      </c>
      <c r="G23" s="20" t="s">
        <v>393</v>
      </c>
      <c r="H23" s="20" t="s">
        <v>1316</v>
      </c>
      <c r="I23" s="23" t="s">
        <v>394</v>
      </c>
      <c r="J23" s="20" t="s">
        <v>213</v>
      </c>
      <c r="K23" s="18" t="s">
        <v>188</v>
      </c>
      <c r="L23" s="18" t="s">
        <v>189</v>
      </c>
      <c r="M23" s="22" t="s">
        <v>341</v>
      </c>
      <c r="N23" s="23" t="s">
        <v>395</v>
      </c>
      <c r="O23" s="18" t="s">
        <v>191</v>
      </c>
      <c r="P23" s="22" t="s">
        <v>192</v>
      </c>
      <c r="Q23" s="22" t="s">
        <v>282</v>
      </c>
      <c r="R23" s="18" t="s">
        <v>229</v>
      </c>
      <c r="S23" s="20" t="s">
        <v>396</v>
      </c>
      <c r="T23" s="18" t="s">
        <v>189</v>
      </c>
      <c r="U23" s="18" t="s">
        <v>195</v>
      </c>
      <c r="V23" s="20" t="s">
        <v>398</v>
      </c>
      <c r="W23" s="20" t="s">
        <v>397</v>
      </c>
      <c r="Y23" s="24" t="s">
        <v>1315</v>
      </c>
      <c r="Z23" s="28"/>
      <c r="AA23" s="23"/>
    </row>
    <row r="24" spans="1:27" ht="153" hidden="1" x14ac:dyDescent="0.2">
      <c r="A24" s="22">
        <v>35</v>
      </c>
      <c r="B24" s="20" t="s">
        <v>494</v>
      </c>
      <c r="C24" s="23" t="s">
        <v>495</v>
      </c>
      <c r="D24" s="18">
        <v>2022</v>
      </c>
      <c r="E24" s="20" t="s">
        <v>496</v>
      </c>
      <c r="F24" s="22" t="s">
        <v>392</v>
      </c>
      <c r="G24" s="20" t="s">
        <v>497</v>
      </c>
      <c r="H24" s="20" t="s">
        <v>498</v>
      </c>
      <c r="I24" s="23" t="s">
        <v>233</v>
      </c>
      <c r="J24" s="20" t="s">
        <v>214</v>
      </c>
      <c r="K24" s="18" t="s">
        <v>188</v>
      </c>
      <c r="L24" s="18" t="s">
        <v>189</v>
      </c>
      <c r="M24" s="22" t="s">
        <v>341</v>
      </c>
      <c r="N24" s="23" t="s">
        <v>395</v>
      </c>
      <c r="O24" s="18" t="s">
        <v>191</v>
      </c>
      <c r="P24" s="22" t="s">
        <v>192</v>
      </c>
      <c r="Q24" s="22" t="s">
        <v>282</v>
      </c>
      <c r="R24" s="22" t="s">
        <v>277</v>
      </c>
      <c r="S24" s="20" t="s">
        <v>425</v>
      </c>
      <c r="T24" s="18" t="s">
        <v>189</v>
      </c>
      <c r="U24" s="18" t="s">
        <v>195</v>
      </c>
      <c r="V24" s="20" t="s">
        <v>499</v>
      </c>
      <c r="W24" s="20" t="s">
        <v>500</v>
      </c>
      <c r="Y24" s="24" t="s">
        <v>501</v>
      </c>
      <c r="Z24" s="28"/>
      <c r="AA24" s="23"/>
    </row>
    <row r="25" spans="1:27" ht="102" x14ac:dyDescent="0.2">
      <c r="A25" s="19">
        <v>65</v>
      </c>
      <c r="B25" s="25" t="s">
        <v>793</v>
      </c>
      <c r="C25" s="23" t="s">
        <v>794</v>
      </c>
      <c r="D25" s="18">
        <v>2022</v>
      </c>
      <c r="E25" s="23" t="s">
        <v>701</v>
      </c>
      <c r="F25" s="22" t="s">
        <v>228</v>
      </c>
      <c r="G25" s="23" t="s">
        <v>795</v>
      </c>
      <c r="H25" s="23" t="s">
        <v>796</v>
      </c>
      <c r="I25" s="23" t="s">
        <v>220</v>
      </c>
      <c r="J25" s="23" t="s">
        <v>797</v>
      </c>
      <c r="K25" s="22" t="s">
        <v>188</v>
      </c>
      <c r="L25" s="18" t="s">
        <v>189</v>
      </c>
      <c r="M25" s="22" t="s">
        <v>1421</v>
      </c>
      <c r="N25" s="23" t="s">
        <v>1357</v>
      </c>
      <c r="O25" s="18" t="s">
        <v>191</v>
      </c>
      <c r="P25" s="18" t="s">
        <v>199</v>
      </c>
      <c r="Q25" s="22" t="s">
        <v>352</v>
      </c>
      <c r="R25" s="22" t="s">
        <v>1359</v>
      </c>
      <c r="S25" s="20" t="s">
        <v>800</v>
      </c>
      <c r="T25" s="18" t="s">
        <v>194</v>
      </c>
      <c r="U25" s="22" t="s">
        <v>195</v>
      </c>
      <c r="V25" s="20" t="s">
        <v>801</v>
      </c>
      <c r="W25" s="20" t="s">
        <v>1358</v>
      </c>
      <c r="X25" s="23" t="s">
        <v>803</v>
      </c>
      <c r="Y25" s="26" t="s">
        <v>804</v>
      </c>
      <c r="Z25" s="28" t="s">
        <v>680</v>
      </c>
      <c r="AA25" s="23" t="s">
        <v>805</v>
      </c>
    </row>
    <row r="26" spans="1:27" s="30" customFormat="1" ht="170" hidden="1" x14ac:dyDescent="0.2">
      <c r="A26" s="19">
        <v>6</v>
      </c>
      <c r="B26" s="20" t="s">
        <v>259</v>
      </c>
      <c r="C26" s="23" t="s">
        <v>260</v>
      </c>
      <c r="D26" s="18">
        <v>2023</v>
      </c>
      <c r="E26" s="23" t="s">
        <v>65</v>
      </c>
      <c r="F26" s="22" t="s">
        <v>228</v>
      </c>
      <c r="G26" s="20" t="s">
        <v>261</v>
      </c>
      <c r="H26" s="20" t="s">
        <v>262</v>
      </c>
      <c r="I26" s="23" t="s">
        <v>220</v>
      </c>
      <c r="J26" s="20" t="s">
        <v>263</v>
      </c>
      <c r="K26" s="18" t="s">
        <v>188</v>
      </c>
      <c r="L26" s="18" t="s">
        <v>189</v>
      </c>
      <c r="M26" s="22" t="s">
        <v>190</v>
      </c>
      <c r="N26" s="23" t="s">
        <v>267</v>
      </c>
      <c r="O26" s="18" t="s">
        <v>191</v>
      </c>
      <c r="P26" s="18" t="s">
        <v>199</v>
      </c>
      <c r="Q26" s="23" t="s">
        <v>292</v>
      </c>
      <c r="R26" s="22" t="s">
        <v>277</v>
      </c>
      <c r="S26" s="20" t="s">
        <v>266</v>
      </c>
      <c r="T26" s="18" t="s">
        <v>193</v>
      </c>
      <c r="U26" s="18" t="s">
        <v>195</v>
      </c>
      <c r="V26" s="20" t="s">
        <v>264</v>
      </c>
      <c r="W26" s="20" t="s">
        <v>265</v>
      </c>
      <c r="X26" s="23"/>
      <c r="Y26" s="24" t="s">
        <v>1284</v>
      </c>
      <c r="Z26" s="28"/>
      <c r="AA26" s="23"/>
    </row>
    <row r="27" spans="1:27" s="30" customFormat="1" ht="153" x14ac:dyDescent="0.2">
      <c r="A27" s="19">
        <v>69</v>
      </c>
      <c r="B27" s="20" t="s">
        <v>1234</v>
      </c>
      <c r="C27" s="20" t="s">
        <v>1235</v>
      </c>
      <c r="D27" s="18">
        <v>2022</v>
      </c>
      <c r="E27" s="20" t="s">
        <v>701</v>
      </c>
      <c r="F27" s="22" t="s">
        <v>228</v>
      </c>
      <c r="G27" s="20" t="s">
        <v>1236</v>
      </c>
      <c r="H27" s="20" t="s">
        <v>1237</v>
      </c>
      <c r="I27" s="23" t="s">
        <v>1416</v>
      </c>
      <c r="J27" s="20" t="s">
        <v>740</v>
      </c>
      <c r="K27" s="18" t="s">
        <v>188</v>
      </c>
      <c r="L27" s="18" t="s">
        <v>189</v>
      </c>
      <c r="M27" s="22" t="s">
        <v>1421</v>
      </c>
      <c r="N27" s="23" t="s">
        <v>1363</v>
      </c>
      <c r="O27" s="18" t="s">
        <v>191</v>
      </c>
      <c r="P27" s="18" t="s">
        <v>199</v>
      </c>
      <c r="Q27" s="22"/>
      <c r="R27" s="18"/>
      <c r="S27" s="1" t="s">
        <v>1364</v>
      </c>
      <c r="T27" s="18" t="s">
        <v>189</v>
      </c>
      <c r="U27" s="18" t="s">
        <v>195</v>
      </c>
      <c r="V27" s="20" t="s">
        <v>1239</v>
      </c>
      <c r="W27" s="20" t="s">
        <v>1240</v>
      </c>
      <c r="X27" s="23" t="s">
        <v>1241</v>
      </c>
      <c r="Y27" s="24" t="s">
        <v>1242</v>
      </c>
      <c r="Z27" s="18" t="s">
        <v>680</v>
      </c>
      <c r="AA27" s="23" t="s">
        <v>715</v>
      </c>
    </row>
    <row r="28" spans="1:27" ht="102" hidden="1" x14ac:dyDescent="0.2">
      <c r="A28" s="19">
        <v>61</v>
      </c>
      <c r="B28" s="20" t="s">
        <v>1192</v>
      </c>
      <c r="C28" s="23" t="s">
        <v>1193</v>
      </c>
      <c r="D28" s="18">
        <v>2022</v>
      </c>
      <c r="E28" s="20" t="s">
        <v>827</v>
      </c>
      <c r="F28" s="22" t="s">
        <v>228</v>
      </c>
      <c r="G28" s="20" t="s">
        <v>1194</v>
      </c>
      <c r="H28" s="20" t="s">
        <v>1195</v>
      </c>
      <c r="I28" s="23" t="s">
        <v>233</v>
      </c>
      <c r="J28" s="20" t="s">
        <v>213</v>
      </c>
      <c r="K28" s="22" t="s">
        <v>188</v>
      </c>
      <c r="L28" s="18" t="s">
        <v>189</v>
      </c>
      <c r="M28" s="22" t="s">
        <v>341</v>
      </c>
      <c r="N28" s="23" t="s">
        <v>1354</v>
      </c>
      <c r="O28" s="18" t="s">
        <v>191</v>
      </c>
      <c r="P28" s="22" t="s">
        <v>192</v>
      </c>
      <c r="Q28" s="22" t="s">
        <v>282</v>
      </c>
      <c r="R28" s="18" t="s">
        <v>229</v>
      </c>
      <c r="S28" s="20" t="s">
        <v>1196</v>
      </c>
      <c r="T28" s="18" t="s">
        <v>194</v>
      </c>
      <c r="U28" s="18" t="s">
        <v>195</v>
      </c>
      <c r="V28" s="20" t="s">
        <v>208</v>
      </c>
      <c r="W28" s="20" t="s">
        <v>1197</v>
      </c>
      <c r="Y28" s="24" t="s">
        <v>1198</v>
      </c>
      <c r="Z28" s="18" t="s">
        <v>664</v>
      </c>
      <c r="AA28" s="23" t="s">
        <v>665</v>
      </c>
    </row>
    <row r="29" spans="1:27" ht="102" hidden="1" x14ac:dyDescent="0.2">
      <c r="A29" s="19">
        <v>94</v>
      </c>
      <c r="B29" s="20" t="s">
        <v>909</v>
      </c>
      <c r="C29" s="20" t="s">
        <v>910</v>
      </c>
      <c r="D29" s="18">
        <v>2021</v>
      </c>
      <c r="E29" s="20" t="s">
        <v>911</v>
      </c>
      <c r="F29" s="22" t="s">
        <v>228</v>
      </c>
      <c r="G29" s="20" t="s">
        <v>912</v>
      </c>
      <c r="H29" s="20" t="s">
        <v>913</v>
      </c>
      <c r="I29" s="2" t="s">
        <v>220</v>
      </c>
      <c r="J29" s="1" t="s">
        <v>201</v>
      </c>
      <c r="K29" s="18" t="s">
        <v>188</v>
      </c>
      <c r="L29" s="18" t="s">
        <v>189</v>
      </c>
      <c r="M29" s="22" t="s">
        <v>341</v>
      </c>
      <c r="N29" s="23" t="s">
        <v>1354</v>
      </c>
      <c r="O29" s="18" t="s">
        <v>191</v>
      </c>
      <c r="P29" s="18" t="s">
        <v>199</v>
      </c>
      <c r="Q29" s="22" t="s">
        <v>282</v>
      </c>
      <c r="R29" s="22" t="s">
        <v>1396</v>
      </c>
      <c r="S29" s="1" t="s">
        <v>1395</v>
      </c>
      <c r="T29" s="18" t="s">
        <v>193</v>
      </c>
      <c r="U29" s="18" t="s">
        <v>195</v>
      </c>
      <c r="V29" s="20" t="s">
        <v>914</v>
      </c>
      <c r="W29" s="20" t="s">
        <v>915</v>
      </c>
      <c r="X29" s="23" t="s">
        <v>916</v>
      </c>
      <c r="Y29" s="24" t="s">
        <v>917</v>
      </c>
      <c r="Z29" s="27" t="s">
        <v>664</v>
      </c>
      <c r="AA29" s="23" t="s">
        <v>869</v>
      </c>
    </row>
    <row r="30" spans="1:27" ht="119" hidden="1" x14ac:dyDescent="0.2">
      <c r="A30" s="36">
        <v>105</v>
      </c>
      <c r="B30" s="20" t="s">
        <v>860</v>
      </c>
      <c r="C30" s="23" t="s">
        <v>861</v>
      </c>
      <c r="D30" s="18">
        <v>2021</v>
      </c>
      <c r="E30" s="20" t="s">
        <v>678</v>
      </c>
      <c r="F30" s="22" t="s">
        <v>228</v>
      </c>
      <c r="G30" s="20" t="s">
        <v>862</v>
      </c>
      <c r="H30" s="20" t="s">
        <v>863</v>
      </c>
      <c r="I30" s="23" t="s">
        <v>220</v>
      </c>
      <c r="J30" s="20" t="s">
        <v>201</v>
      </c>
      <c r="K30" s="18" t="s">
        <v>188</v>
      </c>
      <c r="L30" s="18" t="s">
        <v>189</v>
      </c>
      <c r="M30" s="22" t="s">
        <v>341</v>
      </c>
      <c r="N30" s="23" t="s">
        <v>1346</v>
      </c>
      <c r="O30" s="18" t="s">
        <v>191</v>
      </c>
      <c r="P30" s="22" t="s">
        <v>192</v>
      </c>
      <c r="Q30" s="22" t="s">
        <v>282</v>
      </c>
      <c r="R30" s="22" t="s">
        <v>372</v>
      </c>
      <c r="S30" s="20" t="s">
        <v>865</v>
      </c>
      <c r="T30" s="18" t="s">
        <v>194</v>
      </c>
      <c r="U30" s="18" t="s">
        <v>195</v>
      </c>
      <c r="V30" s="20" t="s">
        <v>801</v>
      </c>
      <c r="W30" s="20" t="s">
        <v>866</v>
      </c>
      <c r="X30" s="23" t="s">
        <v>867</v>
      </c>
      <c r="Y30" s="24" t="s">
        <v>868</v>
      </c>
      <c r="Z30" s="28" t="s">
        <v>680</v>
      </c>
      <c r="AA30" s="23" t="s">
        <v>869</v>
      </c>
    </row>
    <row r="31" spans="1:27" ht="170" hidden="1" x14ac:dyDescent="0.2">
      <c r="A31" s="19">
        <v>81</v>
      </c>
      <c r="B31" s="20" t="s">
        <v>1219</v>
      </c>
      <c r="C31" s="23" t="s">
        <v>1220</v>
      </c>
      <c r="D31" s="18">
        <v>2022</v>
      </c>
      <c r="E31" s="20" t="s">
        <v>217</v>
      </c>
      <c r="F31" s="22" t="s">
        <v>228</v>
      </c>
      <c r="G31" s="20" t="s">
        <v>1221</v>
      </c>
      <c r="H31" s="20" t="s">
        <v>1222</v>
      </c>
      <c r="I31" s="23" t="s">
        <v>220</v>
      </c>
      <c r="J31" s="20" t="s">
        <v>740</v>
      </c>
      <c r="K31" s="22" t="s">
        <v>188</v>
      </c>
      <c r="L31" s="18" t="s">
        <v>189</v>
      </c>
      <c r="M31" s="22" t="s">
        <v>341</v>
      </c>
      <c r="N31" s="23" t="s">
        <v>1346</v>
      </c>
      <c r="O31" s="18" t="s">
        <v>191</v>
      </c>
      <c r="P31" s="18" t="s">
        <v>199</v>
      </c>
      <c r="Q31" s="22" t="s">
        <v>282</v>
      </c>
      <c r="R31" s="22" t="s">
        <v>1355</v>
      </c>
      <c r="S31" s="20" t="s">
        <v>1223</v>
      </c>
      <c r="T31" s="18" t="s">
        <v>194</v>
      </c>
      <c r="U31" s="18" t="s">
        <v>195</v>
      </c>
      <c r="V31" s="20" t="s">
        <v>1224</v>
      </c>
      <c r="W31" s="20" t="s">
        <v>1225</v>
      </c>
      <c r="Y31" s="24" t="s">
        <v>1226</v>
      </c>
      <c r="Z31" s="18" t="s">
        <v>680</v>
      </c>
      <c r="AA31" s="23" t="s">
        <v>886</v>
      </c>
    </row>
    <row r="32" spans="1:27" ht="102" hidden="1" x14ac:dyDescent="0.2">
      <c r="A32" s="36">
        <v>64</v>
      </c>
      <c r="B32" s="20" t="s">
        <v>699</v>
      </c>
      <c r="C32" s="23" t="s">
        <v>700</v>
      </c>
      <c r="D32" s="18">
        <v>2022</v>
      </c>
      <c r="E32" s="23" t="s">
        <v>701</v>
      </c>
      <c r="F32" s="22" t="s">
        <v>228</v>
      </c>
      <c r="G32" s="20" t="s">
        <v>702</v>
      </c>
      <c r="H32" s="20" t="s">
        <v>703</v>
      </c>
      <c r="I32" s="23" t="s">
        <v>220</v>
      </c>
      <c r="J32" s="20" t="s">
        <v>705</v>
      </c>
      <c r="K32" s="18" t="s">
        <v>197</v>
      </c>
      <c r="L32" s="18" t="s">
        <v>193</v>
      </c>
      <c r="M32" s="22" t="s">
        <v>1530</v>
      </c>
      <c r="N32" s="23" t="s">
        <v>1419</v>
      </c>
      <c r="O32" s="18" t="s">
        <v>198</v>
      </c>
      <c r="P32" s="18" t="s">
        <v>199</v>
      </c>
      <c r="Q32" s="22" t="s">
        <v>349</v>
      </c>
      <c r="R32" s="18" t="s">
        <v>456</v>
      </c>
      <c r="S32" s="20" t="s">
        <v>1418</v>
      </c>
      <c r="T32" s="18" t="s">
        <v>193</v>
      </c>
      <c r="U32" s="18" t="s">
        <v>195</v>
      </c>
      <c r="V32" s="20" t="s">
        <v>710</v>
      </c>
      <c r="W32" s="20" t="s">
        <v>711</v>
      </c>
      <c r="X32" s="23" t="s">
        <v>712</v>
      </c>
      <c r="Y32" s="26" t="s">
        <v>713</v>
      </c>
      <c r="Z32" s="28" t="s">
        <v>714</v>
      </c>
      <c r="AA32" s="23" t="s">
        <v>715</v>
      </c>
    </row>
    <row r="33" spans="1:30" ht="187" x14ac:dyDescent="0.2">
      <c r="A33" s="19">
        <v>87</v>
      </c>
      <c r="B33" s="20" t="s">
        <v>747</v>
      </c>
      <c r="C33" s="23" t="s">
        <v>748</v>
      </c>
      <c r="D33" s="18">
        <v>2022</v>
      </c>
      <c r="E33" s="23" t="s">
        <v>203</v>
      </c>
      <c r="F33" s="22" t="s">
        <v>228</v>
      </c>
      <c r="G33" s="20" t="s">
        <v>749</v>
      </c>
      <c r="H33" s="20" t="s">
        <v>750</v>
      </c>
      <c r="I33" s="23" t="s">
        <v>220</v>
      </c>
      <c r="J33" s="20" t="s">
        <v>740</v>
      </c>
      <c r="K33" s="18" t="s">
        <v>188</v>
      </c>
      <c r="L33" s="18" t="s">
        <v>189</v>
      </c>
      <c r="M33" s="22" t="s">
        <v>202</v>
      </c>
      <c r="N33" s="23" t="s">
        <v>1370</v>
      </c>
      <c r="O33" s="18" t="s">
        <v>191</v>
      </c>
      <c r="P33" s="22" t="s">
        <v>199</v>
      </c>
      <c r="Q33" s="22" t="s">
        <v>292</v>
      </c>
      <c r="R33" s="22" t="s">
        <v>1355</v>
      </c>
      <c r="S33" s="20" t="s">
        <v>753</v>
      </c>
      <c r="T33" s="18" t="s">
        <v>189</v>
      </c>
      <c r="U33" s="18" t="s">
        <v>195</v>
      </c>
      <c r="V33" s="20" t="s">
        <v>754</v>
      </c>
      <c r="W33" s="20" t="s">
        <v>755</v>
      </c>
      <c r="X33" s="23" t="s">
        <v>756</v>
      </c>
      <c r="Y33" s="26" t="s">
        <v>757</v>
      </c>
      <c r="Z33" s="28" t="s">
        <v>758</v>
      </c>
      <c r="AA33" s="23" t="s">
        <v>759</v>
      </c>
    </row>
    <row r="34" spans="1:30" ht="119" hidden="1" x14ac:dyDescent="0.2">
      <c r="A34" s="19">
        <v>66</v>
      </c>
      <c r="B34" s="20" t="s">
        <v>974</v>
      </c>
      <c r="C34" s="20" t="s">
        <v>975</v>
      </c>
      <c r="D34" s="18">
        <v>2021</v>
      </c>
      <c r="E34" s="20" t="s">
        <v>701</v>
      </c>
      <c r="F34" s="22" t="s">
        <v>228</v>
      </c>
      <c r="G34" s="20" t="s">
        <v>976</v>
      </c>
      <c r="H34" s="20" t="s">
        <v>977</v>
      </c>
      <c r="I34" s="2" t="s">
        <v>220</v>
      </c>
      <c r="J34" s="1" t="s">
        <v>196</v>
      </c>
      <c r="K34" s="18" t="s">
        <v>188</v>
      </c>
      <c r="L34" s="18" t="s">
        <v>189</v>
      </c>
      <c r="M34" s="22" t="s">
        <v>341</v>
      </c>
      <c r="N34" s="23" t="s">
        <v>1354</v>
      </c>
      <c r="O34" s="18" t="s">
        <v>191</v>
      </c>
      <c r="P34" s="18" t="s">
        <v>199</v>
      </c>
      <c r="Q34" s="22" t="s">
        <v>282</v>
      </c>
      <c r="R34" s="22" t="s">
        <v>1431</v>
      </c>
      <c r="S34" s="20" t="s">
        <v>978</v>
      </c>
      <c r="T34" s="18" t="s">
        <v>194</v>
      </c>
      <c r="U34" s="18" t="s">
        <v>195</v>
      </c>
      <c r="V34" s="20" t="s">
        <v>979</v>
      </c>
      <c r="W34" s="20" t="s">
        <v>980</v>
      </c>
      <c r="X34" s="23" t="s">
        <v>981</v>
      </c>
      <c r="Y34" s="26" t="s">
        <v>982</v>
      </c>
      <c r="Z34" s="18" t="s">
        <v>664</v>
      </c>
      <c r="AA34" s="23" t="s">
        <v>983</v>
      </c>
    </row>
    <row r="35" spans="1:30" ht="68" hidden="1" x14ac:dyDescent="0.2">
      <c r="A35" s="19">
        <v>67</v>
      </c>
      <c r="B35" s="20" t="s">
        <v>1043</v>
      </c>
      <c r="C35" s="23" t="s">
        <v>1044</v>
      </c>
      <c r="D35" s="18">
        <v>2021</v>
      </c>
      <c r="E35" s="20" t="s">
        <v>2</v>
      </c>
      <c r="F35" s="22" t="s">
        <v>228</v>
      </c>
      <c r="G35" s="20" t="s">
        <v>1045</v>
      </c>
      <c r="H35" s="20" t="s">
        <v>1046</v>
      </c>
      <c r="I35" s="23" t="s">
        <v>220</v>
      </c>
      <c r="J35" s="20" t="s">
        <v>1047</v>
      </c>
      <c r="K35" s="18" t="s">
        <v>188</v>
      </c>
      <c r="L35" s="18" t="s">
        <v>189</v>
      </c>
      <c r="M35" s="22" t="s">
        <v>190</v>
      </c>
      <c r="N35" s="23" t="s">
        <v>1360</v>
      </c>
      <c r="O35" s="18" t="s">
        <v>191</v>
      </c>
      <c r="P35" s="18" t="s">
        <v>199</v>
      </c>
      <c r="Q35" s="22" t="s">
        <v>292</v>
      </c>
      <c r="R35" s="18" t="s">
        <v>1361</v>
      </c>
      <c r="S35" s="20" t="s">
        <v>1049</v>
      </c>
      <c r="T35" s="18" t="s">
        <v>193</v>
      </c>
      <c r="U35" s="18" t="s">
        <v>195</v>
      </c>
      <c r="V35" s="20" t="s">
        <v>208</v>
      </c>
      <c r="W35" s="20" t="s">
        <v>1050</v>
      </c>
      <c r="X35" s="23" t="s">
        <v>1051</v>
      </c>
      <c r="Y35" s="26" t="s">
        <v>1052</v>
      </c>
      <c r="Z35" s="28" t="s">
        <v>680</v>
      </c>
      <c r="AA35" s="23" t="s">
        <v>715</v>
      </c>
    </row>
    <row r="36" spans="1:30" ht="187" hidden="1" x14ac:dyDescent="0.2">
      <c r="A36" s="19">
        <v>68</v>
      </c>
      <c r="B36" s="20" t="s">
        <v>1121</v>
      </c>
      <c r="C36" s="20" t="s">
        <v>1122</v>
      </c>
      <c r="D36" s="18">
        <v>2021</v>
      </c>
      <c r="E36" s="20" t="s">
        <v>701</v>
      </c>
      <c r="F36" s="22" t="s">
        <v>228</v>
      </c>
      <c r="G36" s="20" t="s">
        <v>1123</v>
      </c>
      <c r="H36" s="20" t="s">
        <v>1124</v>
      </c>
      <c r="I36" s="2" t="s">
        <v>220</v>
      </c>
      <c r="J36" s="1" t="s">
        <v>705</v>
      </c>
      <c r="K36" s="18" t="s">
        <v>197</v>
      </c>
      <c r="L36" s="18" t="s">
        <v>193</v>
      </c>
      <c r="M36" s="22" t="s">
        <v>1125</v>
      </c>
      <c r="N36" s="23" t="s">
        <v>1362</v>
      </c>
      <c r="O36" s="22" t="s">
        <v>198</v>
      </c>
      <c r="P36" s="18" t="s">
        <v>199</v>
      </c>
      <c r="Q36" s="18" t="s">
        <v>349</v>
      </c>
      <c r="R36" s="18" t="s">
        <v>456</v>
      </c>
      <c r="S36" s="20" t="s">
        <v>1127</v>
      </c>
      <c r="T36" s="18" t="s">
        <v>194</v>
      </c>
      <c r="U36" s="18" t="s">
        <v>195</v>
      </c>
      <c r="V36" s="20" t="s">
        <v>1128</v>
      </c>
      <c r="W36" s="20" t="s">
        <v>1129</v>
      </c>
      <c r="Y36" s="26" t="s">
        <v>1130</v>
      </c>
      <c r="Z36" s="27" t="s">
        <v>714</v>
      </c>
      <c r="AA36" s="23" t="s">
        <v>715</v>
      </c>
    </row>
    <row r="37" spans="1:30" ht="204" x14ac:dyDescent="0.2">
      <c r="A37" s="19">
        <v>102</v>
      </c>
      <c r="B37" s="20" t="s">
        <v>1177</v>
      </c>
      <c r="C37" s="20" t="s">
        <v>1178</v>
      </c>
      <c r="D37" s="18">
        <v>2022</v>
      </c>
      <c r="E37" s="20" t="s">
        <v>19</v>
      </c>
      <c r="F37" s="22" t="s">
        <v>228</v>
      </c>
      <c r="G37" s="20" t="s">
        <v>1179</v>
      </c>
      <c r="H37" s="20" t="s">
        <v>1180</v>
      </c>
      <c r="I37" s="2" t="s">
        <v>220</v>
      </c>
      <c r="J37" s="20" t="s">
        <v>214</v>
      </c>
      <c r="K37" s="18" t="s">
        <v>188</v>
      </c>
      <c r="L37" s="18" t="s">
        <v>189</v>
      </c>
      <c r="M37" s="22" t="s">
        <v>1421</v>
      </c>
      <c r="N37" s="23" t="s">
        <v>1357</v>
      </c>
      <c r="O37" s="18" t="s">
        <v>191</v>
      </c>
      <c r="P37" s="22" t="s">
        <v>192</v>
      </c>
      <c r="Q37" s="22" t="s">
        <v>282</v>
      </c>
      <c r="R37" s="22" t="s">
        <v>403</v>
      </c>
      <c r="S37" s="20" t="s">
        <v>1403</v>
      </c>
      <c r="T37" s="18" t="s">
        <v>194</v>
      </c>
      <c r="U37" s="18" t="s">
        <v>195</v>
      </c>
      <c r="V37" s="20" t="s">
        <v>216</v>
      </c>
      <c r="W37" s="20" t="s">
        <v>1182</v>
      </c>
      <c r="Y37" s="24" t="s">
        <v>1183</v>
      </c>
      <c r="Z37" s="18" t="s">
        <v>664</v>
      </c>
      <c r="AA37" s="23" t="s">
        <v>698</v>
      </c>
    </row>
    <row r="38" spans="1:30" ht="136" hidden="1" x14ac:dyDescent="0.2">
      <c r="A38" s="19">
        <v>41</v>
      </c>
      <c r="B38" s="23" t="s">
        <v>541</v>
      </c>
      <c r="C38" s="23" t="s">
        <v>533</v>
      </c>
      <c r="D38" s="18">
        <v>2022</v>
      </c>
      <c r="E38" s="20" t="s">
        <v>496</v>
      </c>
      <c r="F38" s="22" t="s">
        <v>392</v>
      </c>
      <c r="G38" s="20" t="s">
        <v>543</v>
      </c>
      <c r="H38" s="20" t="s">
        <v>544</v>
      </c>
      <c r="I38" s="23" t="s">
        <v>233</v>
      </c>
      <c r="J38" s="20" t="s">
        <v>214</v>
      </c>
      <c r="K38" s="18" t="s">
        <v>188</v>
      </c>
      <c r="L38" s="18" t="s">
        <v>189</v>
      </c>
      <c r="M38" s="22" t="s">
        <v>190</v>
      </c>
      <c r="N38" s="23" t="s">
        <v>379</v>
      </c>
      <c r="O38" s="18" t="s">
        <v>191</v>
      </c>
      <c r="P38" s="22" t="s">
        <v>192</v>
      </c>
      <c r="Q38" s="22" t="s">
        <v>292</v>
      </c>
      <c r="R38" s="22" t="s">
        <v>403</v>
      </c>
      <c r="S38" s="20" t="s">
        <v>546</v>
      </c>
      <c r="T38" s="18" t="s">
        <v>189</v>
      </c>
      <c r="U38" s="18" t="s">
        <v>195</v>
      </c>
      <c r="V38" s="20" t="s">
        <v>499</v>
      </c>
      <c r="W38" s="20" t="s">
        <v>547</v>
      </c>
      <c r="Y38" s="24" t="s">
        <v>542</v>
      </c>
      <c r="Z38" s="28"/>
      <c r="AA38" s="23" t="s">
        <v>545</v>
      </c>
    </row>
    <row r="39" spans="1:30" ht="136" hidden="1" x14ac:dyDescent="0.2">
      <c r="A39" s="19">
        <v>42</v>
      </c>
      <c r="B39" s="20" t="s">
        <v>548</v>
      </c>
      <c r="C39" s="20" t="s">
        <v>549</v>
      </c>
      <c r="D39" s="18">
        <v>2022</v>
      </c>
      <c r="E39" s="20" t="s">
        <v>550</v>
      </c>
      <c r="F39" s="22" t="s">
        <v>392</v>
      </c>
      <c r="G39" s="20" t="s">
        <v>551</v>
      </c>
      <c r="H39" s="20" t="s">
        <v>553</v>
      </c>
      <c r="I39" s="2" t="s">
        <v>233</v>
      </c>
      <c r="J39" s="20" t="s">
        <v>201</v>
      </c>
      <c r="K39" s="18" t="s">
        <v>188</v>
      </c>
      <c r="L39" s="18" t="s">
        <v>189</v>
      </c>
      <c r="M39" s="22" t="s">
        <v>190</v>
      </c>
      <c r="N39" s="23" t="s">
        <v>379</v>
      </c>
      <c r="O39" s="22" t="s">
        <v>191</v>
      </c>
      <c r="P39" s="22" t="s">
        <v>192</v>
      </c>
      <c r="Q39" s="22" t="s">
        <v>292</v>
      </c>
      <c r="R39" s="22" t="s">
        <v>1295</v>
      </c>
      <c r="S39" s="20" t="s">
        <v>554</v>
      </c>
      <c r="T39" s="18" t="s">
        <v>194</v>
      </c>
      <c r="U39" s="18" t="s">
        <v>195</v>
      </c>
      <c r="V39" s="20" t="s">
        <v>438</v>
      </c>
      <c r="W39" s="20" t="s">
        <v>437</v>
      </c>
      <c r="Y39" s="24" t="s">
        <v>552</v>
      </c>
      <c r="Z39" s="27"/>
      <c r="AA39" s="23" t="s">
        <v>1545</v>
      </c>
    </row>
    <row r="40" spans="1:30" ht="119" hidden="1" x14ac:dyDescent="0.2">
      <c r="A40" s="19">
        <v>36</v>
      </c>
      <c r="B40" s="20" t="s">
        <v>502</v>
      </c>
      <c r="C40" s="20" t="s">
        <v>503</v>
      </c>
      <c r="D40" s="18">
        <v>2022</v>
      </c>
      <c r="E40" s="20" t="s">
        <v>496</v>
      </c>
      <c r="F40" s="22" t="s">
        <v>392</v>
      </c>
      <c r="G40" s="20" t="s">
        <v>505</v>
      </c>
      <c r="H40" s="20" t="s">
        <v>506</v>
      </c>
      <c r="I40" s="2" t="s">
        <v>233</v>
      </c>
      <c r="J40" s="20" t="s">
        <v>214</v>
      </c>
      <c r="K40" s="18" t="s">
        <v>188</v>
      </c>
      <c r="L40" s="18" t="s">
        <v>189</v>
      </c>
      <c r="M40" s="22" t="s">
        <v>190</v>
      </c>
      <c r="N40" s="23" t="s">
        <v>379</v>
      </c>
      <c r="O40" s="18" t="s">
        <v>191</v>
      </c>
      <c r="P40" s="22" t="s">
        <v>192</v>
      </c>
      <c r="Q40" s="22" t="s">
        <v>292</v>
      </c>
      <c r="R40" s="22" t="s">
        <v>277</v>
      </c>
      <c r="S40" s="20" t="s">
        <v>301</v>
      </c>
      <c r="T40" s="18" t="s">
        <v>193</v>
      </c>
      <c r="U40" s="18" t="s">
        <v>195</v>
      </c>
      <c r="V40" s="20" t="s">
        <v>294</v>
      </c>
      <c r="W40" s="20" t="s">
        <v>507</v>
      </c>
      <c r="Y40" s="24" t="s">
        <v>504</v>
      </c>
      <c r="Z40" s="27"/>
      <c r="AA40" s="23"/>
    </row>
    <row r="41" spans="1:30" s="30" customFormat="1" ht="119" hidden="1" x14ac:dyDescent="0.2">
      <c r="A41" s="19">
        <v>30</v>
      </c>
      <c r="B41" s="20" t="s">
        <v>458</v>
      </c>
      <c r="C41" s="20" t="s">
        <v>459</v>
      </c>
      <c r="D41" s="18">
        <v>2023</v>
      </c>
      <c r="E41" s="20" t="s">
        <v>460</v>
      </c>
      <c r="F41" s="22" t="s">
        <v>392</v>
      </c>
      <c r="G41" s="20" t="s">
        <v>461</v>
      </c>
      <c r="H41" s="20" t="s">
        <v>462</v>
      </c>
      <c r="I41" s="2" t="s">
        <v>233</v>
      </c>
      <c r="J41" s="20" t="s">
        <v>206</v>
      </c>
      <c r="K41" s="22" t="s">
        <v>211</v>
      </c>
      <c r="L41" s="18" t="s">
        <v>193</v>
      </c>
      <c r="M41" s="22" t="s">
        <v>1427</v>
      </c>
      <c r="N41" s="23" t="s">
        <v>463</v>
      </c>
      <c r="O41" s="22" t="s">
        <v>207</v>
      </c>
      <c r="P41" s="22" t="s">
        <v>192</v>
      </c>
      <c r="Q41" s="22" t="s">
        <v>282</v>
      </c>
      <c r="R41" s="22" t="s">
        <v>403</v>
      </c>
      <c r="S41" s="20" t="s">
        <v>464</v>
      </c>
      <c r="T41" s="18" t="s">
        <v>193</v>
      </c>
      <c r="U41" s="18" t="s">
        <v>195</v>
      </c>
      <c r="V41" s="20" t="s">
        <v>465</v>
      </c>
      <c r="W41" s="20" t="s">
        <v>466</v>
      </c>
      <c r="X41" s="23"/>
      <c r="Y41" s="24" t="s">
        <v>1332</v>
      </c>
      <c r="Z41" s="27"/>
      <c r="AA41" s="23"/>
    </row>
    <row r="42" spans="1:30" ht="119" hidden="1" x14ac:dyDescent="0.2">
      <c r="A42" s="19">
        <v>14</v>
      </c>
      <c r="B42" s="25" t="s">
        <v>331</v>
      </c>
      <c r="C42" s="23" t="s">
        <v>332</v>
      </c>
      <c r="D42" s="18">
        <v>2023</v>
      </c>
      <c r="E42" s="23" t="s">
        <v>203</v>
      </c>
      <c r="F42" s="22" t="s">
        <v>228</v>
      </c>
      <c r="G42" s="23" t="s">
        <v>334</v>
      </c>
      <c r="H42" s="23" t="s">
        <v>335</v>
      </c>
      <c r="I42" s="23" t="s">
        <v>220</v>
      </c>
      <c r="J42" s="23" t="s">
        <v>201</v>
      </c>
      <c r="K42" s="22" t="s">
        <v>188</v>
      </c>
      <c r="L42" s="18" t="s">
        <v>189</v>
      </c>
      <c r="M42" s="22" t="s">
        <v>190</v>
      </c>
      <c r="N42" s="23" t="s">
        <v>291</v>
      </c>
      <c r="O42" s="18" t="s">
        <v>191</v>
      </c>
      <c r="P42" s="22" t="s">
        <v>192</v>
      </c>
      <c r="Q42" s="22" t="s">
        <v>292</v>
      </c>
      <c r="R42" s="22" t="s">
        <v>277</v>
      </c>
      <c r="S42" s="20" t="s">
        <v>1302</v>
      </c>
      <c r="T42" s="18" t="s">
        <v>194</v>
      </c>
      <c r="U42" s="22" t="s">
        <v>195</v>
      </c>
      <c r="V42" s="20" t="s">
        <v>1301</v>
      </c>
      <c r="W42" s="20" t="s">
        <v>336</v>
      </c>
      <c r="Y42" s="24" t="s">
        <v>1299</v>
      </c>
      <c r="Z42" s="28"/>
      <c r="AA42" s="23"/>
      <c r="AB42" s="22"/>
      <c r="AC42" s="20"/>
      <c r="AD42" s="23"/>
    </row>
    <row r="43" spans="1:30" ht="119" hidden="1" x14ac:dyDescent="0.2">
      <c r="A43" s="19">
        <v>70</v>
      </c>
      <c r="B43" s="20" t="s">
        <v>686</v>
      </c>
      <c r="C43" s="20" t="s">
        <v>687</v>
      </c>
      <c r="D43" s="18">
        <v>2022</v>
      </c>
      <c r="E43" s="20" t="s">
        <v>688</v>
      </c>
      <c r="F43" s="22" t="s">
        <v>228</v>
      </c>
      <c r="G43" s="20" t="s">
        <v>689</v>
      </c>
      <c r="H43" s="20" t="s">
        <v>690</v>
      </c>
      <c r="I43" s="2" t="s">
        <v>233</v>
      </c>
      <c r="J43" s="20" t="s">
        <v>691</v>
      </c>
      <c r="K43" s="18" t="s">
        <v>188</v>
      </c>
      <c r="L43" s="18" t="s">
        <v>189</v>
      </c>
      <c r="M43" s="18" t="s">
        <v>190</v>
      </c>
      <c r="N43" s="23" t="s">
        <v>1353</v>
      </c>
      <c r="O43" s="18" t="s">
        <v>191</v>
      </c>
      <c r="P43" s="22" t="s">
        <v>192</v>
      </c>
      <c r="Q43" s="22" t="s">
        <v>292</v>
      </c>
      <c r="R43" s="22" t="s">
        <v>277</v>
      </c>
      <c r="S43" s="1" t="s">
        <v>693</v>
      </c>
      <c r="T43" s="18" t="s">
        <v>194</v>
      </c>
      <c r="U43" s="18" t="s">
        <v>195</v>
      </c>
      <c r="V43" s="20" t="s">
        <v>694</v>
      </c>
      <c r="W43" s="20" t="s">
        <v>695</v>
      </c>
      <c r="X43" s="23" t="s">
        <v>696</v>
      </c>
      <c r="Y43" s="26" t="s">
        <v>697</v>
      </c>
      <c r="Z43" s="27" t="s">
        <v>664</v>
      </c>
      <c r="AA43" s="23" t="s">
        <v>698</v>
      </c>
    </row>
    <row r="44" spans="1:30" ht="102" hidden="1" x14ac:dyDescent="0.2">
      <c r="A44" s="19">
        <v>17</v>
      </c>
      <c r="B44" s="20" t="s">
        <v>356</v>
      </c>
      <c r="C44" s="20" t="s">
        <v>357</v>
      </c>
      <c r="D44" s="18">
        <v>2023</v>
      </c>
      <c r="E44" s="20" t="s">
        <v>14</v>
      </c>
      <c r="F44" s="22" t="s">
        <v>228</v>
      </c>
      <c r="G44" s="20" t="s">
        <v>358</v>
      </c>
      <c r="H44" s="20" t="s">
        <v>359</v>
      </c>
      <c r="I44" s="2" t="s">
        <v>220</v>
      </c>
      <c r="J44" s="20" t="s">
        <v>212</v>
      </c>
      <c r="K44" s="18" t="s">
        <v>215</v>
      </c>
      <c r="L44" s="18" t="s">
        <v>193</v>
      </c>
      <c r="M44" s="22" t="s">
        <v>1423</v>
      </c>
      <c r="N44" s="23" t="s">
        <v>361</v>
      </c>
      <c r="O44" s="18" t="s">
        <v>191</v>
      </c>
      <c r="P44" s="22" t="s">
        <v>192</v>
      </c>
      <c r="Q44" s="22" t="s">
        <v>282</v>
      </c>
      <c r="R44" s="22" t="s">
        <v>1309</v>
      </c>
      <c r="S44" s="20" t="s">
        <v>360</v>
      </c>
      <c r="T44" s="18" t="s">
        <v>189</v>
      </c>
      <c r="U44" s="18" t="s">
        <v>195</v>
      </c>
      <c r="V44" s="20" t="s">
        <v>363</v>
      </c>
      <c r="W44" s="20" t="s">
        <v>362</v>
      </c>
      <c r="X44" s="23" t="s">
        <v>364</v>
      </c>
      <c r="Y44" s="24" t="s">
        <v>1308</v>
      </c>
      <c r="Z44" s="27"/>
      <c r="AA44" s="23" t="s">
        <v>1543</v>
      </c>
    </row>
    <row r="45" spans="1:30" ht="187" hidden="1" x14ac:dyDescent="0.2">
      <c r="A45" s="19">
        <v>26</v>
      </c>
      <c r="B45" s="20" t="s">
        <v>423</v>
      </c>
      <c r="C45" s="20" t="s">
        <v>424</v>
      </c>
      <c r="D45" s="18">
        <v>2023</v>
      </c>
      <c r="E45" s="20" t="s">
        <v>391</v>
      </c>
      <c r="F45" s="22" t="s">
        <v>392</v>
      </c>
      <c r="G45" s="20" t="s">
        <v>1326</v>
      </c>
      <c r="H45" s="20" t="s">
        <v>1327</v>
      </c>
      <c r="I45" s="2" t="s">
        <v>220</v>
      </c>
      <c r="J45" s="20" t="s">
        <v>428</v>
      </c>
      <c r="K45" s="18" t="s">
        <v>188</v>
      </c>
      <c r="L45" s="18" t="s">
        <v>189</v>
      </c>
      <c r="M45" s="22" t="s">
        <v>190</v>
      </c>
      <c r="N45" s="23" t="s">
        <v>291</v>
      </c>
      <c r="O45" s="18" t="s">
        <v>191</v>
      </c>
      <c r="P45" s="22" t="s">
        <v>192</v>
      </c>
      <c r="Q45" s="22" t="s">
        <v>292</v>
      </c>
      <c r="R45" s="22" t="s">
        <v>427</v>
      </c>
      <c r="S45" s="20" t="s">
        <v>426</v>
      </c>
      <c r="T45" s="18" t="s">
        <v>189</v>
      </c>
      <c r="U45" s="18" t="s">
        <v>195</v>
      </c>
      <c r="V45" s="20" t="s">
        <v>294</v>
      </c>
      <c r="W45" s="20" t="s">
        <v>429</v>
      </c>
      <c r="Y45" s="24" t="s">
        <v>1325</v>
      </c>
      <c r="Z45" s="27"/>
      <c r="AA45" s="23"/>
    </row>
    <row r="46" spans="1:30" ht="136" hidden="1" x14ac:dyDescent="0.2">
      <c r="A46" s="19">
        <v>73</v>
      </c>
      <c r="B46" s="20" t="s">
        <v>984</v>
      </c>
      <c r="C46" s="20" t="s">
        <v>985</v>
      </c>
      <c r="D46" s="18">
        <v>2021</v>
      </c>
      <c r="E46" s="20" t="s">
        <v>688</v>
      </c>
      <c r="F46" s="22" t="s">
        <v>228</v>
      </c>
      <c r="G46" s="20" t="s">
        <v>986</v>
      </c>
      <c r="H46" s="20" t="s">
        <v>987</v>
      </c>
      <c r="I46" s="2" t="s">
        <v>233</v>
      </c>
      <c r="J46" s="1" t="s">
        <v>201</v>
      </c>
      <c r="K46" s="18" t="s">
        <v>188</v>
      </c>
      <c r="L46" s="18" t="s">
        <v>189</v>
      </c>
      <c r="M46" s="22" t="s">
        <v>341</v>
      </c>
      <c r="N46" s="23" t="s">
        <v>1346</v>
      </c>
      <c r="O46" s="18" t="s">
        <v>191</v>
      </c>
      <c r="P46" s="18" t="s">
        <v>199</v>
      </c>
      <c r="Q46" s="22" t="s">
        <v>352</v>
      </c>
      <c r="R46" s="18" t="s">
        <v>456</v>
      </c>
      <c r="S46" s="20" t="s">
        <v>1369</v>
      </c>
      <c r="T46" s="18" t="s">
        <v>194</v>
      </c>
      <c r="U46" s="18" t="s">
        <v>195</v>
      </c>
      <c r="V46" s="20" t="s">
        <v>801</v>
      </c>
      <c r="W46" s="20" t="s">
        <v>990</v>
      </c>
      <c r="X46" s="23" t="s">
        <v>991</v>
      </c>
      <c r="Y46" s="26" t="s">
        <v>992</v>
      </c>
      <c r="Z46" s="18" t="s">
        <v>664</v>
      </c>
      <c r="AA46" s="23" t="s">
        <v>993</v>
      </c>
    </row>
    <row r="47" spans="1:30" ht="136" x14ac:dyDescent="0.2">
      <c r="A47" s="19">
        <v>60</v>
      </c>
      <c r="B47" s="20" t="s">
        <v>825</v>
      </c>
      <c r="C47" s="20" t="s">
        <v>826</v>
      </c>
      <c r="D47" s="18">
        <v>2022</v>
      </c>
      <c r="E47" s="20" t="s">
        <v>827</v>
      </c>
      <c r="F47" s="22" t="s">
        <v>228</v>
      </c>
      <c r="G47" s="20" t="s">
        <v>204</v>
      </c>
      <c r="H47" s="20" t="s">
        <v>828</v>
      </c>
      <c r="I47" s="2" t="s">
        <v>220</v>
      </c>
      <c r="J47" s="20" t="s">
        <v>797</v>
      </c>
      <c r="K47" s="18" t="s">
        <v>188</v>
      </c>
      <c r="L47" s="18" t="s">
        <v>189</v>
      </c>
      <c r="M47" s="22" t="s">
        <v>1421</v>
      </c>
      <c r="N47" s="23" t="s">
        <v>1351</v>
      </c>
      <c r="O47" s="18" t="s">
        <v>191</v>
      </c>
      <c r="P47" s="22" t="s">
        <v>192</v>
      </c>
      <c r="Q47" s="22" t="s">
        <v>282</v>
      </c>
      <c r="R47" s="22" t="s">
        <v>277</v>
      </c>
      <c r="S47" s="20" t="s">
        <v>1352</v>
      </c>
      <c r="T47" s="18" t="s">
        <v>189</v>
      </c>
      <c r="U47" s="18" t="s">
        <v>195</v>
      </c>
      <c r="V47" s="20" t="s">
        <v>830</v>
      </c>
      <c r="W47" s="20" t="s">
        <v>205</v>
      </c>
      <c r="Y47" s="24" t="s">
        <v>831</v>
      </c>
      <c r="Z47" s="27" t="s">
        <v>664</v>
      </c>
      <c r="AA47" s="23" t="s">
        <v>832</v>
      </c>
    </row>
    <row r="48" spans="1:30" ht="170" x14ac:dyDescent="0.2">
      <c r="A48" s="19">
        <v>43</v>
      </c>
      <c r="B48" s="20" t="s">
        <v>555</v>
      </c>
      <c r="C48" s="23" t="s">
        <v>556</v>
      </c>
      <c r="D48" s="18">
        <v>2022</v>
      </c>
      <c r="E48" s="20" t="s">
        <v>517</v>
      </c>
      <c r="F48" s="22" t="s">
        <v>392</v>
      </c>
      <c r="G48" s="20" t="s">
        <v>558</v>
      </c>
      <c r="H48" s="20" t="s">
        <v>559</v>
      </c>
      <c r="I48" s="23" t="s">
        <v>220</v>
      </c>
      <c r="J48" s="20" t="s">
        <v>562</v>
      </c>
      <c r="K48" s="18" t="s">
        <v>188</v>
      </c>
      <c r="L48" s="18" t="s">
        <v>189</v>
      </c>
      <c r="M48" s="22" t="s">
        <v>202</v>
      </c>
      <c r="N48" s="23" t="s">
        <v>537</v>
      </c>
      <c r="O48" s="18" t="s">
        <v>191</v>
      </c>
      <c r="P48" s="18" t="s">
        <v>199</v>
      </c>
      <c r="Q48" s="22" t="s">
        <v>292</v>
      </c>
      <c r="R48" s="22" t="s">
        <v>561</v>
      </c>
      <c r="S48" s="20" t="s">
        <v>560</v>
      </c>
      <c r="T48" s="18" t="s">
        <v>189</v>
      </c>
      <c r="U48" s="18" t="s">
        <v>195</v>
      </c>
      <c r="V48" s="20" t="s">
        <v>465</v>
      </c>
      <c r="W48" s="20" t="s">
        <v>563</v>
      </c>
      <c r="Y48" s="24" t="s">
        <v>557</v>
      </c>
      <c r="Z48" s="28"/>
      <c r="AA48" s="23"/>
    </row>
    <row r="49" spans="1:27" s="31" customFormat="1" ht="136" x14ac:dyDescent="0.2">
      <c r="A49" s="19">
        <v>101</v>
      </c>
      <c r="B49" s="20" t="s">
        <v>736</v>
      </c>
      <c r="C49" s="20" t="s">
        <v>737</v>
      </c>
      <c r="D49" s="18">
        <v>2022</v>
      </c>
      <c r="E49" s="20" t="s">
        <v>678</v>
      </c>
      <c r="F49" s="22" t="s">
        <v>228</v>
      </c>
      <c r="G49" s="20" t="s">
        <v>738</v>
      </c>
      <c r="H49" s="20" t="s">
        <v>739</v>
      </c>
      <c r="I49" s="2" t="s">
        <v>220</v>
      </c>
      <c r="J49" s="20" t="s">
        <v>740</v>
      </c>
      <c r="K49" s="18" t="s">
        <v>188</v>
      </c>
      <c r="L49" s="18" t="s">
        <v>193</v>
      </c>
      <c r="M49" s="22" t="s">
        <v>202</v>
      </c>
      <c r="N49" s="23" t="s">
        <v>1339</v>
      </c>
      <c r="O49" s="18" t="s">
        <v>191</v>
      </c>
      <c r="P49" s="18" t="s">
        <v>199</v>
      </c>
      <c r="Q49" s="22" t="s">
        <v>292</v>
      </c>
      <c r="R49" s="22" t="s">
        <v>277</v>
      </c>
      <c r="S49" s="20" t="s">
        <v>1402</v>
      </c>
      <c r="T49" s="18" t="s">
        <v>193</v>
      </c>
      <c r="U49" s="18" t="s">
        <v>195</v>
      </c>
      <c r="V49" s="20" t="s">
        <v>743</v>
      </c>
      <c r="W49" s="20" t="s">
        <v>744</v>
      </c>
      <c r="X49" s="23" t="s">
        <v>745</v>
      </c>
      <c r="Y49" s="26" t="s">
        <v>746</v>
      </c>
      <c r="Z49" s="27" t="s">
        <v>664</v>
      </c>
      <c r="AA49" s="23" t="s">
        <v>698</v>
      </c>
    </row>
    <row r="50" spans="1:27" ht="170" hidden="1" x14ac:dyDescent="0.2">
      <c r="A50" s="19">
        <v>4</v>
      </c>
      <c r="B50" s="20" t="s">
        <v>247</v>
      </c>
      <c r="C50" s="23" t="s">
        <v>248</v>
      </c>
      <c r="D50" s="18">
        <v>2023</v>
      </c>
      <c r="E50" s="20" t="s">
        <v>249</v>
      </c>
      <c r="F50" s="22" t="s">
        <v>228</v>
      </c>
      <c r="G50" s="20" t="s">
        <v>1276</v>
      </c>
      <c r="H50" s="20" t="s">
        <v>250</v>
      </c>
      <c r="I50" s="23" t="s">
        <v>233</v>
      </c>
      <c r="J50" s="20" t="s">
        <v>235</v>
      </c>
      <c r="K50" s="18" t="s">
        <v>188</v>
      </c>
      <c r="L50" s="18" t="s">
        <v>189</v>
      </c>
      <c r="M50" s="22" t="s">
        <v>341</v>
      </c>
      <c r="N50" s="23" t="s">
        <v>243</v>
      </c>
      <c r="O50" s="18" t="s">
        <v>191</v>
      </c>
      <c r="P50" s="22" t="s">
        <v>199</v>
      </c>
      <c r="Q50" s="23" t="s">
        <v>282</v>
      </c>
      <c r="R50" s="22" t="s">
        <v>1277</v>
      </c>
      <c r="S50" s="20" t="s">
        <v>251</v>
      </c>
      <c r="T50" s="18" t="s">
        <v>189</v>
      </c>
      <c r="U50" s="18" t="s">
        <v>195</v>
      </c>
      <c r="V50" s="23" t="s">
        <v>252</v>
      </c>
      <c r="W50" s="20" t="s">
        <v>253</v>
      </c>
      <c r="Y50" s="24" t="s">
        <v>1275</v>
      </c>
      <c r="Z50" s="22"/>
      <c r="AA50" s="23" t="s">
        <v>1547</v>
      </c>
    </row>
    <row r="51" spans="1:27" ht="85" hidden="1" x14ac:dyDescent="0.2">
      <c r="A51" s="19">
        <v>76</v>
      </c>
      <c r="B51" s="20" t="s">
        <v>891</v>
      </c>
      <c r="C51" s="23" t="s">
        <v>892</v>
      </c>
      <c r="D51" s="18">
        <v>2021</v>
      </c>
      <c r="E51" s="20" t="s">
        <v>893</v>
      </c>
      <c r="F51" s="22" t="s">
        <v>228</v>
      </c>
      <c r="G51" s="20" t="s">
        <v>894</v>
      </c>
      <c r="H51" s="20" t="s">
        <v>895</v>
      </c>
      <c r="I51" s="23" t="s">
        <v>220</v>
      </c>
      <c r="J51" s="20" t="s">
        <v>201</v>
      </c>
      <c r="K51" s="18" t="s">
        <v>188</v>
      </c>
      <c r="L51" s="18" t="s">
        <v>189</v>
      </c>
      <c r="M51" s="22" t="s">
        <v>341</v>
      </c>
      <c r="N51" s="23" t="s">
        <v>1354</v>
      </c>
      <c r="O51" s="18" t="s">
        <v>191</v>
      </c>
      <c r="P51" s="18" t="s">
        <v>199</v>
      </c>
      <c r="Q51" s="22" t="s">
        <v>282</v>
      </c>
      <c r="R51" s="18" t="s">
        <v>1361</v>
      </c>
      <c r="S51" s="20" t="s">
        <v>1374</v>
      </c>
      <c r="T51" s="18" t="s">
        <v>194</v>
      </c>
      <c r="U51" s="18" t="s">
        <v>195</v>
      </c>
      <c r="V51" s="20" t="s">
        <v>208</v>
      </c>
      <c r="W51" s="20" t="s">
        <v>897</v>
      </c>
      <c r="Y51" s="24" t="s">
        <v>898</v>
      </c>
      <c r="Z51" s="28" t="s">
        <v>680</v>
      </c>
      <c r="AA51" s="23" t="s">
        <v>715</v>
      </c>
    </row>
    <row r="52" spans="1:27" ht="136" hidden="1" x14ac:dyDescent="0.2">
      <c r="A52" s="19">
        <v>77</v>
      </c>
      <c r="B52" s="20" t="s">
        <v>1014</v>
      </c>
      <c r="C52" s="23" t="s">
        <v>1015</v>
      </c>
      <c r="D52" s="18">
        <v>2021</v>
      </c>
      <c r="E52" s="20" t="s">
        <v>893</v>
      </c>
      <c r="F52" s="22" t="s">
        <v>228</v>
      </c>
      <c r="G52" s="20" t="s">
        <v>1016</v>
      </c>
      <c r="H52" s="20" t="s">
        <v>1017</v>
      </c>
      <c r="I52" s="23" t="s">
        <v>233</v>
      </c>
      <c r="J52" s="20" t="s">
        <v>691</v>
      </c>
      <c r="K52" s="18" t="s">
        <v>188</v>
      </c>
      <c r="L52" s="18" t="s">
        <v>189</v>
      </c>
      <c r="M52" s="22" t="s">
        <v>190</v>
      </c>
      <c r="N52" s="23" t="s">
        <v>1353</v>
      </c>
      <c r="O52" s="18" t="s">
        <v>191</v>
      </c>
      <c r="P52" s="22" t="s">
        <v>192</v>
      </c>
      <c r="Q52" s="22" t="s">
        <v>292</v>
      </c>
      <c r="R52" s="18" t="s">
        <v>229</v>
      </c>
      <c r="S52" s="20" t="s">
        <v>1018</v>
      </c>
      <c r="T52" s="18" t="s">
        <v>189</v>
      </c>
      <c r="U52" s="18" t="s">
        <v>195</v>
      </c>
      <c r="V52" s="20" t="s">
        <v>1019</v>
      </c>
      <c r="W52" s="20" t="s">
        <v>1020</v>
      </c>
      <c r="X52" s="23" t="s">
        <v>1021</v>
      </c>
      <c r="Y52" s="26" t="s">
        <v>1022</v>
      </c>
      <c r="Z52" s="28" t="s">
        <v>680</v>
      </c>
      <c r="AA52" s="23" t="s">
        <v>665</v>
      </c>
    </row>
    <row r="53" spans="1:27" ht="153" hidden="1" x14ac:dyDescent="0.2">
      <c r="A53" s="19">
        <v>78</v>
      </c>
      <c r="B53" s="20" t="s">
        <v>650</v>
      </c>
      <c r="C53" s="20" t="s">
        <v>651</v>
      </c>
      <c r="D53" s="18">
        <v>2022</v>
      </c>
      <c r="E53" s="20" t="s">
        <v>652</v>
      </c>
      <c r="F53" s="22" t="s">
        <v>228</v>
      </c>
      <c r="G53" s="20" t="s">
        <v>653</v>
      </c>
      <c r="H53" s="20" t="s">
        <v>654</v>
      </c>
      <c r="I53" s="2" t="s">
        <v>233</v>
      </c>
      <c r="J53" s="20" t="s">
        <v>656</v>
      </c>
      <c r="K53" s="18" t="s">
        <v>188</v>
      </c>
      <c r="L53" s="18" t="s">
        <v>189</v>
      </c>
      <c r="M53" s="18" t="s">
        <v>190</v>
      </c>
      <c r="N53" s="23" t="s">
        <v>1375</v>
      </c>
      <c r="O53" s="18" t="s">
        <v>191</v>
      </c>
      <c r="P53" s="22" t="s">
        <v>192</v>
      </c>
      <c r="Q53" s="22" t="s">
        <v>292</v>
      </c>
      <c r="R53" s="22" t="s">
        <v>1377</v>
      </c>
      <c r="S53" s="20" t="s">
        <v>1376</v>
      </c>
      <c r="T53" s="18" t="s">
        <v>194</v>
      </c>
      <c r="U53" s="18" t="s">
        <v>195</v>
      </c>
      <c r="V53" s="20" t="s">
        <v>660</v>
      </c>
      <c r="W53" s="20" t="s">
        <v>661</v>
      </c>
      <c r="X53" s="23" t="s">
        <v>662</v>
      </c>
      <c r="Y53" s="24" t="s">
        <v>663</v>
      </c>
      <c r="Z53" s="18" t="s">
        <v>664</v>
      </c>
      <c r="AA53" s="23" t="s">
        <v>1548</v>
      </c>
    </row>
    <row r="54" spans="1:27" ht="85" hidden="1" x14ac:dyDescent="0.2">
      <c r="A54" s="19">
        <v>79</v>
      </c>
      <c r="B54" s="20" t="s">
        <v>1100</v>
      </c>
      <c r="C54" s="23" t="s">
        <v>1101</v>
      </c>
      <c r="D54" s="18">
        <v>2021</v>
      </c>
      <c r="E54" s="20" t="s">
        <v>56</v>
      </c>
      <c r="F54" s="22" t="s">
        <v>228</v>
      </c>
      <c r="G54" s="20" t="s">
        <v>1102</v>
      </c>
      <c r="H54" s="20" t="s">
        <v>1103</v>
      </c>
      <c r="I54" s="23" t="s">
        <v>220</v>
      </c>
      <c r="J54" s="20" t="s">
        <v>691</v>
      </c>
      <c r="K54" s="18" t="s">
        <v>197</v>
      </c>
      <c r="L54" s="18" t="s">
        <v>193</v>
      </c>
      <c r="M54" s="22" t="s">
        <v>341</v>
      </c>
      <c r="N54" s="23" t="s">
        <v>1354</v>
      </c>
      <c r="O54" s="18" t="s">
        <v>191</v>
      </c>
      <c r="P54" s="18" t="s">
        <v>199</v>
      </c>
      <c r="Q54" s="22" t="s">
        <v>349</v>
      </c>
      <c r="R54" s="18" t="s">
        <v>1361</v>
      </c>
      <c r="S54" s="20" t="s">
        <v>1105</v>
      </c>
      <c r="T54" s="18" t="s">
        <v>194</v>
      </c>
      <c r="U54" s="18" t="s">
        <v>195</v>
      </c>
      <c r="V54" s="20" t="s">
        <v>1106</v>
      </c>
      <c r="W54" s="20" t="s">
        <v>1107</v>
      </c>
      <c r="X54" s="23" t="s">
        <v>1108</v>
      </c>
      <c r="Y54" s="26" t="s">
        <v>1109</v>
      </c>
      <c r="Z54" s="28" t="s">
        <v>680</v>
      </c>
      <c r="AA54" s="23" t="s">
        <v>792</v>
      </c>
    </row>
    <row r="55" spans="1:27" ht="119" hidden="1" x14ac:dyDescent="0.2">
      <c r="A55" s="19">
        <v>10</v>
      </c>
      <c r="B55" s="20" t="s">
        <v>296</v>
      </c>
      <c r="C55" s="23" t="s">
        <v>297</v>
      </c>
      <c r="D55" s="18">
        <v>2023</v>
      </c>
      <c r="E55" s="23" t="s">
        <v>298</v>
      </c>
      <c r="F55" s="22" t="s">
        <v>228</v>
      </c>
      <c r="G55" s="20" t="s">
        <v>299</v>
      </c>
      <c r="H55" s="20" t="s">
        <v>300</v>
      </c>
      <c r="I55" s="23" t="s">
        <v>233</v>
      </c>
      <c r="J55" s="20" t="s">
        <v>214</v>
      </c>
      <c r="K55" s="18" t="s">
        <v>188</v>
      </c>
      <c r="L55" s="18" t="s">
        <v>189</v>
      </c>
      <c r="M55" s="22" t="s">
        <v>190</v>
      </c>
      <c r="N55" s="23" t="s">
        <v>1294</v>
      </c>
      <c r="O55" s="18" t="s">
        <v>191</v>
      </c>
      <c r="P55" s="22" t="s">
        <v>192</v>
      </c>
      <c r="Q55" s="22" t="s">
        <v>292</v>
      </c>
      <c r="R55" s="22" t="s">
        <v>1277</v>
      </c>
      <c r="S55" s="20" t="s">
        <v>301</v>
      </c>
      <c r="T55" s="18" t="s">
        <v>194</v>
      </c>
      <c r="U55" s="18" t="s">
        <v>195</v>
      </c>
      <c r="V55" s="20" t="s">
        <v>294</v>
      </c>
      <c r="W55" s="20" t="s">
        <v>302</v>
      </c>
      <c r="X55" s="23" t="s">
        <v>303</v>
      </c>
      <c r="Y55" s="24" t="s">
        <v>1293</v>
      </c>
      <c r="Z55" s="28"/>
      <c r="AA55" s="23" t="s">
        <v>1549</v>
      </c>
    </row>
    <row r="56" spans="1:27" ht="170" hidden="1" x14ac:dyDescent="0.2">
      <c r="A56" s="19">
        <v>3</v>
      </c>
      <c r="B56" s="20" t="s">
        <v>240</v>
      </c>
      <c r="C56" s="23" t="s">
        <v>241</v>
      </c>
      <c r="D56" s="18">
        <v>2023</v>
      </c>
      <c r="E56" s="20" t="s">
        <v>65</v>
      </c>
      <c r="F56" s="22" t="s">
        <v>228</v>
      </c>
      <c r="G56" s="20" t="s">
        <v>1269</v>
      </c>
      <c r="H56" s="20" t="s">
        <v>242</v>
      </c>
      <c r="I56" s="23" t="s">
        <v>220</v>
      </c>
      <c r="J56" s="20" t="s">
        <v>245</v>
      </c>
      <c r="K56" s="18" t="s">
        <v>197</v>
      </c>
      <c r="L56" s="18" t="s">
        <v>193</v>
      </c>
      <c r="M56" s="22" t="s">
        <v>1280</v>
      </c>
      <c r="N56" s="23" t="s">
        <v>1270</v>
      </c>
      <c r="O56" s="18" t="s">
        <v>191</v>
      </c>
      <c r="P56" s="22" t="s">
        <v>192</v>
      </c>
      <c r="Q56" s="23" t="s">
        <v>282</v>
      </c>
      <c r="R56" s="22" t="s">
        <v>1272</v>
      </c>
      <c r="S56" s="20" t="s">
        <v>1273</v>
      </c>
      <c r="T56" s="18" t="s">
        <v>193</v>
      </c>
      <c r="U56" s="18" t="s">
        <v>195</v>
      </c>
      <c r="V56" s="20" t="s">
        <v>244</v>
      </c>
      <c r="W56" s="20" t="s">
        <v>1274</v>
      </c>
      <c r="Y56" s="24" t="s">
        <v>1271</v>
      </c>
      <c r="Z56" s="22"/>
      <c r="AA56" s="23" t="s">
        <v>1550</v>
      </c>
    </row>
    <row r="57" spans="1:27" ht="119" hidden="1" x14ac:dyDescent="0.2">
      <c r="A57" s="19">
        <v>59</v>
      </c>
      <c r="B57" s="25" t="s">
        <v>1206</v>
      </c>
      <c r="C57" s="23" t="s">
        <v>1207</v>
      </c>
      <c r="D57" s="18">
        <v>2022</v>
      </c>
      <c r="E57" s="23" t="s">
        <v>8</v>
      </c>
      <c r="F57" s="22" t="s">
        <v>228</v>
      </c>
      <c r="G57" s="23" t="s">
        <v>1208</v>
      </c>
      <c r="H57" s="23" t="s">
        <v>1209</v>
      </c>
      <c r="I57" s="23" t="s">
        <v>220</v>
      </c>
      <c r="J57" s="23" t="s">
        <v>1350</v>
      </c>
      <c r="K57" s="22" t="s">
        <v>320</v>
      </c>
      <c r="L57" s="18" t="s">
        <v>193</v>
      </c>
      <c r="M57" s="22" t="s">
        <v>341</v>
      </c>
      <c r="N57" s="21" t="s">
        <v>1349</v>
      </c>
      <c r="O57" s="18" t="s">
        <v>191</v>
      </c>
      <c r="P57" s="22" t="s">
        <v>192</v>
      </c>
      <c r="Q57" s="22" t="s">
        <v>282</v>
      </c>
      <c r="R57" s="22" t="s">
        <v>1348</v>
      </c>
      <c r="S57" s="20" t="s">
        <v>1347</v>
      </c>
      <c r="T57" s="18" t="s">
        <v>194</v>
      </c>
      <c r="U57" s="22" t="s">
        <v>195</v>
      </c>
      <c r="V57" s="20" t="s">
        <v>1211</v>
      </c>
      <c r="W57" s="20" t="s">
        <v>1212</v>
      </c>
      <c r="Y57" s="24" t="s">
        <v>1213</v>
      </c>
      <c r="Z57" s="18" t="s">
        <v>664</v>
      </c>
      <c r="AA57" s="23" t="s">
        <v>1541</v>
      </c>
    </row>
    <row r="58" spans="1:27" ht="136" hidden="1" x14ac:dyDescent="0.2">
      <c r="A58" s="19">
        <v>15</v>
      </c>
      <c r="B58" s="20" t="s">
        <v>337</v>
      </c>
      <c r="C58" s="20" t="s">
        <v>338</v>
      </c>
      <c r="D58" s="18">
        <v>2023</v>
      </c>
      <c r="E58" s="20" t="s">
        <v>217</v>
      </c>
      <c r="F58" s="22" t="s">
        <v>228</v>
      </c>
      <c r="G58" s="20" t="s">
        <v>339</v>
      </c>
      <c r="H58" s="20" t="s">
        <v>340</v>
      </c>
      <c r="I58" s="2" t="s">
        <v>220</v>
      </c>
      <c r="J58" s="20" t="s">
        <v>214</v>
      </c>
      <c r="K58" s="18" t="s">
        <v>188</v>
      </c>
      <c r="L58" s="18" t="s">
        <v>189</v>
      </c>
      <c r="M58" s="22" t="s">
        <v>341</v>
      </c>
      <c r="N58" s="23" t="s">
        <v>343</v>
      </c>
      <c r="O58" s="18" t="s">
        <v>191</v>
      </c>
      <c r="P58" s="22" t="s">
        <v>199</v>
      </c>
      <c r="Q58" s="22" t="s">
        <v>349</v>
      </c>
      <c r="R58" s="22" t="s">
        <v>1304</v>
      </c>
      <c r="S58" s="1" t="s">
        <v>345</v>
      </c>
      <c r="T58" s="18" t="s">
        <v>194</v>
      </c>
      <c r="U58" s="18" t="s">
        <v>195</v>
      </c>
      <c r="V58" s="20" t="s">
        <v>216</v>
      </c>
      <c r="W58" s="20" t="s">
        <v>346</v>
      </c>
      <c r="Y58" s="24" t="s">
        <v>1303</v>
      </c>
      <c r="Z58" s="27"/>
      <c r="AA58" s="23"/>
    </row>
    <row r="59" spans="1:27" s="30" customFormat="1" ht="170" hidden="1" x14ac:dyDescent="0.2">
      <c r="A59" s="19">
        <v>80</v>
      </c>
      <c r="B59" s="20" t="s">
        <v>1214</v>
      </c>
      <c r="C59" s="23" t="s">
        <v>1215</v>
      </c>
      <c r="D59" s="18">
        <v>2022</v>
      </c>
      <c r="E59" s="23" t="s">
        <v>217</v>
      </c>
      <c r="F59" s="22" t="s">
        <v>228</v>
      </c>
      <c r="G59" s="23" t="s">
        <v>1216</v>
      </c>
      <c r="H59" s="23" t="s">
        <v>1217</v>
      </c>
      <c r="I59" s="23" t="s">
        <v>233</v>
      </c>
      <c r="J59" s="20" t="s">
        <v>201</v>
      </c>
      <c r="K59" s="18" t="s">
        <v>188</v>
      </c>
      <c r="L59" s="18" t="s">
        <v>189</v>
      </c>
      <c r="M59" s="22" t="s">
        <v>341</v>
      </c>
      <c r="N59" s="23" t="s">
        <v>1346</v>
      </c>
      <c r="O59" s="18" t="s">
        <v>191</v>
      </c>
      <c r="P59" s="22" t="s">
        <v>192</v>
      </c>
      <c r="Q59" s="22" t="s">
        <v>282</v>
      </c>
      <c r="R59" s="18" t="s">
        <v>229</v>
      </c>
      <c r="S59" s="20" t="s">
        <v>1378</v>
      </c>
      <c r="T59" s="18" t="s">
        <v>189</v>
      </c>
      <c r="U59" s="22" t="s">
        <v>195</v>
      </c>
      <c r="V59" s="20" t="s">
        <v>1137</v>
      </c>
      <c r="W59" s="20"/>
      <c r="X59" s="23"/>
      <c r="Y59" s="24" t="s">
        <v>1218</v>
      </c>
      <c r="Z59" s="18" t="s">
        <v>680</v>
      </c>
      <c r="AA59" s="23" t="s">
        <v>665</v>
      </c>
    </row>
    <row r="60" spans="1:27" s="30" customFormat="1" ht="119" x14ac:dyDescent="0.2">
      <c r="A60" s="19">
        <v>100</v>
      </c>
      <c r="B60" s="20" t="s">
        <v>1243</v>
      </c>
      <c r="C60" s="20" t="s">
        <v>1244</v>
      </c>
      <c r="D60" s="18">
        <v>2022</v>
      </c>
      <c r="E60" s="20" t="s">
        <v>949</v>
      </c>
      <c r="F60" s="22" t="s">
        <v>228</v>
      </c>
      <c r="G60" s="20" t="s">
        <v>1245</v>
      </c>
      <c r="H60" s="20" t="s">
        <v>1246</v>
      </c>
      <c r="I60" s="2" t="s">
        <v>233</v>
      </c>
      <c r="J60" s="20" t="s">
        <v>214</v>
      </c>
      <c r="K60" s="18" t="s">
        <v>188</v>
      </c>
      <c r="L60" s="18" t="s">
        <v>189</v>
      </c>
      <c r="M60" s="22" t="s">
        <v>202</v>
      </c>
      <c r="N60" s="23" t="s">
        <v>1339</v>
      </c>
      <c r="O60" s="18" t="s">
        <v>191</v>
      </c>
      <c r="P60" s="22" t="s">
        <v>192</v>
      </c>
      <c r="Q60" s="18" t="s">
        <v>292</v>
      </c>
      <c r="R60" s="22" t="s">
        <v>1277</v>
      </c>
      <c r="S60" s="20" t="s">
        <v>1401</v>
      </c>
      <c r="T60" s="18" t="s">
        <v>194</v>
      </c>
      <c r="U60" s="18" t="s">
        <v>195</v>
      </c>
      <c r="V60" s="20" t="s">
        <v>1142</v>
      </c>
      <c r="W60" s="20" t="s">
        <v>1248</v>
      </c>
      <c r="X60" s="23" t="s">
        <v>1249</v>
      </c>
      <c r="Y60" s="24" t="s">
        <v>1250</v>
      </c>
      <c r="Z60" s="18" t="s">
        <v>664</v>
      </c>
      <c r="AA60" s="23" t="s">
        <v>1555</v>
      </c>
    </row>
    <row r="61" spans="1:27" ht="119" hidden="1" x14ac:dyDescent="0.2">
      <c r="A61" s="19">
        <v>82</v>
      </c>
      <c r="B61" s="20" t="s">
        <v>770</v>
      </c>
      <c r="C61" s="20" t="s">
        <v>771</v>
      </c>
      <c r="D61" s="18">
        <v>2022</v>
      </c>
      <c r="E61" s="20" t="s">
        <v>772</v>
      </c>
      <c r="F61" s="22" t="s">
        <v>228</v>
      </c>
      <c r="G61" s="20" t="s">
        <v>773</v>
      </c>
      <c r="H61" s="20" t="s">
        <v>774</v>
      </c>
      <c r="I61" s="2" t="s">
        <v>233</v>
      </c>
      <c r="J61" s="1" t="s">
        <v>201</v>
      </c>
      <c r="K61" s="18" t="s">
        <v>188</v>
      </c>
      <c r="L61" s="18" t="s">
        <v>193</v>
      </c>
      <c r="M61" s="22" t="s">
        <v>341</v>
      </c>
      <c r="N61" s="23" t="s">
        <v>1379</v>
      </c>
      <c r="O61" s="18" t="s">
        <v>191</v>
      </c>
      <c r="P61" s="22" t="s">
        <v>192</v>
      </c>
      <c r="Q61" s="22" t="s">
        <v>282</v>
      </c>
      <c r="R61" s="18" t="s">
        <v>229</v>
      </c>
      <c r="S61" s="1" t="s">
        <v>776</v>
      </c>
      <c r="T61" s="18" t="s">
        <v>194</v>
      </c>
      <c r="U61" s="18" t="s">
        <v>195</v>
      </c>
      <c r="V61" s="20" t="s">
        <v>777</v>
      </c>
      <c r="W61" s="20" t="s">
        <v>778</v>
      </c>
      <c r="X61" s="23" t="s">
        <v>779</v>
      </c>
      <c r="Y61" s="26" t="s">
        <v>780</v>
      </c>
      <c r="Z61" s="27" t="s">
        <v>664</v>
      </c>
      <c r="AA61" s="23" t="s">
        <v>665</v>
      </c>
    </row>
    <row r="62" spans="1:27" ht="153" hidden="1" x14ac:dyDescent="0.2">
      <c r="A62" s="19">
        <v>83</v>
      </c>
      <c r="B62" s="20" t="s">
        <v>852</v>
      </c>
      <c r="C62" s="20" t="s">
        <v>853</v>
      </c>
      <c r="D62" s="18">
        <v>2022</v>
      </c>
      <c r="E62" s="20" t="s">
        <v>772</v>
      </c>
      <c r="F62" s="22" t="s">
        <v>228</v>
      </c>
      <c r="G62" s="20" t="s">
        <v>854</v>
      </c>
      <c r="H62" s="20" t="s">
        <v>855</v>
      </c>
      <c r="I62" s="2" t="s">
        <v>233</v>
      </c>
      <c r="J62" s="20" t="s">
        <v>797</v>
      </c>
      <c r="K62" s="18" t="s">
        <v>188</v>
      </c>
      <c r="L62" s="18" t="s">
        <v>189</v>
      </c>
      <c r="M62" s="22" t="s">
        <v>190</v>
      </c>
      <c r="N62" s="23" t="s">
        <v>1353</v>
      </c>
      <c r="O62" s="18" t="s">
        <v>191</v>
      </c>
      <c r="P62" s="22" t="s">
        <v>192</v>
      </c>
      <c r="Q62" s="22" t="s">
        <v>292</v>
      </c>
      <c r="R62" s="22" t="s">
        <v>277</v>
      </c>
      <c r="S62" s="20" t="s">
        <v>1380</v>
      </c>
      <c r="T62" s="18" t="s">
        <v>193</v>
      </c>
      <c r="U62" s="18" t="s">
        <v>195</v>
      </c>
      <c r="V62" s="20" t="s">
        <v>857</v>
      </c>
      <c r="W62" s="20" t="s">
        <v>858</v>
      </c>
      <c r="Y62" s="26" t="s">
        <v>859</v>
      </c>
      <c r="Z62" s="27" t="s">
        <v>664</v>
      </c>
      <c r="AA62" s="23" t="s">
        <v>698</v>
      </c>
    </row>
    <row r="63" spans="1:27" s="31" customFormat="1" ht="204" hidden="1" x14ac:dyDescent="0.2">
      <c r="A63" s="19">
        <v>71</v>
      </c>
      <c r="B63" s="20" t="s">
        <v>716</v>
      </c>
      <c r="C63" s="23" t="s">
        <v>717</v>
      </c>
      <c r="D63" s="18">
        <v>2022</v>
      </c>
      <c r="E63" s="20" t="s">
        <v>688</v>
      </c>
      <c r="F63" s="22" t="s">
        <v>228</v>
      </c>
      <c r="G63" s="20" t="s">
        <v>718</v>
      </c>
      <c r="H63" s="20" t="s">
        <v>719</v>
      </c>
      <c r="I63" s="23" t="s">
        <v>220</v>
      </c>
      <c r="J63" s="20" t="s">
        <v>720</v>
      </c>
      <c r="K63" s="22" t="s">
        <v>211</v>
      </c>
      <c r="L63" s="18" t="s">
        <v>189</v>
      </c>
      <c r="M63" s="22" t="s">
        <v>1366</v>
      </c>
      <c r="N63" s="23" t="s">
        <v>722</v>
      </c>
      <c r="O63" s="18" t="s">
        <v>191</v>
      </c>
      <c r="P63" s="22" t="s">
        <v>192</v>
      </c>
      <c r="Q63" s="22" t="s">
        <v>282</v>
      </c>
      <c r="R63" s="18" t="s">
        <v>229</v>
      </c>
      <c r="S63" s="20" t="s">
        <v>1365</v>
      </c>
      <c r="T63" s="18" t="s">
        <v>194</v>
      </c>
      <c r="U63" s="18" t="s">
        <v>195</v>
      </c>
      <c r="V63" s="20" t="s">
        <v>200</v>
      </c>
      <c r="W63" s="20" t="s">
        <v>724</v>
      </c>
      <c r="X63" s="23"/>
      <c r="Y63" s="26" t="s">
        <v>725</v>
      </c>
      <c r="Z63" s="28" t="s">
        <v>680</v>
      </c>
      <c r="AA63" s="23" t="s">
        <v>665</v>
      </c>
    </row>
    <row r="64" spans="1:27" ht="153" hidden="1" x14ac:dyDescent="0.2">
      <c r="A64" s="18">
        <v>5</v>
      </c>
      <c r="B64" s="20" t="s">
        <v>255</v>
      </c>
      <c r="C64" s="20" t="s">
        <v>254</v>
      </c>
      <c r="D64" s="18">
        <v>2023</v>
      </c>
      <c r="E64" s="20" t="s">
        <v>256</v>
      </c>
      <c r="F64" s="22" t="s">
        <v>228</v>
      </c>
      <c r="G64" s="20" t="s">
        <v>1279</v>
      </c>
      <c r="H64" s="20" t="s">
        <v>257</v>
      </c>
      <c r="I64" s="2" t="s">
        <v>220</v>
      </c>
      <c r="J64" s="20" t="s">
        <v>201</v>
      </c>
      <c r="K64" s="18" t="s">
        <v>188</v>
      </c>
      <c r="L64" s="18" t="s">
        <v>189</v>
      </c>
      <c r="M64" s="22" t="s">
        <v>1421</v>
      </c>
      <c r="N64" s="23" t="s">
        <v>1281</v>
      </c>
      <c r="O64" s="18" t="s">
        <v>191</v>
      </c>
      <c r="P64" s="22" t="s">
        <v>199</v>
      </c>
      <c r="Q64" s="23" t="s">
        <v>282</v>
      </c>
      <c r="R64" s="22" t="s">
        <v>1283</v>
      </c>
      <c r="S64" s="20" t="s">
        <v>1282</v>
      </c>
      <c r="T64" s="18" t="s">
        <v>189</v>
      </c>
      <c r="U64" s="18" t="s">
        <v>195</v>
      </c>
      <c r="V64" s="20" t="s">
        <v>208</v>
      </c>
      <c r="W64" s="20" t="s">
        <v>258</v>
      </c>
      <c r="Y64" s="24" t="s">
        <v>1278</v>
      </c>
      <c r="AA64" s="23" t="s">
        <v>1551</v>
      </c>
    </row>
    <row r="65" spans="1:27" ht="136" hidden="1" x14ac:dyDescent="0.2">
      <c r="A65" s="19">
        <v>85</v>
      </c>
      <c r="B65" s="20" t="s">
        <v>918</v>
      </c>
      <c r="C65" s="20" t="s">
        <v>919</v>
      </c>
      <c r="D65" s="18">
        <v>2021</v>
      </c>
      <c r="E65" s="20" t="s">
        <v>920</v>
      </c>
      <c r="F65" s="22" t="s">
        <v>228</v>
      </c>
      <c r="G65" s="20" t="s">
        <v>921</v>
      </c>
      <c r="H65" s="20" t="s">
        <v>922</v>
      </c>
      <c r="I65" s="2" t="s">
        <v>233</v>
      </c>
      <c r="J65" s="20" t="s">
        <v>656</v>
      </c>
      <c r="K65" s="18" t="s">
        <v>188</v>
      </c>
      <c r="L65" s="18" t="s">
        <v>189</v>
      </c>
      <c r="M65" s="22" t="s">
        <v>341</v>
      </c>
      <c r="N65" s="23" t="s">
        <v>1384</v>
      </c>
      <c r="O65" s="18" t="s">
        <v>191</v>
      </c>
      <c r="P65" s="22" t="s">
        <v>192</v>
      </c>
      <c r="Q65" s="22" t="s">
        <v>282</v>
      </c>
      <c r="R65" s="18" t="s">
        <v>229</v>
      </c>
      <c r="S65" s="1" t="s">
        <v>810</v>
      </c>
      <c r="T65" s="18" t="s">
        <v>193</v>
      </c>
      <c r="U65" s="18" t="s">
        <v>195</v>
      </c>
      <c r="V65" s="20" t="s">
        <v>924</v>
      </c>
      <c r="W65" s="20" t="s">
        <v>925</v>
      </c>
      <c r="X65" s="23" t="s">
        <v>926</v>
      </c>
      <c r="Y65" s="24" t="s">
        <v>927</v>
      </c>
      <c r="Z65" s="27" t="s">
        <v>664</v>
      </c>
      <c r="AA65" s="23" t="s">
        <v>665</v>
      </c>
    </row>
    <row r="66" spans="1:27" ht="68" hidden="1" x14ac:dyDescent="0.2">
      <c r="A66" s="19">
        <v>72</v>
      </c>
      <c r="B66" s="20" t="s">
        <v>760</v>
      </c>
      <c r="C66" s="20" t="s">
        <v>761</v>
      </c>
      <c r="D66" s="18">
        <v>2022</v>
      </c>
      <c r="E66" s="20" t="s">
        <v>688</v>
      </c>
      <c r="F66" s="22" t="s">
        <v>228</v>
      </c>
      <c r="G66" s="20" t="s">
        <v>762</v>
      </c>
      <c r="H66" s="20" t="s">
        <v>763</v>
      </c>
      <c r="I66" s="23" t="s">
        <v>220</v>
      </c>
      <c r="J66" s="1" t="s">
        <v>705</v>
      </c>
      <c r="K66" s="18" t="s">
        <v>197</v>
      </c>
      <c r="L66" s="18" t="s">
        <v>193</v>
      </c>
      <c r="M66" s="18" t="s">
        <v>706</v>
      </c>
      <c r="N66" s="23" t="s">
        <v>1367</v>
      </c>
      <c r="O66" s="18" t="s">
        <v>198</v>
      </c>
      <c r="P66" s="22" t="s">
        <v>199</v>
      </c>
      <c r="Q66" s="22" t="s">
        <v>349</v>
      </c>
      <c r="R66" s="22" t="s">
        <v>1368</v>
      </c>
      <c r="S66" s="20" t="s">
        <v>765</v>
      </c>
      <c r="T66" s="18" t="s">
        <v>193</v>
      </c>
      <c r="U66" s="18" t="s">
        <v>195</v>
      </c>
      <c r="V66" s="20" t="s">
        <v>766</v>
      </c>
      <c r="W66" s="20" t="s">
        <v>767</v>
      </c>
      <c r="Y66" s="26" t="s">
        <v>768</v>
      </c>
      <c r="Z66" s="27" t="s">
        <v>769</v>
      </c>
      <c r="AA66" s="2" t="s">
        <v>715</v>
      </c>
    </row>
    <row r="67" spans="1:27" ht="102" hidden="1" x14ac:dyDescent="0.2">
      <c r="A67" s="19">
        <v>45</v>
      </c>
      <c r="B67" s="20" t="s">
        <v>573</v>
      </c>
      <c r="C67" s="20" t="s">
        <v>574</v>
      </c>
      <c r="D67" s="18">
        <v>2021</v>
      </c>
      <c r="E67" s="20" t="s">
        <v>575</v>
      </c>
      <c r="F67" s="22" t="s">
        <v>392</v>
      </c>
      <c r="G67" s="20" t="s">
        <v>577</v>
      </c>
      <c r="H67" s="20" t="s">
        <v>578</v>
      </c>
      <c r="I67" s="2" t="s">
        <v>233</v>
      </c>
      <c r="J67" s="20" t="s">
        <v>214</v>
      </c>
      <c r="K67" s="18" t="s">
        <v>188</v>
      </c>
      <c r="L67" s="18" t="s">
        <v>189</v>
      </c>
      <c r="M67" s="22" t="s">
        <v>190</v>
      </c>
      <c r="N67" s="23" t="s">
        <v>379</v>
      </c>
      <c r="O67" s="22" t="s">
        <v>191</v>
      </c>
      <c r="P67" s="22" t="s">
        <v>192</v>
      </c>
      <c r="Q67" s="18" t="s">
        <v>292</v>
      </c>
      <c r="R67" s="18" t="s">
        <v>229</v>
      </c>
      <c r="S67" s="20" t="s">
        <v>1336</v>
      </c>
      <c r="T67" s="18" t="s">
        <v>194</v>
      </c>
      <c r="U67" s="18" t="s">
        <v>195</v>
      </c>
      <c r="V67" s="20" t="s">
        <v>579</v>
      </c>
      <c r="W67" s="20" t="s">
        <v>580</v>
      </c>
      <c r="Y67" s="24" t="s">
        <v>576</v>
      </c>
      <c r="Z67" s="27"/>
      <c r="AA67" s="23"/>
    </row>
    <row r="68" spans="1:27" ht="170" x14ac:dyDescent="0.2">
      <c r="A68" s="19">
        <v>62</v>
      </c>
      <c r="B68" s="20" t="s">
        <v>881</v>
      </c>
      <c r="C68" s="20" t="s">
        <v>882</v>
      </c>
      <c r="D68" s="18">
        <v>2021</v>
      </c>
      <c r="E68" s="20" t="s">
        <v>5</v>
      </c>
      <c r="F68" s="22" t="s">
        <v>228</v>
      </c>
      <c r="G68" s="20" t="s">
        <v>883</v>
      </c>
      <c r="H68" s="20" t="s">
        <v>884</v>
      </c>
      <c r="I68" s="2" t="s">
        <v>220</v>
      </c>
      <c r="J68" s="20" t="s">
        <v>820</v>
      </c>
      <c r="K68" s="18" t="s">
        <v>188</v>
      </c>
      <c r="L68" s="18" t="s">
        <v>189</v>
      </c>
      <c r="M68" s="22" t="s">
        <v>202</v>
      </c>
      <c r="N68" s="23" t="s">
        <v>1341</v>
      </c>
      <c r="O68" s="18" t="s">
        <v>191</v>
      </c>
      <c r="P68" s="22" t="s">
        <v>199</v>
      </c>
      <c r="Q68" s="22" t="s">
        <v>292</v>
      </c>
      <c r="R68" s="22" t="s">
        <v>1355</v>
      </c>
      <c r="S68" s="1" t="s">
        <v>1356</v>
      </c>
      <c r="T68" s="18" t="s">
        <v>193</v>
      </c>
      <c r="U68" s="18" t="s">
        <v>195</v>
      </c>
      <c r="V68" s="20" t="s">
        <v>887</v>
      </c>
      <c r="W68" s="20" t="s">
        <v>888</v>
      </c>
      <c r="X68" s="23" t="s">
        <v>889</v>
      </c>
      <c r="Y68" s="24" t="s">
        <v>890</v>
      </c>
      <c r="Z68" s="27" t="s">
        <v>664</v>
      </c>
      <c r="AA68" s="23" t="s">
        <v>886</v>
      </c>
    </row>
    <row r="69" spans="1:27" ht="102" hidden="1" x14ac:dyDescent="0.2">
      <c r="A69" s="19">
        <v>75</v>
      </c>
      <c r="B69" s="20" t="s">
        <v>1227</v>
      </c>
      <c r="C69" s="20" t="s">
        <v>1228</v>
      </c>
      <c r="D69" s="18">
        <v>2022</v>
      </c>
      <c r="E69" s="20" t="s">
        <v>47</v>
      </c>
      <c r="F69" s="22" t="s">
        <v>228</v>
      </c>
      <c r="G69" s="20" t="s">
        <v>1229</v>
      </c>
      <c r="H69" s="20" t="s">
        <v>1230</v>
      </c>
      <c r="I69" s="23" t="s">
        <v>275</v>
      </c>
      <c r="J69" s="20" t="s">
        <v>201</v>
      </c>
      <c r="K69" s="18" t="s">
        <v>188</v>
      </c>
      <c r="L69" s="18" t="s">
        <v>189</v>
      </c>
      <c r="M69" s="22" t="s">
        <v>341</v>
      </c>
      <c r="N69" s="23" t="s">
        <v>1354</v>
      </c>
      <c r="O69" s="18" t="s">
        <v>191</v>
      </c>
      <c r="P69" s="22" t="s">
        <v>192</v>
      </c>
      <c r="Q69" s="22" t="s">
        <v>282</v>
      </c>
      <c r="R69" s="22" t="s">
        <v>1348</v>
      </c>
      <c r="S69" s="20" t="s">
        <v>1373</v>
      </c>
      <c r="T69" s="18" t="s">
        <v>194</v>
      </c>
      <c r="U69" s="18" t="s">
        <v>195</v>
      </c>
      <c r="V69" s="20" t="s">
        <v>924</v>
      </c>
      <c r="W69" s="20" t="s">
        <v>1231</v>
      </c>
      <c r="X69" s="23" t="s">
        <v>1232</v>
      </c>
      <c r="Y69" s="24" t="s">
        <v>1233</v>
      </c>
      <c r="Z69" s="18" t="s">
        <v>680</v>
      </c>
      <c r="AA69" s="23" t="s">
        <v>1546</v>
      </c>
    </row>
    <row r="70" spans="1:27" s="30" customFormat="1" ht="204" hidden="1" x14ac:dyDescent="0.2">
      <c r="A70" s="19">
        <v>32</v>
      </c>
      <c r="B70" s="20" t="s">
        <v>473</v>
      </c>
      <c r="C70" s="20" t="s">
        <v>474</v>
      </c>
      <c r="D70" s="18">
        <v>2023</v>
      </c>
      <c r="E70" s="20" t="s">
        <v>407</v>
      </c>
      <c r="F70" s="22" t="s">
        <v>392</v>
      </c>
      <c r="G70" s="20" t="s">
        <v>1335</v>
      </c>
      <c r="H70" s="20" t="s">
        <v>475</v>
      </c>
      <c r="I70" s="2" t="s">
        <v>233</v>
      </c>
      <c r="J70" s="20" t="s">
        <v>214</v>
      </c>
      <c r="K70" s="18" t="s">
        <v>188</v>
      </c>
      <c r="L70" s="18" t="s">
        <v>189</v>
      </c>
      <c r="M70" s="22" t="s">
        <v>190</v>
      </c>
      <c r="N70" s="23" t="s">
        <v>379</v>
      </c>
      <c r="O70" s="18" t="s">
        <v>191</v>
      </c>
      <c r="P70" s="22" t="s">
        <v>192</v>
      </c>
      <c r="Q70" s="22" t="s">
        <v>292</v>
      </c>
      <c r="R70" s="22" t="s">
        <v>277</v>
      </c>
      <c r="S70" s="20" t="s">
        <v>476</v>
      </c>
      <c r="T70" s="18" t="s">
        <v>189</v>
      </c>
      <c r="U70" s="18" t="s">
        <v>195</v>
      </c>
      <c r="V70" s="20" t="s">
        <v>294</v>
      </c>
      <c r="W70" s="20" t="s">
        <v>477</v>
      </c>
      <c r="X70" s="23"/>
      <c r="Y70" s="24" t="s">
        <v>1334</v>
      </c>
      <c r="Z70" s="18"/>
      <c r="AA70" s="23"/>
    </row>
    <row r="71" spans="1:27" ht="102" hidden="1" x14ac:dyDescent="0.2">
      <c r="A71" s="19">
        <v>86</v>
      </c>
      <c r="B71" s="20" t="s">
        <v>1088</v>
      </c>
      <c r="C71" s="20" t="s">
        <v>1089</v>
      </c>
      <c r="D71" s="18">
        <v>2021</v>
      </c>
      <c r="E71" s="20" t="s">
        <v>1090</v>
      </c>
      <c r="F71" s="22" t="s">
        <v>228</v>
      </c>
      <c r="G71" s="20" t="s">
        <v>1091</v>
      </c>
      <c r="H71" s="20" t="s">
        <v>1092</v>
      </c>
      <c r="I71" s="2" t="s">
        <v>220</v>
      </c>
      <c r="J71" s="20" t="s">
        <v>1093</v>
      </c>
      <c r="K71" s="18" t="s">
        <v>1027</v>
      </c>
      <c r="L71" s="18" t="s">
        <v>193</v>
      </c>
      <c r="M71" s="22" t="s">
        <v>190</v>
      </c>
      <c r="N71" s="23" t="s">
        <v>1385</v>
      </c>
      <c r="O71" s="22" t="s">
        <v>191</v>
      </c>
      <c r="P71" s="22" t="s">
        <v>199</v>
      </c>
      <c r="Q71" s="22" t="s">
        <v>292</v>
      </c>
      <c r="R71" s="22" t="s">
        <v>1304</v>
      </c>
      <c r="S71" s="20" t="s">
        <v>1095</v>
      </c>
      <c r="T71" s="18" t="s">
        <v>194</v>
      </c>
      <c r="U71" s="18" t="s">
        <v>195</v>
      </c>
      <c r="V71" s="20" t="s">
        <v>1096</v>
      </c>
      <c r="W71" s="20" t="s">
        <v>1097</v>
      </c>
      <c r="X71" s="23" t="s">
        <v>1098</v>
      </c>
      <c r="Y71" s="26" t="s">
        <v>1099</v>
      </c>
      <c r="Z71" s="27" t="s">
        <v>714</v>
      </c>
      <c r="AA71" s="23" t="s">
        <v>792</v>
      </c>
    </row>
    <row r="72" spans="1:27" ht="153" hidden="1" x14ac:dyDescent="0.2">
      <c r="A72" s="19">
        <v>22</v>
      </c>
      <c r="B72" s="20" t="s">
        <v>399</v>
      </c>
      <c r="C72" s="20" t="s">
        <v>401</v>
      </c>
      <c r="D72" s="18">
        <v>2023</v>
      </c>
      <c r="E72" s="20" t="s">
        <v>400</v>
      </c>
      <c r="F72" s="22" t="s">
        <v>392</v>
      </c>
      <c r="G72" s="20" t="s">
        <v>1318</v>
      </c>
      <c r="H72" s="20" t="s">
        <v>402</v>
      </c>
      <c r="I72" s="2" t="s">
        <v>233</v>
      </c>
      <c r="J72" s="20" t="s">
        <v>214</v>
      </c>
      <c r="K72" s="18" t="s">
        <v>188</v>
      </c>
      <c r="L72" s="18" t="s">
        <v>189</v>
      </c>
      <c r="M72" s="22" t="s">
        <v>190</v>
      </c>
      <c r="N72" s="23" t="s">
        <v>379</v>
      </c>
      <c r="O72" s="22" t="s">
        <v>191</v>
      </c>
      <c r="P72" s="22" t="s">
        <v>192</v>
      </c>
      <c r="Q72" s="22" t="s">
        <v>292</v>
      </c>
      <c r="R72" s="22" t="s">
        <v>1295</v>
      </c>
      <c r="S72" s="20" t="s">
        <v>1319</v>
      </c>
      <c r="T72" s="18" t="s">
        <v>189</v>
      </c>
      <c r="U72" s="18" t="s">
        <v>195</v>
      </c>
      <c r="V72" s="20" t="s">
        <v>398</v>
      </c>
      <c r="W72" s="20" t="s">
        <v>404</v>
      </c>
      <c r="Y72" s="24" t="s">
        <v>1317</v>
      </c>
      <c r="AA72" s="23" t="s">
        <v>1553</v>
      </c>
    </row>
    <row r="73" spans="1:27" ht="119" x14ac:dyDescent="0.2">
      <c r="A73" s="19">
        <v>56</v>
      </c>
      <c r="B73" s="20" t="s">
        <v>965</v>
      </c>
      <c r="C73" s="23" t="s">
        <v>966</v>
      </c>
      <c r="D73" s="18">
        <v>2021</v>
      </c>
      <c r="E73" s="20" t="s">
        <v>16</v>
      </c>
      <c r="F73" s="22" t="s">
        <v>228</v>
      </c>
      <c r="G73" s="20" t="s">
        <v>967</v>
      </c>
      <c r="H73" s="20" t="s">
        <v>968</v>
      </c>
      <c r="I73" s="23" t="s">
        <v>233</v>
      </c>
      <c r="J73" s="20" t="s">
        <v>656</v>
      </c>
      <c r="K73" s="18" t="s">
        <v>188</v>
      </c>
      <c r="L73" s="18" t="s">
        <v>189</v>
      </c>
      <c r="M73" s="22" t="s">
        <v>202</v>
      </c>
      <c r="N73" s="23" t="s">
        <v>1341</v>
      </c>
      <c r="O73" s="18" t="s">
        <v>191</v>
      </c>
      <c r="P73" s="22" t="s">
        <v>192</v>
      </c>
      <c r="Q73" s="22" t="s">
        <v>292</v>
      </c>
      <c r="R73" s="22" t="s">
        <v>277</v>
      </c>
      <c r="S73" s="20" t="s">
        <v>1343</v>
      </c>
      <c r="T73" s="18" t="s">
        <v>193</v>
      </c>
      <c r="U73" s="18" t="s">
        <v>195</v>
      </c>
      <c r="V73" s="20" t="s">
        <v>970</v>
      </c>
      <c r="W73" s="20" t="s">
        <v>971</v>
      </c>
      <c r="X73" s="23" t="s">
        <v>972</v>
      </c>
      <c r="Y73" s="24" t="s">
        <v>973</v>
      </c>
      <c r="Z73" s="28" t="s">
        <v>680</v>
      </c>
      <c r="AA73" s="25" t="s">
        <v>665</v>
      </c>
    </row>
    <row r="74" spans="1:27" ht="204" hidden="1" x14ac:dyDescent="0.2">
      <c r="A74" s="19">
        <v>20</v>
      </c>
      <c r="B74" s="20" t="s">
        <v>381</v>
      </c>
      <c r="C74" s="20" t="s">
        <v>382</v>
      </c>
      <c r="D74" s="18">
        <v>2023</v>
      </c>
      <c r="E74" s="20" t="s">
        <v>203</v>
      </c>
      <c r="F74" s="22" t="s">
        <v>228</v>
      </c>
      <c r="G74" s="20" t="s">
        <v>383</v>
      </c>
      <c r="H74" s="20" t="s">
        <v>385</v>
      </c>
      <c r="I74" s="2" t="s">
        <v>233</v>
      </c>
      <c r="J74" s="20" t="s">
        <v>384</v>
      </c>
      <c r="K74" s="18" t="s">
        <v>188</v>
      </c>
      <c r="L74" s="18" t="s">
        <v>189</v>
      </c>
      <c r="M74" s="22" t="s">
        <v>190</v>
      </c>
      <c r="N74" s="23" t="s">
        <v>379</v>
      </c>
      <c r="O74" s="18" t="s">
        <v>191</v>
      </c>
      <c r="P74" s="22" t="s">
        <v>192</v>
      </c>
      <c r="Q74" s="22" t="s">
        <v>292</v>
      </c>
      <c r="R74" s="22" t="s">
        <v>277</v>
      </c>
      <c r="S74" s="20" t="s">
        <v>1314</v>
      </c>
      <c r="T74" s="18" t="s">
        <v>193</v>
      </c>
      <c r="U74" s="18" t="s">
        <v>195</v>
      </c>
      <c r="V74" s="20" t="s">
        <v>386</v>
      </c>
      <c r="W74" s="20" t="s">
        <v>387</v>
      </c>
      <c r="X74" s="23" t="s">
        <v>388</v>
      </c>
      <c r="Y74" s="24" t="s">
        <v>1313</v>
      </c>
      <c r="Z74" s="27"/>
      <c r="AA74" s="23"/>
    </row>
    <row r="75" spans="1:27" ht="136" hidden="1" x14ac:dyDescent="0.2">
      <c r="A75" s="19">
        <v>18</v>
      </c>
      <c r="B75" s="23" t="s">
        <v>365</v>
      </c>
      <c r="C75" s="23" t="s">
        <v>366</v>
      </c>
      <c r="D75" s="18">
        <v>2023</v>
      </c>
      <c r="E75" s="23" t="s">
        <v>16</v>
      </c>
      <c r="F75" s="22" t="s">
        <v>228</v>
      </c>
      <c r="G75" s="23" t="s">
        <v>367</v>
      </c>
      <c r="H75" s="23" t="s">
        <v>368</v>
      </c>
      <c r="I75" s="23" t="s">
        <v>1415</v>
      </c>
      <c r="J75" s="23" t="s">
        <v>369</v>
      </c>
      <c r="K75" s="22" t="s">
        <v>211</v>
      </c>
      <c r="L75" s="18" t="s">
        <v>193</v>
      </c>
      <c r="M75" s="22" t="s">
        <v>1422</v>
      </c>
      <c r="N75" s="23" t="s">
        <v>370</v>
      </c>
      <c r="O75" s="18" t="s">
        <v>191</v>
      </c>
      <c r="P75" s="18" t="s">
        <v>199</v>
      </c>
      <c r="Q75" s="22" t="s">
        <v>282</v>
      </c>
      <c r="R75" s="18" t="s">
        <v>372</v>
      </c>
      <c r="S75" s="20" t="s">
        <v>371</v>
      </c>
      <c r="T75" s="18" t="s">
        <v>194</v>
      </c>
      <c r="U75" s="22" t="s">
        <v>195</v>
      </c>
      <c r="V75" s="20" t="s">
        <v>373</v>
      </c>
      <c r="W75" s="20" t="s">
        <v>346</v>
      </c>
      <c r="Y75" s="24" t="s">
        <v>1310</v>
      </c>
      <c r="Z75" s="29"/>
      <c r="AA75" s="23"/>
    </row>
    <row r="76" spans="1:27" ht="85" hidden="1" x14ac:dyDescent="0.2">
      <c r="A76" s="19">
        <v>88</v>
      </c>
      <c r="B76" s="20" t="s">
        <v>1110</v>
      </c>
      <c r="C76" s="23" t="s">
        <v>1111</v>
      </c>
      <c r="D76" s="18">
        <v>2021</v>
      </c>
      <c r="E76" s="20" t="s">
        <v>203</v>
      </c>
      <c r="F76" s="22" t="s">
        <v>228</v>
      </c>
      <c r="G76" s="20" t="s">
        <v>1112</v>
      </c>
      <c r="H76" s="20" t="s">
        <v>1113</v>
      </c>
      <c r="I76" s="23" t="s">
        <v>220</v>
      </c>
      <c r="J76" s="20" t="s">
        <v>1114</v>
      </c>
      <c r="K76" s="18" t="s">
        <v>188</v>
      </c>
      <c r="L76" s="18" t="s">
        <v>189</v>
      </c>
      <c r="M76" s="22" t="s">
        <v>1426</v>
      </c>
      <c r="N76" s="23" t="s">
        <v>1116</v>
      </c>
      <c r="O76" s="18" t="s">
        <v>198</v>
      </c>
      <c r="P76" s="18" t="s">
        <v>199</v>
      </c>
      <c r="Q76" s="22" t="s">
        <v>349</v>
      </c>
      <c r="R76" s="18" t="s">
        <v>456</v>
      </c>
      <c r="S76" s="20" t="s">
        <v>1117</v>
      </c>
      <c r="T76" s="18" t="s">
        <v>189</v>
      </c>
      <c r="U76" s="18" t="s">
        <v>195</v>
      </c>
      <c r="V76" s="20" t="s">
        <v>1060</v>
      </c>
      <c r="W76" s="20" t="s">
        <v>1118</v>
      </c>
      <c r="X76" s="23" t="s">
        <v>1119</v>
      </c>
      <c r="Y76" s="26" t="s">
        <v>1120</v>
      </c>
      <c r="Z76" s="28" t="s">
        <v>680</v>
      </c>
      <c r="AA76" s="23" t="s">
        <v>715</v>
      </c>
    </row>
    <row r="77" spans="1:27" ht="136" hidden="1" x14ac:dyDescent="0.2">
      <c r="A77" s="19">
        <v>84</v>
      </c>
      <c r="B77" s="20" t="s">
        <v>1143</v>
      </c>
      <c r="C77" s="20" t="s">
        <v>1144</v>
      </c>
      <c r="D77" s="18">
        <v>2022</v>
      </c>
      <c r="E77" s="20" t="s">
        <v>772</v>
      </c>
      <c r="F77" s="22" t="s">
        <v>228</v>
      </c>
      <c r="G77" s="20" t="s">
        <v>1145</v>
      </c>
      <c r="H77" s="20" t="s">
        <v>1146</v>
      </c>
      <c r="I77" s="2" t="s">
        <v>220</v>
      </c>
      <c r="J77" s="20" t="s">
        <v>206</v>
      </c>
      <c r="K77" s="18" t="s">
        <v>188</v>
      </c>
      <c r="L77" s="18" t="s">
        <v>189</v>
      </c>
      <c r="M77" s="22" t="s">
        <v>341</v>
      </c>
      <c r="N77" s="23" t="s">
        <v>1381</v>
      </c>
      <c r="O77" s="18" t="s">
        <v>191</v>
      </c>
      <c r="P77" s="22" t="s">
        <v>199</v>
      </c>
      <c r="Q77" s="22" t="s">
        <v>282</v>
      </c>
      <c r="R77" s="22" t="s">
        <v>1383</v>
      </c>
      <c r="S77" s="20" t="s">
        <v>1382</v>
      </c>
      <c r="T77" s="18" t="s">
        <v>194</v>
      </c>
      <c r="U77" s="18" t="s">
        <v>195</v>
      </c>
      <c r="V77" s="20" t="s">
        <v>1149</v>
      </c>
      <c r="W77" s="20" t="s">
        <v>1150</v>
      </c>
      <c r="Y77" s="24" t="s">
        <v>1151</v>
      </c>
      <c r="Z77" s="18" t="s">
        <v>664</v>
      </c>
      <c r="AA77" s="23" t="s">
        <v>665</v>
      </c>
    </row>
    <row r="78" spans="1:27" ht="85" hidden="1" x14ac:dyDescent="0.2">
      <c r="A78" s="37">
        <v>89</v>
      </c>
      <c r="B78" s="20" t="s">
        <v>1131</v>
      </c>
      <c r="C78" s="20" t="s">
        <v>1132</v>
      </c>
      <c r="D78" s="18">
        <v>2021</v>
      </c>
      <c r="E78" s="20" t="s">
        <v>92</v>
      </c>
      <c r="F78" s="22" t="s">
        <v>228</v>
      </c>
      <c r="G78" s="20" t="s">
        <v>1133</v>
      </c>
      <c r="H78" s="20" t="s">
        <v>1134</v>
      </c>
      <c r="I78" s="2" t="s">
        <v>233</v>
      </c>
      <c r="J78" s="20" t="s">
        <v>1135</v>
      </c>
      <c r="K78" s="18" t="s">
        <v>188</v>
      </c>
      <c r="L78" s="18" t="s">
        <v>189</v>
      </c>
      <c r="M78" s="22" t="s">
        <v>341</v>
      </c>
      <c r="N78" s="23" t="s">
        <v>1387</v>
      </c>
      <c r="O78" s="18" t="s">
        <v>191</v>
      </c>
      <c r="P78" s="22" t="s">
        <v>192</v>
      </c>
      <c r="Q78" s="22" t="s">
        <v>282</v>
      </c>
      <c r="R78" s="18" t="s">
        <v>229</v>
      </c>
      <c r="S78" s="1" t="s">
        <v>810</v>
      </c>
      <c r="T78" s="18" t="s">
        <v>194</v>
      </c>
      <c r="U78" s="18" t="s">
        <v>195</v>
      </c>
      <c r="V78" s="20" t="s">
        <v>1137</v>
      </c>
      <c r="W78" s="20" t="s">
        <v>1138</v>
      </c>
      <c r="Y78" s="26" t="s">
        <v>1139</v>
      </c>
      <c r="Z78" s="27" t="s">
        <v>664</v>
      </c>
      <c r="AA78" s="23" t="s">
        <v>665</v>
      </c>
    </row>
    <row r="79" spans="1:27" ht="85" hidden="1" x14ac:dyDescent="0.2">
      <c r="A79" s="19">
        <v>90</v>
      </c>
      <c r="B79" s="20" t="s">
        <v>1053</v>
      </c>
      <c r="C79" s="23" t="s">
        <v>1054</v>
      </c>
      <c r="D79" s="18">
        <v>2021</v>
      </c>
      <c r="E79" s="20" t="s">
        <v>1055</v>
      </c>
      <c r="F79" s="22" t="s">
        <v>228</v>
      </c>
      <c r="G79" s="20" t="s">
        <v>1056</v>
      </c>
      <c r="H79" s="20" t="s">
        <v>1057</v>
      </c>
      <c r="I79" s="23" t="s">
        <v>220</v>
      </c>
      <c r="J79" s="20" t="s">
        <v>201</v>
      </c>
      <c r="K79" s="18" t="s">
        <v>1027</v>
      </c>
      <c r="L79" s="18" t="s">
        <v>193</v>
      </c>
      <c r="M79" s="22" t="s">
        <v>190</v>
      </c>
      <c r="N79" s="23" t="s">
        <v>291</v>
      </c>
      <c r="O79" s="18" t="s">
        <v>191</v>
      </c>
      <c r="P79" s="18" t="s">
        <v>199</v>
      </c>
      <c r="Q79" s="22" t="s">
        <v>349</v>
      </c>
      <c r="R79" s="22" t="s">
        <v>1283</v>
      </c>
      <c r="S79" s="20" t="s">
        <v>1389</v>
      </c>
      <c r="T79" s="18" t="s">
        <v>193</v>
      </c>
      <c r="U79" s="18" t="s">
        <v>195</v>
      </c>
      <c r="V79" s="20" t="s">
        <v>1060</v>
      </c>
      <c r="W79" s="20"/>
      <c r="X79" s="23" t="s">
        <v>1061</v>
      </c>
      <c r="Y79" s="26" t="s">
        <v>1062</v>
      </c>
      <c r="Z79" s="22" t="s">
        <v>1063</v>
      </c>
      <c r="AA79" s="23" t="s">
        <v>1554</v>
      </c>
    </row>
    <row r="80" spans="1:27" ht="102" hidden="1" x14ac:dyDescent="0.2">
      <c r="A80" s="19">
        <v>91</v>
      </c>
      <c r="B80" s="20" t="s">
        <v>1068</v>
      </c>
      <c r="C80" s="23" t="s">
        <v>1069</v>
      </c>
      <c r="D80" s="18">
        <v>2021</v>
      </c>
      <c r="E80" s="20" t="s">
        <v>1055</v>
      </c>
      <c r="F80" s="22" t="s">
        <v>228</v>
      </c>
      <c r="G80" s="20" t="s">
        <v>1070</v>
      </c>
      <c r="H80" s="20" t="s">
        <v>1071</v>
      </c>
      <c r="I80" s="23" t="s">
        <v>233</v>
      </c>
      <c r="J80" s="20" t="s">
        <v>212</v>
      </c>
      <c r="K80" s="18" t="s">
        <v>197</v>
      </c>
      <c r="L80" s="18" t="s">
        <v>189</v>
      </c>
      <c r="M80" s="22" t="s">
        <v>1392</v>
      </c>
      <c r="N80" s="23" t="s">
        <v>1391</v>
      </c>
      <c r="O80" s="18" t="s">
        <v>191</v>
      </c>
      <c r="P80" s="18" t="s">
        <v>199</v>
      </c>
      <c r="Q80" s="22" t="s">
        <v>282</v>
      </c>
      <c r="R80" s="18" t="s">
        <v>1361</v>
      </c>
      <c r="S80" s="20" t="s">
        <v>1390</v>
      </c>
      <c r="T80" s="18" t="s">
        <v>189</v>
      </c>
      <c r="U80" s="22" t="s">
        <v>839</v>
      </c>
      <c r="V80" s="20" t="s">
        <v>1074</v>
      </c>
      <c r="W80" s="20" t="s">
        <v>1075</v>
      </c>
      <c r="Y80" s="26" t="s">
        <v>1076</v>
      </c>
      <c r="Z80" s="22" t="s">
        <v>680</v>
      </c>
      <c r="AA80" s="23" t="s">
        <v>715</v>
      </c>
    </row>
    <row r="81" spans="1:27" s="30" customFormat="1" ht="170" hidden="1" x14ac:dyDescent="0.2">
      <c r="A81" s="19">
        <v>2</v>
      </c>
      <c r="B81" s="20" t="s">
        <v>230</v>
      </c>
      <c r="C81" s="20" t="s">
        <v>231</v>
      </c>
      <c r="D81" s="18">
        <v>2023</v>
      </c>
      <c r="E81" s="20" t="s">
        <v>209</v>
      </c>
      <c r="F81" s="22" t="s">
        <v>228</v>
      </c>
      <c r="G81" s="20" t="s">
        <v>1266</v>
      </c>
      <c r="H81" s="20" t="s">
        <v>232</v>
      </c>
      <c r="I81" s="2" t="s">
        <v>233</v>
      </c>
      <c r="J81" s="20" t="s">
        <v>235</v>
      </c>
      <c r="K81" s="18" t="s">
        <v>188</v>
      </c>
      <c r="L81" s="18" t="s">
        <v>189</v>
      </c>
      <c r="M81" s="22" t="s">
        <v>190</v>
      </c>
      <c r="N81" s="23" t="s">
        <v>234</v>
      </c>
      <c r="O81" s="18" t="s">
        <v>191</v>
      </c>
      <c r="P81" s="22" t="s">
        <v>192</v>
      </c>
      <c r="Q81" s="25" t="s">
        <v>292</v>
      </c>
      <c r="R81" s="22" t="s">
        <v>1267</v>
      </c>
      <c r="S81" s="1" t="s">
        <v>236</v>
      </c>
      <c r="T81" s="18" t="s">
        <v>193</v>
      </c>
      <c r="U81" s="18" t="s">
        <v>195</v>
      </c>
      <c r="V81" s="20" t="s">
        <v>237</v>
      </c>
      <c r="W81" s="20" t="s">
        <v>238</v>
      </c>
      <c r="X81" s="23" t="s">
        <v>239</v>
      </c>
      <c r="Y81" s="24" t="s">
        <v>1268</v>
      </c>
      <c r="Z81" s="18" t="s">
        <v>664</v>
      </c>
      <c r="AA81" s="25" t="s">
        <v>1542</v>
      </c>
    </row>
    <row r="82" spans="1:27" ht="153" hidden="1" x14ac:dyDescent="0.2">
      <c r="A82" s="19">
        <v>92</v>
      </c>
      <c r="B82" s="20" t="s">
        <v>928</v>
      </c>
      <c r="C82" s="20" t="s">
        <v>929</v>
      </c>
      <c r="D82" s="18">
        <v>2021</v>
      </c>
      <c r="E82" s="20" t="s">
        <v>209</v>
      </c>
      <c r="F82" s="22" t="s">
        <v>228</v>
      </c>
      <c r="G82" s="20" t="s">
        <v>930</v>
      </c>
      <c r="H82" s="20" t="s">
        <v>931</v>
      </c>
      <c r="I82" s="2" t="s">
        <v>233</v>
      </c>
      <c r="J82" s="1" t="s">
        <v>201</v>
      </c>
      <c r="K82" s="18" t="s">
        <v>188</v>
      </c>
      <c r="L82" s="18" t="s">
        <v>189</v>
      </c>
      <c r="M82" s="22" t="s">
        <v>341</v>
      </c>
      <c r="N82" s="23" t="s">
        <v>1393</v>
      </c>
      <c r="O82" s="18" t="s">
        <v>191</v>
      </c>
      <c r="P82" s="22" t="s">
        <v>192</v>
      </c>
      <c r="Q82" s="22" t="s">
        <v>282</v>
      </c>
      <c r="R82" s="18" t="s">
        <v>229</v>
      </c>
      <c r="S82" s="1" t="s">
        <v>210</v>
      </c>
      <c r="T82" s="18" t="s">
        <v>194</v>
      </c>
      <c r="U82" s="18" t="s">
        <v>195</v>
      </c>
      <c r="V82" s="20" t="s">
        <v>801</v>
      </c>
      <c r="W82" s="20" t="s">
        <v>932</v>
      </c>
      <c r="X82" s="23" t="s">
        <v>933</v>
      </c>
      <c r="Y82" s="24" t="s">
        <v>934</v>
      </c>
      <c r="Z82" s="27" t="s">
        <v>664</v>
      </c>
      <c r="AA82" s="23" t="s">
        <v>665</v>
      </c>
    </row>
    <row r="83" spans="1:27" ht="102" hidden="1" x14ac:dyDescent="0.2">
      <c r="A83" s="19">
        <v>93</v>
      </c>
      <c r="B83" s="20" t="s">
        <v>1163</v>
      </c>
      <c r="C83" s="23" t="s">
        <v>1164</v>
      </c>
      <c r="D83" s="18">
        <v>2022</v>
      </c>
      <c r="E83" s="20" t="s">
        <v>209</v>
      </c>
      <c r="F83" s="22" t="s">
        <v>228</v>
      </c>
      <c r="G83" s="20" t="s">
        <v>1165</v>
      </c>
      <c r="H83" s="20" t="s">
        <v>1166</v>
      </c>
      <c r="I83" s="23" t="s">
        <v>233</v>
      </c>
      <c r="J83" s="20" t="s">
        <v>213</v>
      </c>
      <c r="K83" s="18" t="s">
        <v>188</v>
      </c>
      <c r="L83" s="18" t="s">
        <v>189</v>
      </c>
      <c r="M83" s="22" t="s">
        <v>190</v>
      </c>
      <c r="N83" s="23" t="s">
        <v>1353</v>
      </c>
      <c r="O83" s="18" t="s">
        <v>191</v>
      </c>
      <c r="P83" s="22" t="s">
        <v>192</v>
      </c>
      <c r="Q83" s="22" t="s">
        <v>292</v>
      </c>
      <c r="R83" s="18" t="s">
        <v>229</v>
      </c>
      <c r="S83" s="20" t="s">
        <v>1394</v>
      </c>
      <c r="T83" s="18" t="s">
        <v>194</v>
      </c>
      <c r="U83" s="18" t="s">
        <v>195</v>
      </c>
      <c r="V83" s="20" t="s">
        <v>733</v>
      </c>
      <c r="W83" s="20" t="s">
        <v>1168</v>
      </c>
      <c r="Y83" s="24" t="s">
        <v>1169</v>
      </c>
      <c r="Z83" s="18" t="s">
        <v>664</v>
      </c>
      <c r="AA83" s="23" t="s">
        <v>665</v>
      </c>
    </row>
    <row r="84" spans="1:27" ht="119" hidden="1" x14ac:dyDescent="0.2">
      <c r="A84" s="19">
        <v>16</v>
      </c>
      <c r="B84" s="20" t="s">
        <v>347</v>
      </c>
      <c r="C84" s="20" t="s">
        <v>348</v>
      </c>
      <c r="D84" s="18">
        <v>2023</v>
      </c>
      <c r="E84" s="20" t="s">
        <v>101</v>
      </c>
      <c r="F84" s="22" t="s">
        <v>228</v>
      </c>
      <c r="G84" s="20" t="s">
        <v>350</v>
      </c>
      <c r="H84" s="20" t="s">
        <v>351</v>
      </c>
      <c r="I84" s="2" t="s">
        <v>220</v>
      </c>
      <c r="J84" s="20" t="s">
        <v>201</v>
      </c>
      <c r="K84" s="18" t="s">
        <v>188</v>
      </c>
      <c r="L84" s="18" t="s">
        <v>189</v>
      </c>
      <c r="M84" s="22" t="s">
        <v>341</v>
      </c>
      <c r="N84" s="23" t="s">
        <v>353</v>
      </c>
      <c r="O84" s="22" t="s">
        <v>207</v>
      </c>
      <c r="P84" s="22" t="s">
        <v>199</v>
      </c>
      <c r="Q84" s="22" t="s">
        <v>352</v>
      </c>
      <c r="R84" s="22" t="s">
        <v>1306</v>
      </c>
      <c r="S84" s="20" t="s">
        <v>1307</v>
      </c>
      <c r="T84" s="18" t="s">
        <v>194</v>
      </c>
      <c r="U84" s="18" t="s">
        <v>195</v>
      </c>
      <c r="V84" s="20" t="s">
        <v>354</v>
      </c>
      <c r="W84" s="20" t="s">
        <v>355</v>
      </c>
      <c r="Y84" s="24" t="s">
        <v>1305</v>
      </c>
      <c r="Z84" s="27"/>
      <c r="AA84" s="23"/>
    </row>
    <row r="85" spans="1:27" ht="153" hidden="1" x14ac:dyDescent="0.2">
      <c r="A85" s="19">
        <v>34</v>
      </c>
      <c r="B85" s="20" t="s">
        <v>486</v>
      </c>
      <c r="C85" s="23" t="s">
        <v>487</v>
      </c>
      <c r="D85" s="18">
        <v>2022</v>
      </c>
      <c r="E85" s="20" t="s">
        <v>488</v>
      </c>
      <c r="F85" s="22" t="s">
        <v>392</v>
      </c>
      <c r="G85" s="20" t="s">
        <v>489</v>
      </c>
      <c r="H85" s="20" t="s">
        <v>490</v>
      </c>
      <c r="I85" s="23" t="s">
        <v>233</v>
      </c>
      <c r="J85" s="20" t="s">
        <v>201</v>
      </c>
      <c r="K85" s="18" t="s">
        <v>188</v>
      </c>
      <c r="L85" s="18" t="s">
        <v>189</v>
      </c>
      <c r="M85" s="22" t="s">
        <v>341</v>
      </c>
      <c r="N85" s="23" t="s">
        <v>395</v>
      </c>
      <c r="O85" s="18" t="s">
        <v>191</v>
      </c>
      <c r="P85" s="22" t="s">
        <v>192</v>
      </c>
      <c r="Q85" s="22" t="s">
        <v>282</v>
      </c>
      <c r="R85" s="18" t="s">
        <v>229</v>
      </c>
      <c r="S85" s="20" t="s">
        <v>491</v>
      </c>
      <c r="T85" s="18" t="s">
        <v>189</v>
      </c>
      <c r="U85" s="18" t="s">
        <v>195</v>
      </c>
      <c r="V85" s="20" t="s">
        <v>386</v>
      </c>
      <c r="W85" s="20" t="s">
        <v>492</v>
      </c>
      <c r="Y85" s="24" t="s">
        <v>493</v>
      </c>
      <c r="Z85" s="28"/>
      <c r="AA85" s="23"/>
    </row>
    <row r="86" spans="1:27" ht="85" x14ac:dyDescent="0.2">
      <c r="A86" s="19">
        <v>63</v>
      </c>
      <c r="B86" s="20" t="s">
        <v>899</v>
      </c>
      <c r="C86" s="23" t="s">
        <v>900</v>
      </c>
      <c r="D86" s="18">
        <v>2021</v>
      </c>
      <c r="E86" s="23" t="s">
        <v>901</v>
      </c>
      <c r="F86" s="22" t="s">
        <v>228</v>
      </c>
      <c r="G86" s="20" t="s">
        <v>902</v>
      </c>
      <c r="H86" s="20" t="s">
        <v>903</v>
      </c>
      <c r="I86" s="23" t="s">
        <v>220</v>
      </c>
      <c r="J86" s="20" t="s">
        <v>691</v>
      </c>
      <c r="K86" s="18" t="s">
        <v>188</v>
      </c>
      <c r="L86" s="18" t="s">
        <v>189</v>
      </c>
      <c r="M86" s="22" t="s">
        <v>1421</v>
      </c>
      <c r="N86" s="23" t="s">
        <v>1357</v>
      </c>
      <c r="O86" s="18" t="s">
        <v>191</v>
      </c>
      <c r="P86" s="22" t="s">
        <v>199</v>
      </c>
      <c r="Q86" s="22" t="s">
        <v>282</v>
      </c>
      <c r="R86" s="22" t="s">
        <v>1355</v>
      </c>
      <c r="S86" s="20" t="s">
        <v>905</v>
      </c>
      <c r="T86" s="18" t="s">
        <v>193</v>
      </c>
      <c r="U86" s="18" t="s">
        <v>195</v>
      </c>
      <c r="V86" s="20" t="s">
        <v>208</v>
      </c>
      <c r="W86" s="20" t="s">
        <v>906</v>
      </c>
      <c r="X86" s="23" t="s">
        <v>907</v>
      </c>
      <c r="Y86" s="24" t="s">
        <v>908</v>
      </c>
      <c r="Z86" s="27" t="s">
        <v>680</v>
      </c>
      <c r="AA86" s="23" t="s">
        <v>886</v>
      </c>
    </row>
    <row r="87" spans="1:27" ht="153" hidden="1" x14ac:dyDescent="0.2">
      <c r="A87" s="19">
        <v>37</v>
      </c>
      <c r="B87" s="20" t="s">
        <v>509</v>
      </c>
      <c r="C87" s="23" t="s">
        <v>510</v>
      </c>
      <c r="D87" s="18">
        <v>2022</v>
      </c>
      <c r="E87" s="20" t="s">
        <v>488</v>
      </c>
      <c r="F87" s="22" t="s">
        <v>392</v>
      </c>
      <c r="G87" s="20" t="s">
        <v>511</v>
      </c>
      <c r="H87" s="20" t="s">
        <v>512</v>
      </c>
      <c r="I87" s="23" t="s">
        <v>220</v>
      </c>
      <c r="J87" s="20" t="s">
        <v>214</v>
      </c>
      <c r="K87" s="18" t="s">
        <v>188</v>
      </c>
      <c r="L87" s="18" t="s">
        <v>189</v>
      </c>
      <c r="M87" s="22" t="s">
        <v>190</v>
      </c>
      <c r="N87" s="23" t="s">
        <v>379</v>
      </c>
      <c r="O87" s="18" t="s">
        <v>191</v>
      </c>
      <c r="P87" s="22" t="s">
        <v>192</v>
      </c>
      <c r="Q87" s="22" t="s">
        <v>292</v>
      </c>
      <c r="R87" s="22" t="s">
        <v>277</v>
      </c>
      <c r="S87" s="20" t="s">
        <v>301</v>
      </c>
      <c r="T87" s="18" t="s">
        <v>189</v>
      </c>
      <c r="U87" s="18" t="s">
        <v>195</v>
      </c>
      <c r="V87" s="20" t="s">
        <v>200</v>
      </c>
      <c r="W87" s="20" t="s">
        <v>514</v>
      </c>
      <c r="Y87" s="24" t="s">
        <v>508</v>
      </c>
      <c r="Z87" s="28"/>
      <c r="AA87" s="23" t="s">
        <v>513</v>
      </c>
    </row>
    <row r="88" spans="1:27" ht="102" x14ac:dyDescent="0.2">
      <c r="A88" s="19">
        <v>74</v>
      </c>
      <c r="B88" s="20" t="s">
        <v>1023</v>
      </c>
      <c r="C88" s="20" t="s">
        <v>1024</v>
      </c>
      <c r="D88" s="18">
        <v>2021</v>
      </c>
      <c r="E88" s="20" t="s">
        <v>47</v>
      </c>
      <c r="F88" s="22" t="s">
        <v>228</v>
      </c>
      <c r="G88" s="20" t="s">
        <v>1025</v>
      </c>
      <c r="H88" s="20" t="s">
        <v>1026</v>
      </c>
      <c r="I88" s="2" t="s">
        <v>220</v>
      </c>
      <c r="J88" s="20" t="s">
        <v>691</v>
      </c>
      <c r="K88" s="18" t="s">
        <v>1027</v>
      </c>
      <c r="L88" s="18" t="s">
        <v>193</v>
      </c>
      <c r="M88" s="22" t="s">
        <v>202</v>
      </c>
      <c r="N88" s="23" t="s">
        <v>1370</v>
      </c>
      <c r="O88" s="18" t="s">
        <v>191</v>
      </c>
      <c r="P88" s="18" t="s">
        <v>199</v>
      </c>
      <c r="Q88" s="22" t="s">
        <v>292</v>
      </c>
      <c r="R88" s="22" t="s">
        <v>1372</v>
      </c>
      <c r="S88" s="20" t="s">
        <v>1371</v>
      </c>
      <c r="T88" s="18" t="s">
        <v>193</v>
      </c>
      <c r="U88" s="18" t="s">
        <v>195</v>
      </c>
      <c r="V88" s="20" t="s">
        <v>208</v>
      </c>
      <c r="W88" s="20" t="s">
        <v>1030</v>
      </c>
      <c r="X88" s="23" t="s">
        <v>1031</v>
      </c>
      <c r="Y88" s="26" t="s">
        <v>1032</v>
      </c>
      <c r="Z88" s="27" t="s">
        <v>664</v>
      </c>
      <c r="AA88" s="23" t="s">
        <v>1033</v>
      </c>
    </row>
    <row r="89" spans="1:27" ht="102" x14ac:dyDescent="0.2">
      <c r="A89" s="19">
        <v>50</v>
      </c>
      <c r="B89" s="20" t="s">
        <v>621</v>
      </c>
      <c r="C89" s="23" t="s">
        <v>622</v>
      </c>
      <c r="D89" s="18">
        <v>2021</v>
      </c>
      <c r="E89" s="20" t="s">
        <v>600</v>
      </c>
      <c r="F89" s="22" t="s">
        <v>392</v>
      </c>
      <c r="G89" s="20" t="s">
        <v>204</v>
      </c>
      <c r="H89" s="20" t="s">
        <v>628</v>
      </c>
      <c r="I89" s="23" t="s">
        <v>233</v>
      </c>
      <c r="J89" s="20" t="s">
        <v>626</v>
      </c>
      <c r="K89" s="18" t="s">
        <v>188</v>
      </c>
      <c r="L89" s="18" t="s">
        <v>189</v>
      </c>
      <c r="M89" s="22" t="s">
        <v>454</v>
      </c>
      <c r="N89" s="23" t="s">
        <v>625</v>
      </c>
      <c r="O89" s="18" t="s">
        <v>191</v>
      </c>
      <c r="P89" s="22" t="s">
        <v>192</v>
      </c>
      <c r="Q89" s="22" t="s">
        <v>282</v>
      </c>
      <c r="R89" s="22" t="s">
        <v>277</v>
      </c>
      <c r="S89" s="20" t="s">
        <v>624</v>
      </c>
      <c r="T89" s="18" t="s">
        <v>189</v>
      </c>
      <c r="U89" s="18" t="s">
        <v>195</v>
      </c>
      <c r="V89" s="20" t="s">
        <v>623</v>
      </c>
      <c r="W89" s="20" t="s">
        <v>205</v>
      </c>
      <c r="Y89" s="24" t="s">
        <v>627</v>
      </c>
      <c r="Z89" s="28"/>
      <c r="AA89" s="23" t="s">
        <v>608</v>
      </c>
    </row>
    <row r="90" spans="1:27" ht="204" hidden="1" x14ac:dyDescent="0.2">
      <c r="A90" s="19">
        <v>104</v>
      </c>
      <c r="B90" s="20" t="s">
        <v>844</v>
      </c>
      <c r="C90" s="23" t="s">
        <v>845</v>
      </c>
      <c r="D90" s="18">
        <v>2022</v>
      </c>
      <c r="E90" s="20" t="s">
        <v>678</v>
      </c>
      <c r="F90" s="22" t="s">
        <v>228</v>
      </c>
      <c r="G90" s="20" t="s">
        <v>846</v>
      </c>
      <c r="H90" s="20" t="s">
        <v>847</v>
      </c>
      <c r="I90" s="23" t="s">
        <v>220</v>
      </c>
      <c r="J90" s="20" t="s">
        <v>691</v>
      </c>
      <c r="K90" s="22" t="s">
        <v>188</v>
      </c>
      <c r="L90" s="18" t="s">
        <v>189</v>
      </c>
      <c r="M90" s="22" t="s">
        <v>1405</v>
      </c>
      <c r="N90" s="23" t="s">
        <v>1404</v>
      </c>
      <c r="O90" s="18" t="s">
        <v>191</v>
      </c>
      <c r="P90" s="18" t="s">
        <v>199</v>
      </c>
      <c r="Q90" s="22" t="s">
        <v>282</v>
      </c>
      <c r="R90" s="22" t="s">
        <v>277</v>
      </c>
      <c r="S90" s="20" t="s">
        <v>1406</v>
      </c>
      <c r="T90" s="18" t="s">
        <v>193</v>
      </c>
      <c r="U90" s="18" t="s">
        <v>195</v>
      </c>
      <c r="V90" s="20" t="s">
        <v>801</v>
      </c>
      <c r="W90" s="20" t="s">
        <v>850</v>
      </c>
      <c r="Y90" s="26" t="s">
        <v>851</v>
      </c>
      <c r="Z90" s="22" t="s">
        <v>680</v>
      </c>
      <c r="AA90" s="23" t="s">
        <v>698</v>
      </c>
    </row>
    <row r="91" spans="1:27" ht="170" hidden="1" x14ac:dyDescent="0.2">
      <c r="A91" s="19">
        <v>98</v>
      </c>
      <c r="B91" s="20" t="s">
        <v>1170</v>
      </c>
      <c r="C91" s="23" t="s">
        <v>1171</v>
      </c>
      <c r="D91" s="18">
        <v>2022</v>
      </c>
      <c r="E91" s="20" t="s">
        <v>949</v>
      </c>
      <c r="F91" s="22" t="s">
        <v>228</v>
      </c>
      <c r="G91" s="20" t="s">
        <v>1172</v>
      </c>
      <c r="H91" s="20" t="s">
        <v>1173</v>
      </c>
      <c r="I91" s="23" t="s">
        <v>233</v>
      </c>
      <c r="J91" s="20" t="s">
        <v>214</v>
      </c>
      <c r="K91" s="18" t="s">
        <v>188</v>
      </c>
      <c r="L91" s="18" t="s">
        <v>189</v>
      </c>
      <c r="M91" s="22" t="s">
        <v>190</v>
      </c>
      <c r="N91" s="23" t="s">
        <v>1400</v>
      </c>
      <c r="O91" s="18" t="s">
        <v>191</v>
      </c>
      <c r="P91" s="22" t="s">
        <v>192</v>
      </c>
      <c r="Q91" s="22" t="s">
        <v>292</v>
      </c>
      <c r="R91" s="22" t="s">
        <v>403</v>
      </c>
      <c r="S91" s="20" t="s">
        <v>1174</v>
      </c>
      <c r="T91" s="18" t="s">
        <v>189</v>
      </c>
      <c r="U91" s="18" t="s">
        <v>195</v>
      </c>
      <c r="V91" s="20" t="s">
        <v>811</v>
      </c>
      <c r="W91" s="20" t="s">
        <v>1175</v>
      </c>
      <c r="Y91" s="24" t="s">
        <v>1176</v>
      </c>
      <c r="Z91" s="18" t="s">
        <v>664</v>
      </c>
      <c r="AA91" s="23" t="s">
        <v>698</v>
      </c>
    </row>
    <row r="92" spans="1:27" ht="187" hidden="1" x14ac:dyDescent="0.2">
      <c r="A92" s="19">
        <v>99</v>
      </c>
      <c r="B92" s="20" t="s">
        <v>1199</v>
      </c>
      <c r="C92" s="20" t="s">
        <v>1200</v>
      </c>
      <c r="D92" s="18">
        <v>2022</v>
      </c>
      <c r="E92" s="20" t="s">
        <v>949</v>
      </c>
      <c r="F92" s="22" t="s">
        <v>228</v>
      </c>
      <c r="G92" s="20" t="s">
        <v>1201</v>
      </c>
      <c r="H92" s="20" t="s">
        <v>1202</v>
      </c>
      <c r="I92" s="2" t="s">
        <v>233</v>
      </c>
      <c r="J92" s="20" t="s">
        <v>214</v>
      </c>
      <c r="K92" s="18" t="s">
        <v>188</v>
      </c>
      <c r="L92" s="18" t="s">
        <v>189</v>
      </c>
      <c r="M92" s="22" t="s">
        <v>341</v>
      </c>
      <c r="N92" s="23" t="s">
        <v>1354</v>
      </c>
      <c r="O92" s="18" t="s">
        <v>191</v>
      </c>
      <c r="P92" s="22" t="s">
        <v>192</v>
      </c>
      <c r="Q92" s="22" t="s">
        <v>352</v>
      </c>
      <c r="R92" s="18" t="s">
        <v>229</v>
      </c>
      <c r="S92" s="20" t="s">
        <v>210</v>
      </c>
      <c r="T92" s="18" t="s">
        <v>194</v>
      </c>
      <c r="U92" s="18" t="s">
        <v>195</v>
      </c>
      <c r="V92" s="20" t="s">
        <v>754</v>
      </c>
      <c r="W92" s="20" t="s">
        <v>1203</v>
      </c>
      <c r="X92" s="23" t="s">
        <v>1204</v>
      </c>
      <c r="Y92" s="24" t="s">
        <v>1205</v>
      </c>
      <c r="Z92" s="18" t="s">
        <v>680</v>
      </c>
      <c r="AA92" s="23" t="s">
        <v>665</v>
      </c>
    </row>
    <row r="93" spans="1:27" ht="119" x14ac:dyDescent="0.2">
      <c r="A93" s="19">
        <v>95</v>
      </c>
      <c r="B93" s="23" t="s">
        <v>1077</v>
      </c>
      <c r="C93" s="23" t="s">
        <v>1078</v>
      </c>
      <c r="D93" s="18">
        <v>2021</v>
      </c>
      <c r="E93" s="20" t="s">
        <v>911</v>
      </c>
      <c r="F93" s="22" t="s">
        <v>228</v>
      </c>
      <c r="G93" s="20" t="s">
        <v>1079</v>
      </c>
      <c r="H93" s="20" t="s">
        <v>1080</v>
      </c>
      <c r="I93" s="23" t="s">
        <v>220</v>
      </c>
      <c r="J93" s="20" t="s">
        <v>1081</v>
      </c>
      <c r="K93" s="18" t="s">
        <v>188</v>
      </c>
      <c r="L93" s="18" t="s">
        <v>189</v>
      </c>
      <c r="M93" s="22" t="s">
        <v>202</v>
      </c>
      <c r="N93" s="23" t="s">
        <v>1397</v>
      </c>
      <c r="O93" s="18" t="s">
        <v>191</v>
      </c>
      <c r="P93" s="22" t="s">
        <v>192</v>
      </c>
      <c r="Q93" s="22" t="s">
        <v>292</v>
      </c>
      <c r="R93" s="22" t="s">
        <v>1283</v>
      </c>
      <c r="S93" s="20" t="s">
        <v>246</v>
      </c>
      <c r="T93" s="18" t="s">
        <v>189</v>
      </c>
      <c r="U93" s="18" t="s">
        <v>195</v>
      </c>
      <c r="V93" s="20" t="s">
        <v>877</v>
      </c>
      <c r="W93" s="20" t="s">
        <v>1084</v>
      </c>
      <c r="X93" s="23" t="s">
        <v>1085</v>
      </c>
      <c r="Y93" s="26" t="s">
        <v>1086</v>
      </c>
      <c r="Z93" s="28" t="s">
        <v>680</v>
      </c>
      <c r="AA93" s="23" t="s">
        <v>1087</v>
      </c>
    </row>
    <row r="94" spans="1:27" ht="204" hidden="1" x14ac:dyDescent="0.2">
      <c r="A94" s="19">
        <v>38</v>
      </c>
      <c r="B94" s="20" t="s">
        <v>515</v>
      </c>
      <c r="C94" s="23" t="s">
        <v>516</v>
      </c>
      <c r="D94" s="18">
        <v>2022</v>
      </c>
      <c r="E94" s="20" t="s">
        <v>517</v>
      </c>
      <c r="F94" s="22" t="s">
        <v>392</v>
      </c>
      <c r="G94" s="20" t="s">
        <v>518</v>
      </c>
      <c r="H94" s="20" t="s">
        <v>519</v>
      </c>
      <c r="I94" s="23" t="s">
        <v>220</v>
      </c>
      <c r="J94" s="20" t="s">
        <v>521</v>
      </c>
      <c r="K94" s="18" t="s">
        <v>188</v>
      </c>
      <c r="L94" s="18" t="s">
        <v>189</v>
      </c>
      <c r="M94" s="22" t="s">
        <v>190</v>
      </c>
      <c r="N94" s="23" t="s">
        <v>379</v>
      </c>
      <c r="O94" s="18" t="s">
        <v>191</v>
      </c>
      <c r="P94" s="22" t="s">
        <v>192</v>
      </c>
      <c r="Q94" s="22" t="s">
        <v>292</v>
      </c>
      <c r="R94" s="18" t="s">
        <v>229</v>
      </c>
      <c r="S94" s="20" t="s">
        <v>520</v>
      </c>
      <c r="T94" s="18" t="s">
        <v>194</v>
      </c>
      <c r="U94" s="18" t="s">
        <v>195</v>
      </c>
      <c r="V94" s="20" t="s">
        <v>386</v>
      </c>
      <c r="W94" s="20" t="s">
        <v>522</v>
      </c>
      <c r="Y94" s="24" t="s">
        <v>523</v>
      </c>
      <c r="Z94" s="28"/>
      <c r="AA94" s="23"/>
    </row>
    <row r="95" spans="1:27" ht="102" hidden="1" x14ac:dyDescent="0.2">
      <c r="A95" s="19">
        <v>103</v>
      </c>
      <c r="B95" s="20" t="s">
        <v>806</v>
      </c>
      <c r="C95" s="20" t="s">
        <v>807</v>
      </c>
      <c r="D95" s="18">
        <v>2022</v>
      </c>
      <c r="E95" s="20" t="s">
        <v>678</v>
      </c>
      <c r="F95" s="22" t="s">
        <v>228</v>
      </c>
      <c r="G95" s="20" t="s">
        <v>808</v>
      </c>
      <c r="H95" s="20" t="s">
        <v>809</v>
      </c>
      <c r="I95" s="2" t="s">
        <v>233</v>
      </c>
      <c r="J95" s="1" t="s">
        <v>201</v>
      </c>
      <c r="K95" s="18" t="s">
        <v>188</v>
      </c>
      <c r="L95" s="18" t="s">
        <v>189</v>
      </c>
      <c r="M95" s="22" t="s">
        <v>341</v>
      </c>
      <c r="N95" s="23" t="s">
        <v>1354</v>
      </c>
      <c r="O95" s="18" t="s">
        <v>191</v>
      </c>
      <c r="P95" s="22" t="s">
        <v>192</v>
      </c>
      <c r="Q95" s="22" t="s">
        <v>282</v>
      </c>
      <c r="R95" s="18" t="s">
        <v>229</v>
      </c>
      <c r="S95" s="1" t="s">
        <v>810</v>
      </c>
      <c r="T95" s="18" t="s">
        <v>193</v>
      </c>
      <c r="U95" s="18" t="s">
        <v>195</v>
      </c>
      <c r="V95" s="20" t="s">
        <v>811</v>
      </c>
      <c r="W95" s="20" t="s">
        <v>812</v>
      </c>
      <c r="X95" s="23" t="s">
        <v>813</v>
      </c>
      <c r="Y95" s="26" t="s">
        <v>814</v>
      </c>
      <c r="Z95" s="27" t="s">
        <v>664</v>
      </c>
      <c r="AA95" s="23" t="s">
        <v>815</v>
      </c>
    </row>
    <row r="96" spans="1:27" ht="85" hidden="1" x14ac:dyDescent="0.2">
      <c r="A96" s="37">
        <v>51</v>
      </c>
      <c r="B96" s="20" t="s">
        <v>629</v>
      </c>
      <c r="C96" s="23" t="s">
        <v>631</v>
      </c>
      <c r="D96" s="18">
        <v>2021</v>
      </c>
      <c r="E96" s="20"/>
      <c r="F96" s="22" t="s">
        <v>392</v>
      </c>
      <c r="G96" s="20" t="s">
        <v>632</v>
      </c>
      <c r="H96" s="20" t="s">
        <v>633</v>
      </c>
      <c r="I96" s="23" t="s">
        <v>220</v>
      </c>
      <c r="J96" s="20" t="s">
        <v>635</v>
      </c>
      <c r="K96" s="18" t="s">
        <v>197</v>
      </c>
      <c r="L96" s="18" t="s">
        <v>189</v>
      </c>
      <c r="M96" s="22" t="s">
        <v>634</v>
      </c>
      <c r="N96" s="23" t="s">
        <v>1420</v>
      </c>
      <c r="O96" s="22" t="s">
        <v>198</v>
      </c>
      <c r="P96" s="22" t="s">
        <v>192</v>
      </c>
      <c r="Q96" s="22"/>
      <c r="R96" s="18" t="s">
        <v>229</v>
      </c>
      <c r="S96" s="20" t="s">
        <v>603</v>
      </c>
      <c r="T96" s="18" t="s">
        <v>189</v>
      </c>
      <c r="U96" s="18" t="s">
        <v>195</v>
      </c>
      <c r="V96" s="20" t="s">
        <v>465</v>
      </c>
      <c r="W96" s="20" t="s">
        <v>636</v>
      </c>
      <c r="Y96" s="24" t="s">
        <v>630</v>
      </c>
      <c r="Z96" s="28"/>
      <c r="AA96" s="23"/>
    </row>
    <row r="97" spans="1:27" ht="119" hidden="1" x14ac:dyDescent="0.2">
      <c r="A97" s="36">
        <v>19</v>
      </c>
      <c r="B97" s="20" t="s">
        <v>374</v>
      </c>
      <c r="C97" s="23" t="s">
        <v>375</v>
      </c>
      <c r="D97" s="18">
        <v>2023</v>
      </c>
      <c r="E97" s="20" t="s">
        <v>5</v>
      </c>
      <c r="F97" s="22" t="s">
        <v>228</v>
      </c>
      <c r="G97" s="20" t="s">
        <v>376</v>
      </c>
      <c r="H97" s="20" t="s">
        <v>377</v>
      </c>
      <c r="I97" s="23" t="s">
        <v>220</v>
      </c>
      <c r="J97" s="20" t="s">
        <v>206</v>
      </c>
      <c r="K97" s="22" t="s">
        <v>188</v>
      </c>
      <c r="L97" s="18" t="s">
        <v>189</v>
      </c>
      <c r="M97" s="22" t="s">
        <v>786</v>
      </c>
      <c r="N97" s="23" t="s">
        <v>1417</v>
      </c>
      <c r="O97" s="18" t="s">
        <v>191</v>
      </c>
      <c r="P97" s="18" t="s">
        <v>199</v>
      </c>
      <c r="Q97" s="22" t="s">
        <v>282</v>
      </c>
      <c r="R97" s="22" t="s">
        <v>1312</v>
      </c>
      <c r="S97" s="20" t="s">
        <v>378</v>
      </c>
      <c r="T97" s="18" t="s">
        <v>194</v>
      </c>
      <c r="U97" s="18" t="s">
        <v>195</v>
      </c>
      <c r="V97" s="20" t="s">
        <v>373</v>
      </c>
      <c r="W97" s="20" t="s">
        <v>380</v>
      </c>
      <c r="Y97" s="24" t="s">
        <v>1311</v>
      </c>
      <c r="Z97" s="22"/>
      <c r="AA97" s="23"/>
    </row>
    <row r="98" spans="1:27" ht="85" hidden="1" x14ac:dyDescent="0.2">
      <c r="A98" s="19">
        <v>106</v>
      </c>
      <c r="B98" s="20" t="s">
        <v>870</v>
      </c>
      <c r="C98" s="20" t="s">
        <v>871</v>
      </c>
      <c r="D98" s="18">
        <v>2021</v>
      </c>
      <c r="E98" s="20" t="s">
        <v>678</v>
      </c>
      <c r="F98" s="22" t="s">
        <v>228</v>
      </c>
      <c r="G98" s="20" t="s">
        <v>872</v>
      </c>
      <c r="H98" s="20" t="s">
        <v>873</v>
      </c>
      <c r="I98" s="2" t="s">
        <v>220</v>
      </c>
      <c r="J98" s="1" t="s">
        <v>196</v>
      </c>
      <c r="K98" s="18" t="s">
        <v>188</v>
      </c>
      <c r="L98" s="18" t="s">
        <v>189</v>
      </c>
      <c r="M98" s="22" t="s">
        <v>874</v>
      </c>
      <c r="N98" s="23" t="s">
        <v>1407</v>
      </c>
      <c r="O98" s="22" t="s">
        <v>207</v>
      </c>
      <c r="P98" s="22" t="s">
        <v>192</v>
      </c>
      <c r="Q98" s="18" t="s">
        <v>292</v>
      </c>
      <c r="R98" s="18" t="s">
        <v>1408</v>
      </c>
      <c r="S98" s="20" t="s">
        <v>246</v>
      </c>
      <c r="T98" s="18" t="s">
        <v>193</v>
      </c>
      <c r="U98" s="18" t="s">
        <v>195</v>
      </c>
      <c r="V98" s="20" t="s">
        <v>877</v>
      </c>
      <c r="W98" s="20" t="s">
        <v>878</v>
      </c>
      <c r="Y98" s="26" t="s">
        <v>879</v>
      </c>
      <c r="Z98" s="18" t="s">
        <v>664</v>
      </c>
      <c r="AA98" s="23" t="s">
        <v>880</v>
      </c>
    </row>
    <row r="99" spans="1:27" ht="119" hidden="1" x14ac:dyDescent="0.2">
      <c r="A99" s="19">
        <v>96</v>
      </c>
      <c r="B99" s="20" t="s">
        <v>947</v>
      </c>
      <c r="C99" s="20" t="s">
        <v>948</v>
      </c>
      <c r="D99" s="18">
        <v>2021</v>
      </c>
      <c r="E99" s="20" t="s">
        <v>949</v>
      </c>
      <c r="F99" s="22" t="s">
        <v>228</v>
      </c>
      <c r="G99" s="20" t="s">
        <v>950</v>
      </c>
      <c r="H99" s="20" t="s">
        <v>951</v>
      </c>
      <c r="I99" s="2" t="s">
        <v>220</v>
      </c>
      <c r="J99" s="20" t="s">
        <v>691</v>
      </c>
      <c r="K99" s="18" t="s">
        <v>188</v>
      </c>
      <c r="L99" s="18" t="s">
        <v>189</v>
      </c>
      <c r="M99" s="22" t="s">
        <v>190</v>
      </c>
      <c r="N99" s="23" t="s">
        <v>1398</v>
      </c>
      <c r="O99" s="18" t="s">
        <v>191</v>
      </c>
      <c r="P99" s="22" t="s">
        <v>192</v>
      </c>
      <c r="Q99" s="22" t="s">
        <v>292</v>
      </c>
      <c r="R99" s="18" t="s">
        <v>229</v>
      </c>
      <c r="S99" s="1" t="s">
        <v>953</v>
      </c>
      <c r="T99" s="18" t="s">
        <v>193</v>
      </c>
      <c r="U99" s="18" t="s">
        <v>195</v>
      </c>
      <c r="V99" s="20" t="s">
        <v>811</v>
      </c>
      <c r="W99" s="20" t="s">
        <v>954</v>
      </c>
      <c r="X99" s="23" t="s">
        <v>955</v>
      </c>
      <c r="Y99" s="26" t="s">
        <v>956</v>
      </c>
      <c r="Z99" s="27" t="s">
        <v>664</v>
      </c>
      <c r="AA99" s="23" t="s">
        <v>665</v>
      </c>
    </row>
    <row r="100" spans="1:27" ht="102" x14ac:dyDescent="0.2">
      <c r="A100" s="19">
        <v>97</v>
      </c>
      <c r="B100" s="20" t="s">
        <v>1034</v>
      </c>
      <c r="C100" s="23" t="s">
        <v>1035</v>
      </c>
      <c r="D100" s="18">
        <v>2021</v>
      </c>
      <c r="E100" s="20" t="s">
        <v>949</v>
      </c>
      <c r="F100" s="22" t="s">
        <v>228</v>
      </c>
      <c r="G100" s="20" t="s">
        <v>1036</v>
      </c>
      <c r="H100" s="20" t="s">
        <v>1037</v>
      </c>
      <c r="I100" s="23" t="s">
        <v>220</v>
      </c>
      <c r="J100" s="20" t="s">
        <v>213</v>
      </c>
      <c r="K100" s="18" t="s">
        <v>188</v>
      </c>
      <c r="L100" s="18" t="s">
        <v>189</v>
      </c>
      <c r="M100" s="22" t="s">
        <v>341</v>
      </c>
      <c r="N100" s="23" t="s">
        <v>1386</v>
      </c>
      <c r="O100" s="18" t="s">
        <v>191</v>
      </c>
      <c r="P100" s="18" t="s">
        <v>199</v>
      </c>
      <c r="Q100" s="22" t="s">
        <v>282</v>
      </c>
      <c r="R100" s="22" t="s">
        <v>229</v>
      </c>
      <c r="S100" s="20" t="s">
        <v>1399</v>
      </c>
      <c r="T100" s="18" t="s">
        <v>194</v>
      </c>
      <c r="U100" s="18" t="s">
        <v>195</v>
      </c>
      <c r="V100" s="20" t="s">
        <v>1039</v>
      </c>
      <c r="W100" s="20" t="s">
        <v>1040</v>
      </c>
      <c r="X100" s="23" t="s">
        <v>1041</v>
      </c>
      <c r="Y100" s="26" t="s">
        <v>1042</v>
      </c>
      <c r="Z100" s="28" t="s">
        <v>680</v>
      </c>
      <c r="AA100" s="23" t="s">
        <v>665</v>
      </c>
    </row>
    <row r="101" spans="1:27" ht="153" hidden="1" x14ac:dyDescent="0.2">
      <c r="A101" s="19">
        <v>109</v>
      </c>
      <c r="B101" s="20" t="s">
        <v>781</v>
      </c>
      <c r="C101" s="23" t="s">
        <v>782</v>
      </c>
      <c r="D101" s="18">
        <v>2022</v>
      </c>
      <c r="E101" s="23" t="s">
        <v>783</v>
      </c>
      <c r="F101" s="22" t="s">
        <v>228</v>
      </c>
      <c r="G101" s="23" t="s">
        <v>784</v>
      </c>
      <c r="H101" s="23" t="s">
        <v>785</v>
      </c>
      <c r="I101" s="23" t="s">
        <v>233</v>
      </c>
      <c r="J101" s="23" t="s">
        <v>201</v>
      </c>
      <c r="K101" s="18" t="s">
        <v>197</v>
      </c>
      <c r="L101" s="18" t="s">
        <v>189</v>
      </c>
      <c r="M101" s="22" t="s">
        <v>786</v>
      </c>
      <c r="N101" s="23" t="s">
        <v>1414</v>
      </c>
      <c r="O101" s="18" t="s">
        <v>191</v>
      </c>
      <c r="P101" s="18" t="s">
        <v>199</v>
      </c>
      <c r="Q101" s="22" t="s">
        <v>282</v>
      </c>
      <c r="R101" s="22" t="s">
        <v>1359</v>
      </c>
      <c r="S101" s="20" t="s">
        <v>788</v>
      </c>
      <c r="T101" s="18" t="s">
        <v>189</v>
      </c>
      <c r="U101" s="22" t="s">
        <v>195</v>
      </c>
      <c r="V101" s="20" t="s">
        <v>743</v>
      </c>
      <c r="W101" s="20" t="s">
        <v>789</v>
      </c>
      <c r="X101" s="23" t="s">
        <v>790</v>
      </c>
      <c r="Y101" s="26" t="s">
        <v>791</v>
      </c>
      <c r="Z101" s="28" t="s">
        <v>680</v>
      </c>
      <c r="AA101" s="23" t="s">
        <v>792</v>
      </c>
    </row>
    <row r="102" spans="1:27" ht="153" x14ac:dyDescent="0.2">
      <c r="A102" s="19">
        <v>107</v>
      </c>
      <c r="B102" s="20" t="s">
        <v>994</v>
      </c>
      <c r="C102" s="23" t="s">
        <v>995</v>
      </c>
      <c r="D102" s="18">
        <v>2021</v>
      </c>
      <c r="E102" s="20" t="s">
        <v>678</v>
      </c>
      <c r="F102" s="22" t="s">
        <v>228</v>
      </c>
      <c r="G102" s="20" t="s">
        <v>996</v>
      </c>
      <c r="H102" s="20" t="s">
        <v>997</v>
      </c>
      <c r="I102" s="23" t="s">
        <v>220</v>
      </c>
      <c r="J102" s="20" t="s">
        <v>998</v>
      </c>
      <c r="K102" s="18" t="s">
        <v>188</v>
      </c>
      <c r="L102" s="18" t="s">
        <v>189</v>
      </c>
      <c r="M102" s="22" t="s">
        <v>1421</v>
      </c>
      <c r="N102" s="21" t="s">
        <v>1357</v>
      </c>
      <c r="O102" s="18" t="s">
        <v>191</v>
      </c>
      <c r="P102" s="22" t="s">
        <v>192</v>
      </c>
      <c r="Q102" s="22" t="s">
        <v>282</v>
      </c>
      <c r="R102" s="22" t="s">
        <v>277</v>
      </c>
      <c r="S102" s="20" t="s">
        <v>1409</v>
      </c>
      <c r="T102" s="18" t="s">
        <v>193</v>
      </c>
      <c r="U102" s="18" t="s">
        <v>195</v>
      </c>
      <c r="V102" s="20" t="s">
        <v>970</v>
      </c>
      <c r="W102" s="20" t="s">
        <v>1001</v>
      </c>
      <c r="X102" s="23" t="s">
        <v>1002</v>
      </c>
      <c r="Y102" s="26" t="s">
        <v>1003</v>
      </c>
      <c r="Z102" s="28" t="s">
        <v>680</v>
      </c>
      <c r="AA102" s="23" t="s">
        <v>698</v>
      </c>
    </row>
    <row r="103" spans="1:27" s="31" customFormat="1" ht="119" hidden="1" x14ac:dyDescent="0.2">
      <c r="A103" s="19">
        <v>44</v>
      </c>
      <c r="B103" s="20" t="s">
        <v>564</v>
      </c>
      <c r="C103" s="23" t="s">
        <v>566</v>
      </c>
      <c r="D103" s="18">
        <v>2021</v>
      </c>
      <c r="E103" s="20" t="s">
        <v>565</v>
      </c>
      <c r="F103" s="22" t="s">
        <v>392</v>
      </c>
      <c r="G103" s="20" t="s">
        <v>568</v>
      </c>
      <c r="H103" s="20" t="s">
        <v>569</v>
      </c>
      <c r="I103" s="23" t="s">
        <v>233</v>
      </c>
      <c r="J103" s="20" t="s">
        <v>201</v>
      </c>
      <c r="K103" s="18" t="s">
        <v>188</v>
      </c>
      <c r="L103" s="18" t="s">
        <v>189</v>
      </c>
      <c r="M103" s="22" t="s">
        <v>341</v>
      </c>
      <c r="N103" s="23" t="s">
        <v>395</v>
      </c>
      <c r="O103" s="18" t="s">
        <v>191</v>
      </c>
      <c r="P103" s="22" t="s">
        <v>192</v>
      </c>
      <c r="Q103" s="22" t="s">
        <v>282</v>
      </c>
      <c r="R103" s="22" t="s">
        <v>1267</v>
      </c>
      <c r="S103" s="20" t="s">
        <v>520</v>
      </c>
      <c r="T103" s="18" t="s">
        <v>193</v>
      </c>
      <c r="U103" s="18" t="s">
        <v>195</v>
      </c>
      <c r="V103" s="20" t="s">
        <v>571</v>
      </c>
      <c r="W103" s="20" t="s">
        <v>572</v>
      </c>
      <c r="X103" s="23"/>
      <c r="Y103" s="24" t="s">
        <v>567</v>
      </c>
      <c r="Z103" s="28"/>
      <c r="AA103" s="23" t="s">
        <v>570</v>
      </c>
    </row>
    <row r="104" spans="1:27" s="31" customFormat="1" ht="102" hidden="1" x14ac:dyDescent="0.2">
      <c r="A104" s="19">
        <v>108</v>
      </c>
      <c r="B104" s="20" t="s">
        <v>1004</v>
      </c>
      <c r="C104" s="23" t="s">
        <v>1005</v>
      </c>
      <c r="D104" s="18">
        <v>2021</v>
      </c>
      <c r="E104" s="20" t="s">
        <v>678</v>
      </c>
      <c r="F104" s="22" t="s">
        <v>228</v>
      </c>
      <c r="G104" s="20" t="s">
        <v>1006</v>
      </c>
      <c r="H104" s="20" t="s">
        <v>1007</v>
      </c>
      <c r="I104" s="23" t="s">
        <v>220</v>
      </c>
      <c r="J104" s="20" t="s">
        <v>212</v>
      </c>
      <c r="K104" s="18" t="s">
        <v>188</v>
      </c>
      <c r="L104" s="18" t="s">
        <v>189</v>
      </c>
      <c r="M104" s="22" t="s">
        <v>1008</v>
      </c>
      <c r="N104" s="23" t="s">
        <v>1411</v>
      </c>
      <c r="O104" s="18" t="s">
        <v>191</v>
      </c>
      <c r="P104" s="22" t="s">
        <v>192</v>
      </c>
      <c r="Q104" s="22" t="s">
        <v>282</v>
      </c>
      <c r="R104" s="18" t="s">
        <v>229</v>
      </c>
      <c r="S104" s="20" t="s">
        <v>1410</v>
      </c>
      <c r="T104" s="18" t="s">
        <v>193</v>
      </c>
      <c r="U104" s="18" t="s">
        <v>195</v>
      </c>
      <c r="V104" s="20" t="s">
        <v>1011</v>
      </c>
      <c r="W104" s="20" t="s">
        <v>1012</v>
      </c>
      <c r="X104" s="23"/>
      <c r="Y104" s="26" t="s">
        <v>1013</v>
      </c>
      <c r="Z104" s="28" t="s">
        <v>680</v>
      </c>
      <c r="AA104" s="23" t="s">
        <v>665</v>
      </c>
    </row>
    <row r="105" spans="1:27" s="2" customFormat="1" ht="119" hidden="1" x14ac:dyDescent="0.2">
      <c r="A105" s="19">
        <v>24</v>
      </c>
      <c r="B105" s="20" t="s">
        <v>413</v>
      </c>
      <c r="C105" s="23" t="s">
        <v>414</v>
      </c>
      <c r="D105" s="18">
        <v>2023</v>
      </c>
      <c r="E105" s="20" t="s">
        <v>391</v>
      </c>
      <c r="F105" s="22" t="s">
        <v>392</v>
      </c>
      <c r="G105" s="20" t="s">
        <v>415</v>
      </c>
      <c r="H105" s="20" t="s">
        <v>416</v>
      </c>
      <c r="I105" s="23" t="s">
        <v>233</v>
      </c>
      <c r="J105" s="20" t="s">
        <v>214</v>
      </c>
      <c r="K105" s="18" t="s">
        <v>188</v>
      </c>
      <c r="L105" s="18" t="s">
        <v>189</v>
      </c>
      <c r="M105" s="22" t="s">
        <v>341</v>
      </c>
      <c r="N105" s="23" t="s">
        <v>395</v>
      </c>
      <c r="O105" s="18" t="s">
        <v>191</v>
      </c>
      <c r="P105" s="22" t="s">
        <v>192</v>
      </c>
      <c r="Q105" s="22" t="s">
        <v>282</v>
      </c>
      <c r="R105" s="22" t="s">
        <v>403</v>
      </c>
      <c r="S105" s="20" t="s">
        <v>1323</v>
      </c>
      <c r="T105" s="18" t="s">
        <v>189</v>
      </c>
      <c r="U105" s="18" t="s">
        <v>195</v>
      </c>
      <c r="V105" s="20" t="s">
        <v>398</v>
      </c>
      <c r="W105" s="20" t="s">
        <v>417</v>
      </c>
      <c r="X105" s="23"/>
      <c r="Y105" s="24" t="s">
        <v>1321</v>
      </c>
      <c r="Z105" s="28"/>
      <c r="AA105" s="23"/>
    </row>
    <row r="106" spans="1:27" ht="119" hidden="1" x14ac:dyDescent="0.2">
      <c r="A106" s="19">
        <v>33</v>
      </c>
      <c r="B106" s="20" t="s">
        <v>478</v>
      </c>
      <c r="C106" s="23" t="s">
        <v>479</v>
      </c>
      <c r="D106" s="18">
        <v>2022</v>
      </c>
      <c r="E106" s="20" t="s">
        <v>480</v>
      </c>
      <c r="F106" s="22" t="s">
        <v>392</v>
      </c>
      <c r="G106" s="20" t="s">
        <v>482</v>
      </c>
      <c r="H106" s="20" t="s">
        <v>483</v>
      </c>
      <c r="I106" s="23" t="s">
        <v>233</v>
      </c>
      <c r="J106" s="20" t="s">
        <v>214</v>
      </c>
      <c r="K106" s="18" t="s">
        <v>188</v>
      </c>
      <c r="L106" s="18" t="s">
        <v>189</v>
      </c>
      <c r="M106" s="22" t="s">
        <v>190</v>
      </c>
      <c r="N106" s="23" t="s">
        <v>379</v>
      </c>
      <c r="O106" s="18" t="s">
        <v>191</v>
      </c>
      <c r="P106" s="22" t="s">
        <v>192</v>
      </c>
      <c r="Q106" s="22" t="s">
        <v>292</v>
      </c>
      <c r="R106" s="22" t="s">
        <v>1267</v>
      </c>
      <c r="S106" s="20" t="s">
        <v>484</v>
      </c>
      <c r="T106" s="18" t="s">
        <v>189</v>
      </c>
      <c r="U106" s="18" t="s">
        <v>195</v>
      </c>
      <c r="V106" s="20" t="s">
        <v>294</v>
      </c>
      <c r="W106" s="20" t="s">
        <v>485</v>
      </c>
      <c r="Y106" s="24" t="s">
        <v>481</v>
      </c>
      <c r="Z106" s="28"/>
      <c r="AA106" s="23"/>
    </row>
    <row r="107" spans="1:27" ht="153" hidden="1" x14ac:dyDescent="0.2">
      <c r="A107" s="19">
        <v>31</v>
      </c>
      <c r="B107" s="20" t="s">
        <v>467</v>
      </c>
      <c r="C107" s="23" t="s">
        <v>468</v>
      </c>
      <c r="D107" s="18">
        <v>2023</v>
      </c>
      <c r="E107" s="20" t="s">
        <v>407</v>
      </c>
      <c r="F107" s="22" t="s">
        <v>392</v>
      </c>
      <c r="G107" s="20" t="s">
        <v>469</v>
      </c>
      <c r="H107" s="20" t="s">
        <v>470</v>
      </c>
      <c r="I107" s="23" t="s">
        <v>233</v>
      </c>
      <c r="J107" s="20" t="s">
        <v>214</v>
      </c>
      <c r="K107" s="18" t="s">
        <v>188</v>
      </c>
      <c r="L107" s="18" t="s">
        <v>189</v>
      </c>
      <c r="M107" s="22" t="s">
        <v>190</v>
      </c>
      <c r="N107" s="23" t="s">
        <v>379</v>
      </c>
      <c r="O107" s="18" t="s">
        <v>191</v>
      </c>
      <c r="P107" s="22" t="s">
        <v>192</v>
      </c>
      <c r="Q107" s="22" t="s">
        <v>292</v>
      </c>
      <c r="R107" s="22" t="s">
        <v>1267</v>
      </c>
      <c r="S107" s="20" t="s">
        <v>471</v>
      </c>
      <c r="T107" s="18" t="s">
        <v>194</v>
      </c>
      <c r="U107" s="18" t="s">
        <v>195</v>
      </c>
      <c r="V107" s="20" t="s">
        <v>294</v>
      </c>
      <c r="W107" s="20" t="s">
        <v>472</v>
      </c>
      <c r="Y107" s="24" t="s">
        <v>1333</v>
      </c>
      <c r="Z107" s="28"/>
      <c r="AA107" s="25"/>
    </row>
    <row r="108" spans="1:27" ht="102" hidden="1" x14ac:dyDescent="0.2">
      <c r="A108" s="37">
        <v>48</v>
      </c>
      <c r="B108" s="20" t="s">
        <v>598</v>
      </c>
      <c r="C108" s="23" t="s">
        <v>599</v>
      </c>
      <c r="D108" s="18">
        <v>2021</v>
      </c>
      <c r="E108" s="20" t="s">
        <v>600</v>
      </c>
      <c r="F108" s="22" t="s">
        <v>392</v>
      </c>
      <c r="G108" s="20" t="s">
        <v>601</v>
      </c>
      <c r="H108" s="20" t="s">
        <v>602</v>
      </c>
      <c r="I108" s="23" t="s">
        <v>233</v>
      </c>
      <c r="J108" s="20" t="s">
        <v>607</v>
      </c>
      <c r="K108" s="18" t="s">
        <v>188</v>
      </c>
      <c r="L108" s="18" t="s">
        <v>189</v>
      </c>
      <c r="M108" s="22" t="s">
        <v>341</v>
      </c>
      <c r="N108" s="23" t="s">
        <v>606</v>
      </c>
      <c r="O108" s="22" t="s">
        <v>207</v>
      </c>
      <c r="P108" s="22" t="s">
        <v>192</v>
      </c>
      <c r="Q108" s="22" t="s">
        <v>604</v>
      </c>
      <c r="R108" s="18" t="s">
        <v>229</v>
      </c>
      <c r="S108" s="20" t="s">
        <v>605</v>
      </c>
      <c r="T108" s="18" t="s">
        <v>193</v>
      </c>
      <c r="U108" s="22" t="s">
        <v>609</v>
      </c>
      <c r="V108" s="20" t="s">
        <v>610</v>
      </c>
      <c r="W108" s="20" t="s">
        <v>611</v>
      </c>
      <c r="Y108" s="24" t="s">
        <v>612</v>
      </c>
      <c r="Z108" s="22"/>
      <c r="AA108" s="23" t="s">
        <v>608</v>
      </c>
    </row>
    <row r="109" spans="1:27" ht="85" hidden="1" x14ac:dyDescent="0.2">
      <c r="A109" s="19">
        <v>49</v>
      </c>
      <c r="B109" s="20" t="s">
        <v>613</v>
      </c>
      <c r="C109" s="20" t="s">
        <v>614</v>
      </c>
      <c r="D109" s="18">
        <v>2021</v>
      </c>
      <c r="E109" s="20" t="s">
        <v>615</v>
      </c>
      <c r="F109" s="22" t="s">
        <v>392</v>
      </c>
      <c r="G109" s="20" t="s">
        <v>617</v>
      </c>
      <c r="H109" s="20" t="s">
        <v>618</v>
      </c>
      <c r="I109" s="2" t="s">
        <v>220</v>
      </c>
      <c r="J109" s="20" t="s">
        <v>428</v>
      </c>
      <c r="K109" s="18" t="s">
        <v>188</v>
      </c>
      <c r="L109" s="18" t="s">
        <v>189</v>
      </c>
      <c r="M109" s="22" t="s">
        <v>190</v>
      </c>
      <c r="N109" s="23" t="s">
        <v>379</v>
      </c>
      <c r="O109" s="22" t="s">
        <v>191</v>
      </c>
      <c r="P109" s="18" t="s">
        <v>199</v>
      </c>
      <c r="Q109" s="18" t="s">
        <v>292</v>
      </c>
      <c r="R109" s="22" t="s">
        <v>1267</v>
      </c>
      <c r="S109" s="20" t="s">
        <v>619</v>
      </c>
      <c r="T109" s="18" t="s">
        <v>194</v>
      </c>
      <c r="U109" s="18" t="s">
        <v>195</v>
      </c>
      <c r="V109" s="20" t="s">
        <v>589</v>
      </c>
      <c r="W109" s="20" t="s">
        <v>620</v>
      </c>
      <c r="Y109" s="24" t="s">
        <v>616</v>
      </c>
      <c r="AA109" s="23"/>
    </row>
    <row r="110" spans="1:27" ht="102" hidden="1" x14ac:dyDescent="0.2">
      <c r="A110" s="19">
        <v>39</v>
      </c>
      <c r="B110" s="20" t="s">
        <v>524</v>
      </c>
      <c r="C110" s="23" t="s">
        <v>525</v>
      </c>
      <c r="D110" s="18">
        <v>2021</v>
      </c>
      <c r="E110" s="20" t="s">
        <v>526</v>
      </c>
      <c r="F110" s="22" t="s">
        <v>392</v>
      </c>
      <c r="G110" s="20" t="s">
        <v>528</v>
      </c>
      <c r="H110" s="20" t="s">
        <v>529</v>
      </c>
      <c r="I110" s="23" t="s">
        <v>220</v>
      </c>
      <c r="J110" s="20" t="s">
        <v>245</v>
      </c>
      <c r="K110" s="18" t="s">
        <v>197</v>
      </c>
      <c r="L110" s="18" t="s">
        <v>193</v>
      </c>
      <c r="M110" s="22" t="s">
        <v>1428</v>
      </c>
      <c r="N110" s="23" t="s">
        <v>530</v>
      </c>
      <c r="O110" s="18" t="s">
        <v>191</v>
      </c>
      <c r="P110" s="18" t="s">
        <v>199</v>
      </c>
      <c r="Q110" s="22" t="s">
        <v>282</v>
      </c>
      <c r="R110" s="22" t="s">
        <v>1295</v>
      </c>
      <c r="S110" s="20" t="s">
        <v>246</v>
      </c>
      <c r="T110" s="18" t="s">
        <v>193</v>
      </c>
      <c r="U110" s="18" t="s">
        <v>195</v>
      </c>
      <c r="V110" s="20" t="s">
        <v>386</v>
      </c>
      <c r="W110" s="20" t="s">
        <v>531</v>
      </c>
      <c r="Y110" s="24" t="s">
        <v>527</v>
      </c>
      <c r="Z110" s="22"/>
      <c r="AA110" s="23" t="s">
        <v>1556</v>
      </c>
    </row>
    <row r="111" spans="1:27" ht="136" hidden="1" x14ac:dyDescent="0.2">
      <c r="A111" s="19">
        <v>110</v>
      </c>
      <c r="B111" s="20" t="s">
        <v>935</v>
      </c>
      <c r="C111" s="23" t="s">
        <v>936</v>
      </c>
      <c r="D111" s="18">
        <v>2021</v>
      </c>
      <c r="E111" s="20" t="s">
        <v>937</v>
      </c>
      <c r="F111" s="22" t="s">
        <v>228</v>
      </c>
      <c r="G111" s="20" t="s">
        <v>938</v>
      </c>
      <c r="H111" s="20" t="s">
        <v>939</v>
      </c>
      <c r="I111" s="23" t="s">
        <v>220</v>
      </c>
      <c r="J111" s="20" t="s">
        <v>206</v>
      </c>
      <c r="K111" s="22" t="s">
        <v>211</v>
      </c>
      <c r="L111" s="18" t="s">
        <v>189</v>
      </c>
      <c r="M111" s="22" t="s">
        <v>1429</v>
      </c>
      <c r="N111" s="23" t="s">
        <v>1412</v>
      </c>
      <c r="O111" s="22" t="s">
        <v>207</v>
      </c>
      <c r="P111" s="22" t="s">
        <v>192</v>
      </c>
      <c r="Q111" s="22" t="s">
        <v>282</v>
      </c>
      <c r="R111" s="18" t="s">
        <v>229</v>
      </c>
      <c r="S111" s="20" t="s">
        <v>1413</v>
      </c>
      <c r="T111" s="18" t="s">
        <v>193</v>
      </c>
      <c r="U111" s="18" t="s">
        <v>195</v>
      </c>
      <c r="V111" s="20" t="s">
        <v>943</v>
      </c>
      <c r="W111" s="20" t="s">
        <v>944</v>
      </c>
      <c r="X111" s="23" t="s">
        <v>945</v>
      </c>
      <c r="Y111" s="24" t="s">
        <v>946</v>
      </c>
      <c r="Z111" s="28" t="s">
        <v>680</v>
      </c>
      <c r="AA111" s="23" t="s">
        <v>665</v>
      </c>
    </row>
    <row r="112" spans="1:27" ht="136" hidden="1" x14ac:dyDescent="0.2">
      <c r="A112" s="19">
        <v>111</v>
      </c>
      <c r="B112" s="20" t="s">
        <v>957</v>
      </c>
      <c r="C112" s="20" t="s">
        <v>958</v>
      </c>
      <c r="D112" s="18">
        <v>2021</v>
      </c>
      <c r="E112" s="20" t="s">
        <v>937</v>
      </c>
      <c r="F112" s="22" t="s">
        <v>228</v>
      </c>
      <c r="G112" s="20" t="s">
        <v>959</v>
      </c>
      <c r="H112" s="20" t="s">
        <v>960</v>
      </c>
      <c r="I112" s="2" t="s">
        <v>233</v>
      </c>
      <c r="J112" s="20" t="s">
        <v>797</v>
      </c>
      <c r="K112" s="18" t="s">
        <v>188</v>
      </c>
      <c r="L112" s="18" t="s">
        <v>189</v>
      </c>
      <c r="M112" s="18" t="s">
        <v>190</v>
      </c>
      <c r="N112" s="23" t="s">
        <v>1388</v>
      </c>
      <c r="O112" s="18" t="s">
        <v>191</v>
      </c>
      <c r="P112" s="22" t="s">
        <v>192</v>
      </c>
      <c r="Q112" s="22" t="s">
        <v>292</v>
      </c>
      <c r="R112" s="22" t="s">
        <v>277</v>
      </c>
      <c r="S112" s="20" t="s">
        <v>961</v>
      </c>
      <c r="T112" s="18" t="s">
        <v>193</v>
      </c>
      <c r="U112" s="18" t="s">
        <v>195</v>
      </c>
      <c r="V112" s="20" t="s">
        <v>733</v>
      </c>
      <c r="W112" s="20" t="s">
        <v>962</v>
      </c>
      <c r="X112" s="23" t="s">
        <v>963</v>
      </c>
      <c r="Y112" s="24" t="s">
        <v>964</v>
      </c>
      <c r="Z112" s="27" t="s">
        <v>664</v>
      </c>
      <c r="AA112" s="23" t="s">
        <v>698</v>
      </c>
    </row>
    <row r="113" spans="1:30" ht="136" x14ac:dyDescent="0.2">
      <c r="A113" s="19">
        <v>46</v>
      </c>
      <c r="B113" s="20" t="s">
        <v>581</v>
      </c>
      <c r="C113" s="20" t="s">
        <v>582</v>
      </c>
      <c r="D113" s="18">
        <v>2021</v>
      </c>
      <c r="E113" s="20" t="s">
        <v>565</v>
      </c>
      <c r="F113" s="22" t="s">
        <v>392</v>
      </c>
      <c r="G113" s="20" t="s">
        <v>584</v>
      </c>
      <c r="H113" s="20" t="s">
        <v>585</v>
      </c>
      <c r="I113" s="2" t="s">
        <v>220</v>
      </c>
      <c r="J113" s="20" t="s">
        <v>196</v>
      </c>
      <c r="K113" s="18" t="s">
        <v>188</v>
      </c>
      <c r="L113" s="18" t="s">
        <v>189</v>
      </c>
      <c r="M113" s="22" t="s">
        <v>1430</v>
      </c>
      <c r="N113" s="23" t="s">
        <v>586</v>
      </c>
      <c r="O113" s="18" t="s">
        <v>191</v>
      </c>
      <c r="P113" s="22" t="s">
        <v>192</v>
      </c>
      <c r="Q113" s="22" t="s">
        <v>292</v>
      </c>
      <c r="R113" s="22" t="s">
        <v>403</v>
      </c>
      <c r="S113" s="20" t="s">
        <v>587</v>
      </c>
      <c r="T113" s="18" t="s">
        <v>189</v>
      </c>
      <c r="U113" s="18" t="s">
        <v>195</v>
      </c>
      <c r="V113" s="20" t="s">
        <v>589</v>
      </c>
      <c r="W113" s="20" t="s">
        <v>588</v>
      </c>
      <c r="Y113" s="24" t="s">
        <v>583</v>
      </c>
      <c r="Z113" s="27"/>
      <c r="AA113" s="23"/>
    </row>
    <row r="114" spans="1:30" s="23" customFormat="1" x14ac:dyDescent="0.2">
      <c r="A114" s="1"/>
      <c r="B114" s="1"/>
      <c r="C114" s="1"/>
      <c r="D114" s="1"/>
      <c r="E114" s="1"/>
      <c r="F114" s="1"/>
      <c r="G114" s="1"/>
      <c r="H114" s="1"/>
      <c r="I114" s="1"/>
      <c r="J114" s="1"/>
      <c r="K114" s="1"/>
      <c r="L114" s="18"/>
      <c r="M114" s="18"/>
      <c r="N114" s="2"/>
      <c r="O114" s="18"/>
      <c r="P114" s="18"/>
      <c r="Q114" s="18"/>
      <c r="R114" s="18"/>
      <c r="S114" s="1"/>
      <c r="T114" s="18"/>
      <c r="U114" s="18"/>
      <c r="V114" s="1"/>
      <c r="W114" s="1"/>
      <c r="Y114" s="2"/>
      <c r="Z114" s="18"/>
      <c r="AA114" s="2"/>
      <c r="AB114" s="1"/>
      <c r="AC114" s="1"/>
      <c r="AD114" s="1"/>
    </row>
    <row r="115" spans="1:30" s="23" customFormat="1" x14ac:dyDescent="0.2">
      <c r="A115" s="1"/>
      <c r="B115" s="1"/>
      <c r="C115" s="1"/>
      <c r="D115" s="1"/>
      <c r="E115" s="1"/>
      <c r="F115" s="1"/>
      <c r="G115" s="1"/>
      <c r="H115" s="1"/>
      <c r="I115" s="1"/>
      <c r="J115" s="1"/>
      <c r="K115" s="1"/>
      <c r="L115" s="18"/>
      <c r="M115" s="18"/>
      <c r="N115" s="2"/>
      <c r="O115" s="18"/>
      <c r="P115" s="18"/>
      <c r="Q115" s="18"/>
      <c r="R115" s="18"/>
      <c r="S115" s="1"/>
      <c r="T115" s="18"/>
      <c r="U115" s="18"/>
      <c r="V115" s="1"/>
      <c r="W115" s="1"/>
      <c r="Y115" s="2"/>
      <c r="Z115" s="18"/>
      <c r="AA115" s="2"/>
      <c r="AB115" s="1"/>
      <c r="AC115" s="1"/>
      <c r="AD115" s="1"/>
    </row>
    <row r="116" spans="1:30" s="23" customFormat="1" x14ac:dyDescent="0.2">
      <c r="A116" s="1"/>
      <c r="B116" s="1"/>
      <c r="C116" s="1"/>
      <c r="D116" s="1"/>
      <c r="E116" s="1"/>
      <c r="F116" s="1"/>
      <c r="G116" s="1"/>
      <c r="H116" s="1"/>
      <c r="I116" s="1"/>
      <c r="J116" s="1"/>
      <c r="K116" s="1"/>
      <c r="L116" s="18"/>
      <c r="M116" s="18"/>
      <c r="N116" s="2"/>
      <c r="O116" s="18"/>
      <c r="P116" s="18"/>
      <c r="Q116" s="18"/>
      <c r="R116" s="18"/>
      <c r="S116" s="1"/>
      <c r="T116" s="18"/>
      <c r="U116" s="18"/>
      <c r="V116" s="1"/>
      <c r="W116" s="1"/>
      <c r="Y116" s="2"/>
      <c r="Z116" s="18"/>
      <c r="AA116" s="2"/>
      <c r="AB116" s="1"/>
      <c r="AC116" s="1"/>
      <c r="AD116" s="1"/>
    </row>
    <row r="117" spans="1:30" s="23" customFormat="1" x14ac:dyDescent="0.2">
      <c r="A117" s="1"/>
      <c r="B117" s="1"/>
      <c r="C117" s="1"/>
      <c r="D117" s="1"/>
      <c r="E117" s="1"/>
      <c r="F117" s="1"/>
      <c r="G117" s="1"/>
      <c r="H117" s="1"/>
      <c r="I117" s="1"/>
      <c r="J117" s="1"/>
      <c r="K117" s="1"/>
      <c r="L117" s="18"/>
      <c r="M117" s="18"/>
      <c r="N117" s="2"/>
      <c r="O117" s="18"/>
      <c r="P117" s="18"/>
      <c r="Q117" s="18"/>
      <c r="R117" s="18"/>
      <c r="S117" s="1"/>
      <c r="T117" s="18"/>
      <c r="U117" s="18"/>
      <c r="V117" s="1"/>
      <c r="W117" s="1"/>
      <c r="Y117" s="2"/>
      <c r="Z117" s="18"/>
      <c r="AA117" s="2"/>
      <c r="AB117" s="1"/>
      <c r="AC117" s="1"/>
      <c r="AD117" s="1"/>
    </row>
    <row r="118" spans="1:30" s="23" customFormat="1" x14ac:dyDescent="0.2">
      <c r="A118" s="1"/>
      <c r="B118" s="1"/>
      <c r="C118" s="1"/>
      <c r="D118" s="1"/>
      <c r="E118" s="1"/>
      <c r="F118" s="1"/>
      <c r="G118" s="1"/>
      <c r="H118" s="1"/>
      <c r="I118" s="1"/>
      <c r="J118" s="1"/>
      <c r="K118" s="1"/>
      <c r="L118" s="18"/>
      <c r="M118" s="18"/>
      <c r="N118" s="2"/>
      <c r="O118" s="18"/>
      <c r="P118" s="18"/>
      <c r="Q118" s="18"/>
      <c r="R118" s="18"/>
      <c r="S118" s="1"/>
      <c r="T118" s="18"/>
      <c r="U118" s="18"/>
      <c r="V118" s="1"/>
      <c r="W118" s="1"/>
      <c r="Y118" s="2"/>
      <c r="Z118" s="18"/>
      <c r="AA118" s="2"/>
      <c r="AB118" s="1"/>
      <c r="AC118" s="1"/>
      <c r="AD118" s="1"/>
    </row>
    <row r="119" spans="1:30" s="23" customFormat="1" x14ac:dyDescent="0.2">
      <c r="A119" s="1"/>
      <c r="B119" s="1"/>
      <c r="C119" s="1"/>
      <c r="D119" s="1"/>
      <c r="E119" s="1"/>
      <c r="F119" s="1"/>
      <c r="G119" s="1"/>
      <c r="H119" s="1"/>
      <c r="I119" s="1"/>
      <c r="J119" s="1"/>
      <c r="K119" s="1"/>
      <c r="L119" s="18"/>
      <c r="M119" s="18"/>
      <c r="N119" s="2"/>
      <c r="O119" s="18"/>
      <c r="P119" s="18"/>
      <c r="Q119" s="18"/>
      <c r="R119" s="18"/>
      <c r="S119" s="1"/>
      <c r="T119" s="18"/>
      <c r="U119" s="18"/>
      <c r="V119" s="1"/>
      <c r="W119" s="1"/>
      <c r="Y119" s="2"/>
      <c r="Z119" s="18"/>
      <c r="AA119" s="2"/>
      <c r="AB119" s="1"/>
      <c r="AC119" s="1"/>
      <c r="AD119" s="1"/>
    </row>
    <row r="120" spans="1:30" s="23" customFormat="1" x14ac:dyDescent="0.2">
      <c r="A120" s="1"/>
      <c r="B120" s="1"/>
      <c r="C120" s="1"/>
      <c r="D120" s="1"/>
      <c r="E120" s="1"/>
      <c r="F120" s="1"/>
      <c r="G120" s="1"/>
      <c r="H120" s="1"/>
      <c r="I120" s="1"/>
      <c r="J120" s="1"/>
      <c r="K120" s="1"/>
      <c r="L120" s="18"/>
      <c r="M120" s="18"/>
      <c r="N120" s="2"/>
      <c r="O120" s="18"/>
      <c r="P120" s="18"/>
      <c r="Q120" s="18"/>
      <c r="R120" s="18"/>
      <c r="S120" s="1"/>
      <c r="T120" s="18"/>
      <c r="U120" s="18"/>
      <c r="V120" s="1"/>
      <c r="W120" s="1"/>
      <c r="Y120" s="2"/>
      <c r="Z120" s="18"/>
      <c r="AA120" s="2"/>
      <c r="AB120" s="1"/>
      <c r="AC120" s="1"/>
      <c r="AD120" s="1"/>
    </row>
    <row r="121" spans="1:30" s="23" customFormat="1" x14ac:dyDescent="0.2">
      <c r="A121" s="1"/>
      <c r="B121" s="1"/>
      <c r="C121" s="1"/>
      <c r="D121" s="1"/>
      <c r="E121" s="1"/>
      <c r="F121" s="1"/>
      <c r="G121" s="1" t="s">
        <v>1559</v>
      </c>
      <c r="H121" s="1"/>
      <c r="I121" s="1"/>
      <c r="J121" s="1"/>
      <c r="K121" s="1"/>
      <c r="L121" s="18"/>
      <c r="M121" s="18"/>
      <c r="N121" s="2"/>
      <c r="O121" s="18"/>
      <c r="P121" s="18"/>
      <c r="Q121" s="18"/>
      <c r="R121" s="18"/>
      <c r="S121" s="1"/>
      <c r="T121" s="18"/>
      <c r="U121" s="18"/>
      <c r="V121" s="1"/>
      <c r="W121" s="1"/>
      <c r="Y121" s="2"/>
      <c r="Z121" s="18"/>
      <c r="AA121" s="2"/>
      <c r="AB121" s="1"/>
      <c r="AC121" s="1"/>
      <c r="AD121" s="1"/>
    </row>
    <row r="122" spans="1:30" s="23" customFormat="1" x14ac:dyDescent="0.2">
      <c r="A122" s="1"/>
      <c r="B122" s="1"/>
      <c r="C122" s="1"/>
      <c r="D122" s="1"/>
      <c r="E122" s="1"/>
      <c r="F122" s="1"/>
      <c r="G122" s="1"/>
      <c r="H122" s="1"/>
      <c r="I122" s="1"/>
      <c r="J122" s="1"/>
      <c r="K122" s="1"/>
      <c r="L122" s="18"/>
      <c r="M122" s="18"/>
      <c r="N122" s="2"/>
      <c r="O122" s="18"/>
      <c r="P122" s="18"/>
      <c r="Q122" s="18"/>
      <c r="R122" s="18"/>
      <c r="S122" s="1"/>
      <c r="T122" s="18"/>
      <c r="U122" s="18"/>
      <c r="V122" s="1"/>
      <c r="W122" s="1"/>
      <c r="Y122" s="2"/>
      <c r="Z122" s="18"/>
      <c r="AA122" s="2"/>
      <c r="AB122" s="1"/>
      <c r="AC122" s="1"/>
      <c r="AD122" s="1"/>
    </row>
    <row r="123" spans="1:30" s="23" customFormat="1" x14ac:dyDescent="0.2">
      <c r="A123" s="1"/>
      <c r="B123" s="1"/>
      <c r="C123" s="1"/>
      <c r="D123" s="1"/>
      <c r="E123" s="1"/>
      <c r="F123" s="1"/>
      <c r="G123" s="1"/>
      <c r="H123" s="1"/>
      <c r="I123" s="1"/>
      <c r="J123" s="1"/>
      <c r="K123" s="1"/>
      <c r="L123" s="18"/>
      <c r="M123" s="18"/>
      <c r="N123" s="2"/>
      <c r="O123" s="18"/>
      <c r="P123" s="18"/>
      <c r="Q123" s="18"/>
      <c r="R123" s="18"/>
      <c r="S123" s="1"/>
      <c r="T123" s="18"/>
      <c r="U123" s="18"/>
      <c r="V123" s="1"/>
      <c r="W123" s="1"/>
      <c r="Y123" s="2"/>
      <c r="Z123" s="18"/>
      <c r="AA123" s="2"/>
      <c r="AB123" s="1"/>
      <c r="AC123" s="1"/>
      <c r="AD123" s="1"/>
    </row>
    <row r="124" spans="1:30" s="23" customFormat="1" x14ac:dyDescent="0.2">
      <c r="A124" s="1"/>
      <c r="B124" s="1"/>
      <c r="C124" s="1"/>
      <c r="D124" s="1"/>
      <c r="E124" s="1"/>
      <c r="F124" s="1"/>
      <c r="G124" s="1"/>
      <c r="H124" s="1"/>
      <c r="I124" s="1"/>
      <c r="J124" s="1"/>
      <c r="K124" s="1"/>
      <c r="L124" s="18"/>
      <c r="M124" s="18"/>
      <c r="N124" s="2"/>
      <c r="O124" s="18"/>
      <c r="P124" s="18"/>
      <c r="Q124" s="18"/>
      <c r="R124" s="18"/>
      <c r="S124" s="1"/>
      <c r="T124" s="18"/>
      <c r="U124" s="18"/>
      <c r="V124" s="1"/>
      <c r="W124" s="1"/>
      <c r="Y124" s="2"/>
      <c r="Z124" s="18"/>
      <c r="AA124" s="2"/>
      <c r="AB124" s="1"/>
      <c r="AC124" s="1"/>
      <c r="AD124" s="1"/>
    </row>
    <row r="125" spans="1:30" s="23" customFormat="1" x14ac:dyDescent="0.2">
      <c r="A125" s="1"/>
      <c r="B125" s="1"/>
      <c r="C125" s="1"/>
      <c r="D125" s="1"/>
      <c r="E125" s="1"/>
      <c r="F125" s="1"/>
      <c r="G125" s="1"/>
      <c r="H125" s="1"/>
      <c r="I125" s="1"/>
      <c r="J125" s="1"/>
      <c r="K125" s="1"/>
      <c r="L125" s="18"/>
      <c r="M125" s="18"/>
      <c r="N125" s="2"/>
      <c r="O125" s="18"/>
      <c r="P125" s="18"/>
      <c r="Q125" s="18"/>
      <c r="R125" s="18"/>
      <c r="S125" s="1"/>
      <c r="T125" s="18"/>
      <c r="U125" s="18"/>
      <c r="V125" s="1"/>
      <c r="W125" s="1"/>
      <c r="Y125" s="2"/>
      <c r="Z125" s="18"/>
      <c r="AA125" s="2"/>
      <c r="AB125" s="1"/>
      <c r="AC125" s="1"/>
      <c r="AD125" s="1"/>
    </row>
    <row r="126" spans="1:30" s="23" customFormat="1" x14ac:dyDescent="0.2">
      <c r="A126" s="1"/>
      <c r="B126" s="1"/>
      <c r="C126" s="1"/>
      <c r="D126" s="1"/>
      <c r="E126" s="1"/>
      <c r="F126" s="1"/>
      <c r="G126" s="1"/>
      <c r="H126" s="1"/>
      <c r="I126" s="1"/>
      <c r="J126" s="1"/>
      <c r="K126" s="1"/>
      <c r="L126" s="18"/>
      <c r="M126" s="18"/>
      <c r="N126" s="2"/>
      <c r="O126" s="18"/>
      <c r="P126" s="18"/>
      <c r="Q126" s="18"/>
      <c r="R126" s="18"/>
      <c r="S126" s="1"/>
      <c r="T126" s="18"/>
      <c r="U126" s="18"/>
      <c r="V126" s="1"/>
      <c r="W126" s="1"/>
      <c r="Y126" s="2"/>
      <c r="Z126" s="18"/>
      <c r="AA126" s="2"/>
      <c r="AB126" s="1"/>
      <c r="AC126" s="1"/>
      <c r="AD126" s="1"/>
    </row>
    <row r="127" spans="1:30" s="23" customFormat="1" x14ac:dyDescent="0.2">
      <c r="A127" s="1"/>
      <c r="B127" s="1"/>
      <c r="C127" s="1"/>
      <c r="D127" s="1"/>
      <c r="E127" s="1"/>
      <c r="F127" s="1"/>
      <c r="G127" s="1"/>
      <c r="H127" s="1"/>
      <c r="I127" s="1"/>
      <c r="J127" s="1"/>
      <c r="K127" s="1"/>
      <c r="L127" s="18"/>
      <c r="M127" s="18"/>
      <c r="N127" s="2"/>
      <c r="O127" s="18"/>
      <c r="P127" s="18"/>
      <c r="Q127" s="18"/>
      <c r="R127" s="18"/>
      <c r="S127" s="1"/>
      <c r="T127" s="18"/>
      <c r="U127" s="18"/>
      <c r="V127" s="1"/>
      <c r="W127" s="1"/>
      <c r="Y127" s="2"/>
      <c r="Z127" s="18"/>
      <c r="AA127" s="2"/>
      <c r="AB127" s="1"/>
      <c r="AC127" s="1"/>
      <c r="AD127" s="1"/>
    </row>
    <row r="128" spans="1:30" s="23" customFormat="1" x14ac:dyDescent="0.2">
      <c r="A128" s="1"/>
      <c r="B128" s="1"/>
      <c r="C128" s="1"/>
      <c r="D128" s="1"/>
      <c r="E128" s="1"/>
      <c r="F128" s="1"/>
      <c r="G128" s="1"/>
      <c r="H128" s="1"/>
      <c r="I128" s="1"/>
      <c r="J128" s="1"/>
      <c r="K128" s="1"/>
      <c r="L128" s="18"/>
      <c r="M128" s="18"/>
      <c r="N128" s="2"/>
      <c r="O128" s="18"/>
      <c r="P128" s="18"/>
      <c r="Q128" s="18"/>
      <c r="R128" s="18"/>
      <c r="S128" s="1"/>
      <c r="T128" s="18"/>
      <c r="U128" s="18"/>
      <c r="V128" s="1"/>
      <c r="W128" s="1"/>
      <c r="Y128" s="2"/>
      <c r="Z128" s="18"/>
      <c r="AA128" s="2"/>
      <c r="AB128" s="1"/>
      <c r="AC128" s="1"/>
      <c r="AD128" s="1"/>
    </row>
    <row r="129" spans="1:30" s="23" customFormat="1" x14ac:dyDescent="0.2">
      <c r="A129" s="1"/>
      <c r="B129" s="1"/>
      <c r="C129" s="1"/>
      <c r="D129" s="1"/>
      <c r="E129" s="1"/>
      <c r="F129" s="1"/>
      <c r="G129" s="1"/>
      <c r="H129" s="1"/>
      <c r="I129" s="1"/>
      <c r="J129" s="1"/>
      <c r="K129" s="1"/>
      <c r="L129" s="18"/>
      <c r="M129" s="18"/>
      <c r="N129" s="2"/>
      <c r="O129" s="18"/>
      <c r="P129" s="18"/>
      <c r="Q129" s="18"/>
      <c r="R129" s="18"/>
      <c r="S129" s="1"/>
      <c r="T129" s="18"/>
      <c r="U129" s="18"/>
      <c r="V129" s="1"/>
      <c r="W129" s="1"/>
      <c r="Y129" s="2"/>
      <c r="Z129" s="18"/>
      <c r="AA129" s="2"/>
      <c r="AB129" s="1"/>
      <c r="AC129" s="1"/>
      <c r="AD129" s="1"/>
    </row>
    <row r="130" spans="1:30" s="23" customFormat="1" x14ac:dyDescent="0.2">
      <c r="A130" s="1"/>
      <c r="B130" s="1"/>
      <c r="C130" s="1"/>
      <c r="D130" s="1"/>
      <c r="E130" s="1"/>
      <c r="F130" s="1"/>
      <c r="G130" s="1"/>
      <c r="H130" s="1"/>
      <c r="I130" s="1"/>
      <c r="J130" s="1"/>
      <c r="K130" s="1"/>
      <c r="L130" s="18"/>
      <c r="M130" s="18"/>
      <c r="N130" s="2"/>
      <c r="O130" s="18"/>
      <c r="P130" s="18"/>
      <c r="Q130" s="18"/>
      <c r="R130" s="18"/>
      <c r="S130" s="1"/>
      <c r="T130" s="18"/>
      <c r="U130" s="18"/>
      <c r="V130" s="1"/>
      <c r="W130" s="1"/>
      <c r="Y130" s="2"/>
      <c r="Z130" s="18"/>
      <c r="AA130" s="2"/>
      <c r="AB130" s="1"/>
      <c r="AC130" s="1"/>
      <c r="AD130" s="1"/>
    </row>
    <row r="131" spans="1:30" s="23" customFormat="1" x14ac:dyDescent="0.2">
      <c r="A131" s="1"/>
      <c r="B131" s="1"/>
      <c r="C131" s="1"/>
      <c r="D131" s="1"/>
      <c r="E131" s="1"/>
      <c r="F131" s="1"/>
      <c r="G131" s="1"/>
      <c r="H131" s="1"/>
      <c r="I131" s="1"/>
      <c r="J131" s="1"/>
      <c r="K131" s="1"/>
      <c r="L131" s="18"/>
      <c r="M131" s="18"/>
      <c r="N131" s="2"/>
      <c r="O131" s="18"/>
      <c r="P131" s="18"/>
      <c r="Q131" s="18"/>
      <c r="R131" s="18"/>
      <c r="S131" s="1"/>
      <c r="T131" s="18"/>
      <c r="U131" s="18"/>
      <c r="V131" s="1"/>
      <c r="W131" s="1"/>
      <c r="Y131" s="2"/>
      <c r="Z131" s="18"/>
      <c r="AA131" s="2"/>
      <c r="AB131" s="1"/>
      <c r="AC131" s="1"/>
      <c r="AD131" s="1"/>
    </row>
    <row r="132" spans="1:30" s="23" customFormat="1" x14ac:dyDescent="0.2">
      <c r="A132" s="1"/>
      <c r="B132" s="1"/>
      <c r="C132" s="1"/>
      <c r="D132" s="1"/>
      <c r="E132" s="1"/>
      <c r="F132" s="1"/>
      <c r="G132" s="1"/>
      <c r="H132" s="1"/>
      <c r="I132" s="1"/>
      <c r="J132" s="1"/>
      <c r="K132" s="1"/>
      <c r="L132" s="18"/>
      <c r="M132" s="18"/>
      <c r="N132" s="2"/>
      <c r="O132" s="18"/>
      <c r="P132" s="18"/>
      <c r="Q132" s="18"/>
      <c r="R132" s="18"/>
      <c r="S132" s="1"/>
      <c r="T132" s="18"/>
      <c r="U132" s="18"/>
      <c r="V132" s="1"/>
      <c r="W132" s="1"/>
      <c r="Y132" s="2"/>
      <c r="Z132" s="18"/>
      <c r="AA132" s="2"/>
      <c r="AB132" s="1"/>
      <c r="AC132" s="1"/>
      <c r="AD132" s="1"/>
    </row>
    <row r="133" spans="1:30" s="23" customFormat="1" x14ac:dyDescent="0.2">
      <c r="A133" s="1"/>
      <c r="B133" s="1"/>
      <c r="C133" s="1"/>
      <c r="D133" s="1"/>
      <c r="E133" s="1"/>
      <c r="F133" s="1"/>
      <c r="G133" s="1"/>
      <c r="H133" s="1"/>
      <c r="I133" s="1"/>
      <c r="J133" s="1"/>
      <c r="K133" s="1"/>
      <c r="L133" s="18"/>
      <c r="M133" s="18"/>
      <c r="N133" s="2"/>
      <c r="O133" s="18"/>
      <c r="P133" s="18"/>
      <c r="Q133" s="18"/>
      <c r="R133" s="18"/>
      <c r="S133" s="1"/>
      <c r="T133" s="18"/>
      <c r="U133" s="18"/>
      <c r="V133" s="1"/>
      <c r="W133" s="1"/>
      <c r="Y133" s="2"/>
      <c r="Z133" s="18"/>
      <c r="AA133" s="2"/>
      <c r="AB133" s="1"/>
      <c r="AC133" s="1"/>
      <c r="AD133" s="1"/>
    </row>
    <row r="134" spans="1:30" s="23" customFormat="1" x14ac:dyDescent="0.2">
      <c r="A134" s="1"/>
      <c r="B134" s="1"/>
      <c r="C134" s="1"/>
      <c r="D134" s="1"/>
      <c r="E134" s="1"/>
      <c r="F134" s="1"/>
      <c r="G134" s="1"/>
      <c r="H134" s="1"/>
      <c r="I134" s="1"/>
      <c r="J134" s="1"/>
      <c r="K134" s="1"/>
      <c r="L134" s="18"/>
      <c r="M134" s="18"/>
      <c r="N134" s="2"/>
      <c r="O134" s="18"/>
      <c r="P134" s="18"/>
      <c r="Q134" s="18"/>
      <c r="R134" s="18"/>
      <c r="S134" s="1"/>
      <c r="T134" s="18"/>
      <c r="U134" s="18"/>
      <c r="V134" s="1"/>
      <c r="W134" s="1"/>
      <c r="Y134" s="2"/>
      <c r="Z134" s="18"/>
      <c r="AA134" s="2"/>
      <c r="AB134" s="1"/>
      <c r="AC134" s="1"/>
      <c r="AD134" s="1"/>
    </row>
    <row r="135" spans="1:30" s="23" customFormat="1" x14ac:dyDescent="0.2">
      <c r="A135" s="1"/>
      <c r="B135" s="1"/>
      <c r="C135" s="1"/>
      <c r="D135" s="1"/>
      <c r="E135" s="1"/>
      <c r="F135" s="1"/>
      <c r="G135" s="1"/>
      <c r="H135" s="1"/>
      <c r="I135" s="1"/>
      <c r="J135" s="1"/>
      <c r="K135" s="1"/>
      <c r="L135" s="18"/>
      <c r="M135" s="18"/>
      <c r="N135" s="2"/>
      <c r="O135" s="18"/>
      <c r="P135" s="18"/>
      <c r="Q135" s="18"/>
      <c r="R135" s="18"/>
      <c r="S135" s="1"/>
      <c r="T135" s="18"/>
      <c r="U135" s="18"/>
      <c r="V135" s="1"/>
      <c r="W135" s="1"/>
      <c r="Y135" s="2"/>
      <c r="Z135" s="18"/>
      <c r="AA135" s="2"/>
      <c r="AB135" s="1"/>
      <c r="AC135" s="1"/>
      <c r="AD135" s="1"/>
    </row>
    <row r="136" spans="1:30" s="23" customFormat="1" x14ac:dyDescent="0.2">
      <c r="A136" s="1"/>
      <c r="B136" s="1"/>
      <c r="C136" s="1"/>
      <c r="D136" s="1"/>
      <c r="E136" s="1"/>
      <c r="F136" s="1"/>
      <c r="G136" s="1"/>
      <c r="H136" s="1"/>
      <c r="I136" s="1"/>
      <c r="J136" s="1"/>
      <c r="K136" s="1"/>
      <c r="L136" s="18"/>
      <c r="M136" s="18"/>
      <c r="N136" s="2"/>
      <c r="O136" s="18"/>
      <c r="P136" s="18"/>
      <c r="Q136" s="18"/>
      <c r="R136" s="18"/>
      <c r="S136" s="1"/>
      <c r="T136" s="18"/>
      <c r="U136" s="18"/>
      <c r="V136" s="1"/>
      <c r="W136" s="1"/>
      <c r="Y136" s="2"/>
      <c r="Z136" s="18"/>
      <c r="AA136" s="2"/>
      <c r="AB136" s="1"/>
      <c r="AC136" s="1"/>
      <c r="AD136" s="1"/>
    </row>
    <row r="137" spans="1:30" s="23" customFormat="1" x14ac:dyDescent="0.2">
      <c r="A137" s="1"/>
      <c r="B137" s="1"/>
      <c r="C137" s="1"/>
      <c r="D137" s="1"/>
      <c r="E137" s="1"/>
      <c r="F137" s="1"/>
      <c r="G137" s="1"/>
      <c r="H137" s="1"/>
      <c r="I137" s="1"/>
      <c r="J137" s="1"/>
      <c r="K137" s="1"/>
      <c r="L137" s="18"/>
      <c r="M137" s="18"/>
      <c r="N137" s="2"/>
      <c r="O137" s="18"/>
      <c r="P137" s="18"/>
      <c r="Q137" s="18"/>
      <c r="R137" s="18"/>
      <c r="S137" s="1"/>
      <c r="T137" s="18"/>
      <c r="U137" s="18"/>
      <c r="V137" s="1"/>
      <c r="W137" s="1"/>
      <c r="Y137" s="2"/>
      <c r="Z137" s="18"/>
      <c r="AA137" s="2"/>
      <c r="AB137" s="1"/>
      <c r="AC137" s="1"/>
      <c r="AD137" s="1"/>
    </row>
    <row r="138" spans="1:30" s="23" customFormat="1" x14ac:dyDescent="0.2">
      <c r="A138" s="1"/>
      <c r="B138" s="1"/>
      <c r="C138" s="1"/>
      <c r="D138" s="1"/>
      <c r="E138" s="1"/>
      <c r="F138" s="1"/>
      <c r="G138" s="1"/>
      <c r="H138" s="1"/>
      <c r="I138" s="1"/>
      <c r="J138" s="1"/>
      <c r="K138" s="1"/>
      <c r="L138" s="18"/>
      <c r="M138" s="18"/>
      <c r="N138" s="2"/>
      <c r="O138" s="18"/>
      <c r="P138" s="18"/>
      <c r="Q138" s="18"/>
      <c r="R138" s="18"/>
      <c r="S138" s="1"/>
      <c r="T138" s="18"/>
      <c r="U138" s="18"/>
      <c r="V138" s="1"/>
      <c r="W138" s="1"/>
      <c r="Y138" s="2"/>
      <c r="Z138" s="18"/>
      <c r="AA138" s="2"/>
      <c r="AB138" s="1"/>
      <c r="AC138" s="1"/>
      <c r="AD138" s="1"/>
    </row>
    <row r="139" spans="1:30" s="23" customFormat="1" x14ac:dyDescent="0.2">
      <c r="A139" s="1"/>
      <c r="B139" s="1"/>
      <c r="C139" s="1"/>
      <c r="D139" s="1"/>
      <c r="E139" s="1"/>
      <c r="F139" s="1"/>
      <c r="G139" s="1"/>
      <c r="H139" s="1"/>
      <c r="I139" s="1"/>
      <c r="J139" s="1"/>
      <c r="K139" s="1"/>
      <c r="L139" s="18"/>
      <c r="M139" s="18"/>
      <c r="N139" s="2"/>
      <c r="O139" s="18"/>
      <c r="P139" s="18"/>
      <c r="Q139" s="18"/>
      <c r="R139" s="18"/>
      <c r="S139" s="1"/>
      <c r="T139" s="18"/>
      <c r="U139" s="18"/>
      <c r="V139" s="1"/>
      <c r="W139" s="1"/>
      <c r="Y139" s="2"/>
      <c r="Z139" s="18"/>
      <c r="AA139" s="2"/>
      <c r="AB139" s="1"/>
      <c r="AC139" s="1"/>
      <c r="AD139" s="1"/>
    </row>
    <row r="140" spans="1:30" s="23" customFormat="1" x14ac:dyDescent="0.2">
      <c r="A140" s="1"/>
      <c r="B140" s="1"/>
      <c r="C140" s="1"/>
      <c r="D140" s="1"/>
      <c r="E140" s="1"/>
      <c r="F140" s="1"/>
      <c r="G140" s="1"/>
      <c r="H140" s="1"/>
      <c r="I140" s="1"/>
      <c r="J140" s="1"/>
      <c r="K140" s="1"/>
      <c r="L140" s="18"/>
      <c r="M140" s="18"/>
      <c r="N140" s="2"/>
      <c r="O140" s="18"/>
      <c r="P140" s="18"/>
      <c r="Q140" s="18"/>
      <c r="R140" s="18"/>
      <c r="S140" s="1"/>
      <c r="T140" s="18"/>
      <c r="U140" s="18"/>
      <c r="V140" s="1"/>
      <c r="W140" s="1"/>
      <c r="Y140" s="2"/>
      <c r="Z140" s="18"/>
      <c r="AA140" s="2"/>
      <c r="AB140" s="1"/>
      <c r="AC140" s="1"/>
      <c r="AD140" s="1"/>
    </row>
    <row r="141" spans="1:30" s="23" customFormat="1" x14ac:dyDescent="0.2">
      <c r="A141" s="1"/>
      <c r="B141" s="1"/>
      <c r="C141" s="1"/>
      <c r="D141" s="1"/>
      <c r="E141" s="1"/>
      <c r="F141" s="1"/>
      <c r="G141" s="1"/>
      <c r="H141" s="1"/>
      <c r="I141" s="1"/>
      <c r="J141" s="1"/>
      <c r="K141" s="1"/>
      <c r="L141" s="18"/>
      <c r="M141" s="18"/>
      <c r="N141" s="2"/>
      <c r="O141" s="18"/>
      <c r="P141" s="18"/>
      <c r="Q141" s="18"/>
      <c r="R141" s="18"/>
      <c r="S141" s="1"/>
      <c r="T141" s="18"/>
      <c r="U141" s="18"/>
      <c r="V141" s="1"/>
      <c r="W141" s="1"/>
      <c r="Y141" s="2"/>
      <c r="Z141" s="18"/>
      <c r="AA141" s="2"/>
      <c r="AB141" s="1"/>
      <c r="AC141" s="1"/>
      <c r="AD141" s="1"/>
    </row>
    <row r="142" spans="1:30" s="23" customFormat="1" x14ac:dyDescent="0.2">
      <c r="A142" s="1"/>
      <c r="B142" s="1"/>
      <c r="C142" s="1"/>
      <c r="D142" s="1"/>
      <c r="E142" s="1"/>
      <c r="F142" s="1"/>
      <c r="G142" s="1"/>
      <c r="H142" s="1"/>
      <c r="I142" s="1"/>
      <c r="J142" s="1"/>
      <c r="K142" s="1"/>
      <c r="L142" s="18"/>
      <c r="M142" s="18"/>
      <c r="N142" s="2"/>
      <c r="O142" s="18"/>
      <c r="P142" s="18"/>
      <c r="Q142" s="18"/>
      <c r="R142" s="18"/>
      <c r="S142" s="1"/>
      <c r="T142" s="18"/>
      <c r="U142" s="18"/>
      <c r="V142" s="1"/>
      <c r="W142" s="1"/>
      <c r="Y142" s="2"/>
      <c r="Z142" s="18"/>
      <c r="AA142" s="2"/>
      <c r="AB142" s="1"/>
      <c r="AC142" s="1"/>
      <c r="AD142" s="1"/>
    </row>
    <row r="143" spans="1:30" s="23" customFormat="1" x14ac:dyDescent="0.2">
      <c r="A143" s="1"/>
      <c r="B143" s="1"/>
      <c r="C143" s="1"/>
      <c r="D143" s="1"/>
      <c r="E143" s="1"/>
      <c r="F143" s="1"/>
      <c r="G143" s="1"/>
      <c r="H143" s="1"/>
      <c r="I143" s="1"/>
      <c r="J143" s="1"/>
      <c r="K143" s="1"/>
      <c r="L143" s="18"/>
      <c r="M143" s="18"/>
      <c r="N143" s="2"/>
      <c r="O143" s="18"/>
      <c r="P143" s="18"/>
      <c r="Q143" s="18"/>
      <c r="R143" s="18"/>
      <c r="S143" s="1"/>
      <c r="T143" s="18"/>
      <c r="U143" s="18"/>
      <c r="V143" s="1"/>
      <c r="W143" s="1"/>
      <c r="Y143" s="2"/>
      <c r="Z143" s="18"/>
      <c r="AA143" s="2"/>
      <c r="AB143" s="1"/>
      <c r="AC143" s="1"/>
      <c r="AD143" s="1"/>
    </row>
    <row r="144" spans="1:30" s="23" customFormat="1" x14ac:dyDescent="0.2">
      <c r="A144" s="1"/>
      <c r="B144" s="1"/>
      <c r="C144" s="1"/>
      <c r="D144" s="1"/>
      <c r="E144" s="1"/>
      <c r="F144" s="1"/>
      <c r="G144" s="1"/>
      <c r="H144" s="1"/>
      <c r="I144" s="1"/>
      <c r="J144" s="1"/>
      <c r="K144" s="1"/>
      <c r="L144" s="18"/>
      <c r="M144" s="18"/>
      <c r="N144" s="2"/>
      <c r="O144" s="18"/>
      <c r="P144" s="18"/>
      <c r="Q144" s="18"/>
      <c r="R144" s="18"/>
      <c r="S144" s="1"/>
      <c r="T144" s="18"/>
      <c r="U144" s="18"/>
      <c r="V144" s="1"/>
      <c r="W144" s="1"/>
      <c r="Y144" s="2"/>
      <c r="Z144" s="18"/>
      <c r="AA144" s="2"/>
      <c r="AB144" s="1"/>
      <c r="AC144" s="1"/>
      <c r="AD144" s="1"/>
    </row>
    <row r="145" spans="1:30" s="23" customFormat="1" x14ac:dyDescent="0.2">
      <c r="A145" s="1"/>
      <c r="B145" s="1"/>
      <c r="C145" s="1"/>
      <c r="D145" s="1"/>
      <c r="E145" s="1"/>
      <c r="F145" s="1"/>
      <c r="G145" s="1"/>
      <c r="H145" s="1"/>
      <c r="I145" s="1"/>
      <c r="J145" s="1"/>
      <c r="K145" s="1"/>
      <c r="L145" s="18"/>
      <c r="M145" s="18"/>
      <c r="N145" s="2"/>
      <c r="O145" s="18"/>
      <c r="P145" s="18"/>
      <c r="Q145" s="18"/>
      <c r="R145" s="18"/>
      <c r="S145" s="1"/>
      <c r="T145" s="18"/>
      <c r="U145" s="18"/>
      <c r="V145" s="1"/>
      <c r="W145" s="1"/>
      <c r="Y145" s="2"/>
      <c r="Z145" s="18"/>
      <c r="AA145" s="2"/>
      <c r="AB145" s="1"/>
      <c r="AC145" s="1"/>
      <c r="AD145" s="1"/>
    </row>
    <row r="146" spans="1:30" s="23" customFormat="1" x14ac:dyDescent="0.2">
      <c r="A146" s="1"/>
      <c r="B146" s="1"/>
      <c r="C146" s="1"/>
      <c r="D146" s="1"/>
      <c r="E146" s="1"/>
      <c r="F146" s="1"/>
      <c r="G146" s="1"/>
      <c r="H146" s="1"/>
      <c r="I146" s="1"/>
      <c r="J146" s="1"/>
      <c r="K146" s="1"/>
      <c r="L146" s="18"/>
      <c r="M146" s="18"/>
      <c r="N146" s="2"/>
      <c r="O146" s="18"/>
      <c r="P146" s="18"/>
      <c r="Q146" s="18"/>
      <c r="R146" s="18"/>
      <c r="S146" s="1"/>
      <c r="T146" s="18"/>
      <c r="U146" s="18"/>
      <c r="V146" s="1"/>
      <c r="W146" s="1"/>
      <c r="Y146" s="2"/>
      <c r="Z146" s="18"/>
      <c r="AA146" s="2"/>
      <c r="AB146" s="1"/>
      <c r="AC146" s="1"/>
      <c r="AD146" s="1"/>
    </row>
    <row r="147" spans="1:30" s="23" customFormat="1" x14ac:dyDescent="0.2">
      <c r="A147" s="1"/>
      <c r="B147" s="1"/>
      <c r="C147" s="1"/>
      <c r="D147" s="1"/>
      <c r="E147" s="1"/>
      <c r="F147" s="1"/>
      <c r="G147" s="1"/>
      <c r="H147" s="1"/>
      <c r="I147" s="1"/>
      <c r="J147" s="1"/>
      <c r="K147" s="1"/>
      <c r="L147" s="18"/>
      <c r="M147" s="18"/>
      <c r="N147" s="2"/>
      <c r="O147" s="18"/>
      <c r="P147" s="18"/>
      <c r="Q147" s="18"/>
      <c r="R147" s="18"/>
      <c r="S147" s="1"/>
      <c r="T147" s="18"/>
      <c r="U147" s="18"/>
      <c r="V147" s="1"/>
      <c r="W147" s="1"/>
      <c r="Y147" s="2"/>
      <c r="Z147" s="18"/>
      <c r="AA147" s="2"/>
      <c r="AB147" s="1"/>
      <c r="AC147" s="1"/>
      <c r="AD147" s="1"/>
    </row>
    <row r="148" spans="1:30" s="23" customFormat="1" x14ac:dyDescent="0.2">
      <c r="A148" s="1"/>
      <c r="B148" s="1"/>
      <c r="C148" s="1"/>
      <c r="D148" s="1"/>
      <c r="E148" s="1"/>
      <c r="F148" s="1"/>
      <c r="G148" s="1"/>
      <c r="H148" s="1"/>
      <c r="I148" s="1"/>
      <c r="J148" s="1"/>
      <c r="K148" s="1"/>
      <c r="L148" s="18"/>
      <c r="M148" s="18"/>
      <c r="N148" s="2"/>
      <c r="O148" s="18"/>
      <c r="P148" s="18"/>
      <c r="Q148" s="18"/>
      <c r="R148" s="18"/>
      <c r="S148" s="1"/>
      <c r="T148" s="18"/>
      <c r="U148" s="18"/>
      <c r="V148" s="1"/>
      <c r="W148" s="1"/>
      <c r="Y148" s="2"/>
      <c r="Z148" s="18"/>
      <c r="AA148" s="2"/>
      <c r="AB148" s="1"/>
      <c r="AC148" s="1"/>
      <c r="AD148" s="1"/>
    </row>
    <row r="149" spans="1:30" s="23" customFormat="1" x14ac:dyDescent="0.2">
      <c r="A149" s="1"/>
      <c r="B149" s="1"/>
      <c r="C149" s="1"/>
      <c r="D149" s="1"/>
      <c r="E149" s="1"/>
      <c r="F149" s="1"/>
      <c r="G149" s="1"/>
      <c r="H149" s="1"/>
      <c r="I149" s="1"/>
      <c r="J149" s="1"/>
      <c r="K149" s="1"/>
      <c r="L149" s="18"/>
      <c r="M149" s="18"/>
      <c r="N149" s="2"/>
      <c r="O149" s="18"/>
      <c r="P149" s="18"/>
      <c r="Q149" s="18"/>
      <c r="R149" s="18"/>
      <c r="S149" s="1"/>
      <c r="T149" s="18"/>
      <c r="U149" s="18"/>
      <c r="V149" s="1"/>
      <c r="W149" s="1"/>
      <c r="Y149" s="2"/>
      <c r="Z149" s="18"/>
      <c r="AA149" s="2"/>
      <c r="AB149" s="1"/>
      <c r="AC149" s="1"/>
      <c r="AD149" s="1"/>
    </row>
    <row r="150" spans="1:30" s="23" customFormat="1" x14ac:dyDescent="0.2">
      <c r="A150" s="1"/>
      <c r="B150" s="1"/>
      <c r="C150" s="1"/>
      <c r="D150" s="1"/>
      <c r="E150" s="1"/>
      <c r="F150" s="1"/>
      <c r="G150" s="1"/>
      <c r="H150" s="1"/>
      <c r="I150" s="1"/>
      <c r="J150" s="1"/>
      <c r="K150" s="1"/>
      <c r="L150" s="18"/>
      <c r="M150" s="18"/>
      <c r="N150" s="2"/>
      <c r="O150" s="18"/>
      <c r="P150" s="18"/>
      <c r="Q150" s="18"/>
      <c r="R150" s="18"/>
      <c r="S150" s="1"/>
      <c r="T150" s="18"/>
      <c r="U150" s="18"/>
      <c r="V150" s="1"/>
      <c r="W150" s="1"/>
      <c r="Y150" s="2"/>
      <c r="Z150" s="18"/>
      <c r="AA150" s="2"/>
      <c r="AB150" s="1"/>
      <c r="AC150" s="1"/>
      <c r="AD150" s="1"/>
    </row>
    <row r="151" spans="1:30" s="23" customFormat="1" x14ac:dyDescent="0.2">
      <c r="A151" s="1"/>
      <c r="B151" s="1"/>
      <c r="C151" s="1"/>
      <c r="D151" s="1"/>
      <c r="E151" s="1"/>
      <c r="F151" s="1"/>
      <c r="G151" s="1"/>
      <c r="H151" s="1"/>
      <c r="I151" s="1"/>
      <c r="J151" s="1"/>
      <c r="K151" s="1"/>
      <c r="L151" s="18"/>
      <c r="M151" s="18"/>
      <c r="N151" s="2"/>
      <c r="O151" s="18"/>
      <c r="P151" s="18"/>
      <c r="Q151" s="18"/>
      <c r="R151" s="18"/>
      <c r="S151" s="1"/>
      <c r="T151" s="18"/>
      <c r="U151" s="18"/>
      <c r="V151" s="1"/>
      <c r="W151" s="1"/>
      <c r="Y151" s="2"/>
      <c r="Z151" s="18"/>
      <c r="AA151" s="2"/>
      <c r="AB151" s="1"/>
      <c r="AC151" s="1"/>
      <c r="AD151" s="1"/>
    </row>
    <row r="152" spans="1:30" s="23" customFormat="1" x14ac:dyDescent="0.2">
      <c r="A152" s="1"/>
      <c r="B152" s="1"/>
      <c r="C152" s="1"/>
      <c r="D152" s="1"/>
      <c r="E152" s="1"/>
      <c r="F152" s="1"/>
      <c r="G152" s="1"/>
      <c r="H152" s="1"/>
      <c r="I152" s="1"/>
      <c r="J152" s="1"/>
      <c r="K152" s="1"/>
      <c r="L152" s="18"/>
      <c r="M152" s="18"/>
      <c r="N152" s="2"/>
      <c r="O152" s="18"/>
      <c r="P152" s="18"/>
      <c r="Q152" s="18"/>
      <c r="R152" s="18"/>
      <c r="S152" s="1"/>
      <c r="T152" s="18"/>
      <c r="U152" s="18"/>
      <c r="V152" s="1"/>
      <c r="W152" s="1"/>
      <c r="Y152" s="2"/>
      <c r="Z152" s="18"/>
      <c r="AA152" s="2"/>
      <c r="AB152" s="1"/>
      <c r="AC152" s="1"/>
      <c r="AD152" s="1"/>
    </row>
    <row r="153" spans="1:30" s="23" customFormat="1" x14ac:dyDescent="0.2">
      <c r="A153" s="1"/>
      <c r="B153" s="1"/>
      <c r="C153" s="1"/>
      <c r="D153" s="1"/>
      <c r="E153" s="1"/>
      <c r="F153" s="1"/>
      <c r="G153" s="1"/>
      <c r="H153" s="1"/>
      <c r="I153" s="1"/>
      <c r="J153" s="1"/>
      <c r="K153" s="1"/>
      <c r="L153" s="18"/>
      <c r="M153" s="18"/>
      <c r="N153" s="2"/>
      <c r="O153" s="18"/>
      <c r="P153" s="18"/>
      <c r="Q153" s="18"/>
      <c r="R153" s="18"/>
      <c r="S153" s="1"/>
      <c r="T153" s="18"/>
      <c r="U153" s="18"/>
      <c r="V153" s="1"/>
      <c r="W153" s="1"/>
      <c r="Y153" s="2"/>
      <c r="Z153" s="18"/>
      <c r="AA153" s="2"/>
      <c r="AB153" s="1"/>
      <c r="AC153" s="1"/>
      <c r="AD153" s="1"/>
    </row>
    <row r="154" spans="1:30" s="23" customFormat="1" x14ac:dyDescent="0.2">
      <c r="A154" s="1"/>
      <c r="B154" s="1"/>
      <c r="C154" s="1"/>
      <c r="D154" s="1"/>
      <c r="E154" s="1"/>
      <c r="F154" s="1"/>
      <c r="G154" s="1"/>
      <c r="H154" s="1"/>
      <c r="I154" s="1"/>
      <c r="J154" s="1"/>
      <c r="K154" s="1"/>
      <c r="L154" s="18"/>
      <c r="M154" s="18"/>
      <c r="N154" s="2"/>
      <c r="O154" s="18"/>
      <c r="P154" s="18"/>
      <c r="Q154" s="18"/>
      <c r="R154" s="18"/>
      <c r="S154" s="1"/>
      <c r="T154" s="18"/>
      <c r="U154" s="18"/>
      <c r="V154" s="1"/>
      <c r="W154" s="1"/>
      <c r="Y154" s="2"/>
      <c r="Z154" s="18"/>
      <c r="AA154" s="2"/>
      <c r="AB154" s="1"/>
      <c r="AC154" s="1"/>
      <c r="AD154" s="1"/>
    </row>
    <row r="155" spans="1:30" s="23" customFormat="1" x14ac:dyDescent="0.2">
      <c r="A155" s="1"/>
      <c r="B155" s="1"/>
      <c r="C155" s="1"/>
      <c r="D155" s="1"/>
      <c r="E155" s="1"/>
      <c r="F155" s="1"/>
      <c r="G155" s="1"/>
      <c r="H155" s="1"/>
      <c r="I155" s="1"/>
      <c r="J155" s="1"/>
      <c r="K155" s="1"/>
      <c r="L155" s="18"/>
      <c r="M155" s="18"/>
      <c r="N155" s="2"/>
      <c r="O155" s="18"/>
      <c r="P155" s="18"/>
      <c r="Q155" s="18"/>
      <c r="R155" s="18"/>
      <c r="S155" s="1"/>
      <c r="T155" s="18"/>
      <c r="U155" s="18"/>
      <c r="V155" s="1"/>
      <c r="W155" s="1"/>
      <c r="Y155" s="2"/>
      <c r="Z155" s="18"/>
      <c r="AA155" s="2"/>
      <c r="AB155" s="1"/>
      <c r="AC155" s="1"/>
      <c r="AD155" s="1"/>
    </row>
    <row r="156" spans="1:30" s="23" customFormat="1" x14ac:dyDescent="0.2">
      <c r="A156" s="1"/>
      <c r="B156" s="1"/>
      <c r="C156" s="1"/>
      <c r="D156" s="1"/>
      <c r="E156" s="1"/>
      <c r="F156" s="1"/>
      <c r="G156" s="1"/>
      <c r="H156" s="1"/>
      <c r="I156" s="1"/>
      <c r="J156" s="1"/>
      <c r="K156" s="1"/>
      <c r="L156" s="18"/>
      <c r="M156" s="18"/>
      <c r="N156" s="2"/>
      <c r="O156" s="18"/>
      <c r="P156" s="18"/>
      <c r="Q156" s="18"/>
      <c r="R156" s="18"/>
      <c r="S156" s="1"/>
      <c r="T156" s="18"/>
      <c r="U156" s="18"/>
      <c r="V156" s="1"/>
      <c r="W156" s="1"/>
      <c r="Y156" s="2"/>
      <c r="Z156" s="18"/>
      <c r="AA156" s="2"/>
      <c r="AB156" s="1"/>
      <c r="AC156" s="1"/>
      <c r="AD156" s="1"/>
    </row>
    <row r="157" spans="1:30" s="23" customFormat="1" x14ac:dyDescent="0.2">
      <c r="A157" s="1"/>
      <c r="B157" s="1"/>
      <c r="C157" s="1"/>
      <c r="D157" s="1"/>
      <c r="E157" s="1"/>
      <c r="F157" s="1"/>
      <c r="G157" s="1"/>
      <c r="H157" s="1"/>
      <c r="I157" s="1"/>
      <c r="J157" s="1"/>
      <c r="K157" s="1"/>
      <c r="L157" s="18"/>
      <c r="M157" s="18"/>
      <c r="N157" s="2"/>
      <c r="O157" s="18"/>
      <c r="P157" s="18"/>
      <c r="Q157" s="18"/>
      <c r="R157" s="18"/>
      <c r="S157" s="1"/>
      <c r="T157" s="18"/>
      <c r="U157" s="18"/>
      <c r="V157" s="1"/>
      <c r="W157" s="1"/>
      <c r="Y157" s="2"/>
      <c r="Z157" s="18"/>
      <c r="AA157" s="2"/>
      <c r="AB157" s="1"/>
      <c r="AC157" s="1"/>
      <c r="AD157" s="1"/>
    </row>
    <row r="158" spans="1:30" s="23" customFormat="1" x14ac:dyDescent="0.2">
      <c r="A158" s="1"/>
      <c r="B158" s="1"/>
      <c r="C158" s="1"/>
      <c r="D158" s="1"/>
      <c r="E158" s="1"/>
      <c r="F158" s="1"/>
      <c r="G158" s="1"/>
      <c r="H158" s="1"/>
      <c r="I158" s="1"/>
      <c r="J158" s="1"/>
      <c r="K158" s="1"/>
      <c r="L158" s="18"/>
      <c r="M158" s="18"/>
      <c r="N158" s="2"/>
      <c r="O158" s="18"/>
      <c r="P158" s="18"/>
      <c r="Q158" s="18"/>
      <c r="R158" s="18"/>
      <c r="S158" s="1"/>
      <c r="T158" s="18"/>
      <c r="U158" s="18"/>
      <c r="V158" s="1"/>
      <c r="W158" s="1"/>
      <c r="Y158" s="2"/>
      <c r="Z158" s="18"/>
      <c r="AA158" s="2"/>
      <c r="AB158" s="1"/>
      <c r="AC158" s="1"/>
      <c r="AD158" s="1"/>
    </row>
    <row r="159" spans="1:30" s="23" customFormat="1" x14ac:dyDescent="0.2">
      <c r="A159" s="1"/>
      <c r="B159" s="1"/>
      <c r="C159" s="1"/>
      <c r="D159" s="1"/>
      <c r="E159" s="1"/>
      <c r="F159" s="1"/>
      <c r="G159" s="1"/>
      <c r="H159" s="1"/>
      <c r="I159" s="1"/>
      <c r="J159" s="1"/>
      <c r="K159" s="1"/>
      <c r="L159" s="18"/>
      <c r="M159" s="18"/>
      <c r="N159" s="2"/>
      <c r="O159" s="18"/>
      <c r="P159" s="18"/>
      <c r="Q159" s="18"/>
      <c r="R159" s="18"/>
      <c r="S159" s="1"/>
      <c r="T159" s="18"/>
      <c r="U159" s="18"/>
      <c r="V159" s="1"/>
      <c r="W159" s="1"/>
      <c r="Y159" s="2"/>
      <c r="Z159" s="18"/>
      <c r="AA159" s="2"/>
      <c r="AB159" s="1"/>
      <c r="AC159" s="1"/>
      <c r="AD159" s="1"/>
    </row>
    <row r="160" spans="1:30" s="23" customFormat="1" x14ac:dyDescent="0.2">
      <c r="A160" s="1"/>
      <c r="B160" s="1"/>
      <c r="C160" s="1"/>
      <c r="D160" s="1"/>
      <c r="E160" s="1"/>
      <c r="F160" s="1"/>
      <c r="G160" s="1"/>
      <c r="H160" s="1"/>
      <c r="I160" s="1"/>
      <c r="J160" s="1"/>
      <c r="K160" s="1"/>
      <c r="L160" s="18"/>
      <c r="M160" s="18"/>
      <c r="N160" s="2"/>
      <c r="O160" s="18"/>
      <c r="P160" s="18"/>
      <c r="Q160" s="18"/>
      <c r="R160" s="18"/>
      <c r="S160" s="1"/>
      <c r="T160" s="18"/>
      <c r="U160" s="18"/>
      <c r="V160" s="1"/>
      <c r="W160" s="1"/>
      <c r="Y160" s="2"/>
      <c r="Z160" s="18"/>
      <c r="AA160" s="2"/>
      <c r="AB160" s="1"/>
      <c r="AC160" s="1"/>
      <c r="AD160" s="1"/>
    </row>
    <row r="161" spans="1:30" s="23" customFormat="1" x14ac:dyDescent="0.2">
      <c r="A161" s="1"/>
      <c r="B161" s="1"/>
      <c r="C161" s="1"/>
      <c r="D161" s="1"/>
      <c r="E161" s="1"/>
      <c r="F161" s="1"/>
      <c r="G161" s="1"/>
      <c r="H161" s="1"/>
      <c r="I161" s="1"/>
      <c r="J161" s="1"/>
      <c r="K161" s="1"/>
      <c r="L161" s="18"/>
      <c r="M161" s="18"/>
      <c r="N161" s="2"/>
      <c r="O161" s="18"/>
      <c r="P161" s="18"/>
      <c r="Q161" s="18"/>
      <c r="R161" s="18"/>
      <c r="S161" s="1"/>
      <c r="T161" s="18"/>
      <c r="U161" s="18"/>
      <c r="V161" s="1"/>
      <c r="W161" s="1"/>
      <c r="Y161" s="2"/>
      <c r="Z161" s="18"/>
      <c r="AA161" s="2"/>
      <c r="AB161" s="1"/>
      <c r="AC161" s="1"/>
      <c r="AD161" s="1"/>
    </row>
    <row r="162" spans="1:30" s="23" customFormat="1" x14ac:dyDescent="0.2">
      <c r="A162" s="1"/>
      <c r="B162" s="1"/>
      <c r="C162" s="1"/>
      <c r="D162" s="1"/>
      <c r="E162" s="1"/>
      <c r="F162" s="1"/>
      <c r="G162" s="1"/>
      <c r="H162" s="1"/>
      <c r="I162" s="1"/>
      <c r="J162" s="1"/>
      <c r="K162" s="1"/>
      <c r="L162" s="18"/>
      <c r="M162" s="18"/>
      <c r="N162" s="2"/>
      <c r="O162" s="18"/>
      <c r="P162" s="18"/>
      <c r="Q162" s="18"/>
      <c r="R162" s="18"/>
      <c r="S162" s="1"/>
      <c r="T162" s="18"/>
      <c r="U162" s="18"/>
      <c r="V162" s="1"/>
      <c r="W162" s="1"/>
      <c r="Y162" s="2"/>
      <c r="Z162" s="18"/>
      <c r="AA162" s="2"/>
      <c r="AB162" s="1"/>
      <c r="AC162" s="1"/>
      <c r="AD162" s="1"/>
    </row>
    <row r="163" spans="1:30" s="23" customFormat="1" x14ac:dyDescent="0.2">
      <c r="A163" s="1"/>
      <c r="B163" s="1"/>
      <c r="C163" s="1"/>
      <c r="D163" s="1"/>
      <c r="E163" s="1"/>
      <c r="F163" s="1"/>
      <c r="G163" s="1"/>
      <c r="H163" s="1"/>
      <c r="I163" s="1"/>
      <c r="J163" s="1"/>
      <c r="K163" s="1"/>
      <c r="L163" s="18"/>
      <c r="M163" s="18"/>
      <c r="N163" s="2"/>
      <c r="O163" s="18"/>
      <c r="P163" s="18"/>
      <c r="Q163" s="18"/>
      <c r="R163" s="18"/>
      <c r="S163" s="1"/>
      <c r="T163" s="18"/>
      <c r="U163" s="18"/>
      <c r="V163" s="1"/>
      <c r="W163" s="1"/>
      <c r="Y163" s="2"/>
      <c r="Z163" s="18"/>
      <c r="AA163" s="2"/>
      <c r="AB163" s="1"/>
      <c r="AC163" s="1"/>
      <c r="AD163" s="1"/>
    </row>
    <row r="164" spans="1:30" s="23" customFormat="1" x14ac:dyDescent="0.2">
      <c r="A164" s="1"/>
      <c r="B164" s="1"/>
      <c r="C164" s="1"/>
      <c r="D164" s="1"/>
      <c r="E164" s="1"/>
      <c r="F164" s="1"/>
      <c r="G164" s="1"/>
      <c r="H164" s="1"/>
      <c r="I164" s="1"/>
      <c r="J164" s="1"/>
      <c r="K164" s="1"/>
      <c r="L164" s="18"/>
      <c r="M164" s="18"/>
      <c r="N164" s="2"/>
      <c r="O164" s="18"/>
      <c r="P164" s="18"/>
      <c r="Q164" s="18"/>
      <c r="R164" s="18"/>
      <c r="S164" s="1"/>
      <c r="T164" s="18"/>
      <c r="U164" s="18"/>
      <c r="V164" s="1"/>
      <c r="W164" s="1"/>
      <c r="Y164" s="2"/>
      <c r="Z164" s="18"/>
      <c r="AA164" s="2"/>
      <c r="AB164" s="1"/>
      <c r="AC164" s="1"/>
      <c r="AD164" s="1"/>
    </row>
    <row r="165" spans="1:30" s="23" customFormat="1" x14ac:dyDescent="0.2">
      <c r="A165" s="1"/>
      <c r="B165" s="1"/>
      <c r="C165" s="1"/>
      <c r="D165" s="1"/>
      <c r="E165" s="1"/>
      <c r="F165" s="1"/>
      <c r="G165" s="1"/>
      <c r="H165" s="1"/>
      <c r="I165" s="1"/>
      <c r="J165" s="1"/>
      <c r="K165" s="1"/>
      <c r="L165" s="18"/>
      <c r="M165" s="18"/>
      <c r="N165" s="2"/>
      <c r="O165" s="18"/>
      <c r="P165" s="18"/>
      <c r="Q165" s="18"/>
      <c r="R165" s="18"/>
      <c r="S165" s="1"/>
      <c r="T165" s="18"/>
      <c r="U165" s="18"/>
      <c r="V165" s="1"/>
      <c r="W165" s="1"/>
      <c r="Y165" s="2"/>
      <c r="Z165" s="18"/>
      <c r="AA165" s="2"/>
      <c r="AB165" s="1"/>
      <c r="AC165" s="1"/>
      <c r="AD165" s="1"/>
    </row>
    <row r="166" spans="1:30" s="23" customFormat="1" x14ac:dyDescent="0.2">
      <c r="A166" s="1"/>
      <c r="B166" s="1"/>
      <c r="C166" s="1"/>
      <c r="D166" s="1"/>
      <c r="E166" s="1"/>
      <c r="F166" s="1"/>
      <c r="G166" s="1"/>
      <c r="H166" s="1"/>
      <c r="I166" s="1"/>
      <c r="J166" s="1"/>
      <c r="K166" s="1"/>
      <c r="L166" s="18"/>
      <c r="M166" s="18"/>
      <c r="N166" s="2"/>
      <c r="O166" s="18"/>
      <c r="P166" s="18"/>
      <c r="Q166" s="18"/>
      <c r="R166" s="18"/>
      <c r="S166" s="1"/>
      <c r="T166" s="18"/>
      <c r="U166" s="18"/>
      <c r="V166" s="1"/>
      <c r="W166" s="1"/>
      <c r="Y166" s="2"/>
      <c r="Z166" s="18"/>
      <c r="AA166" s="2"/>
      <c r="AB166" s="1"/>
      <c r="AC166" s="1"/>
      <c r="AD166" s="1"/>
    </row>
    <row r="167" spans="1:30" s="23" customFormat="1" x14ac:dyDescent="0.2">
      <c r="A167" s="1"/>
      <c r="B167" s="1"/>
      <c r="C167" s="1"/>
      <c r="D167" s="1"/>
      <c r="E167" s="1"/>
      <c r="F167" s="1"/>
      <c r="G167" s="1"/>
      <c r="H167" s="1"/>
      <c r="I167" s="1"/>
      <c r="J167" s="1"/>
      <c r="K167" s="1"/>
      <c r="L167" s="18"/>
      <c r="M167" s="18"/>
      <c r="N167" s="2"/>
      <c r="O167" s="18"/>
      <c r="P167" s="18"/>
      <c r="Q167" s="18"/>
      <c r="R167" s="18"/>
      <c r="S167" s="1"/>
      <c r="T167" s="18"/>
      <c r="U167" s="18"/>
      <c r="V167" s="1"/>
      <c r="W167" s="1"/>
      <c r="Y167" s="2"/>
      <c r="Z167" s="18"/>
      <c r="AA167" s="2"/>
      <c r="AB167" s="1"/>
      <c r="AC167" s="1"/>
      <c r="AD167" s="1"/>
    </row>
    <row r="168" spans="1:30" s="23" customFormat="1" x14ac:dyDescent="0.2">
      <c r="A168" s="1"/>
      <c r="B168" s="1"/>
      <c r="C168" s="1"/>
      <c r="D168" s="1"/>
      <c r="E168" s="1"/>
      <c r="F168" s="1"/>
      <c r="G168" s="1"/>
      <c r="H168" s="1"/>
      <c r="I168" s="1"/>
      <c r="J168" s="1"/>
      <c r="K168" s="1"/>
      <c r="L168" s="18"/>
      <c r="M168" s="18"/>
      <c r="N168" s="2"/>
      <c r="O168" s="18"/>
      <c r="P168" s="18"/>
      <c r="Q168" s="18"/>
      <c r="R168" s="18"/>
      <c r="S168" s="1"/>
      <c r="T168" s="18"/>
      <c r="U168" s="18"/>
      <c r="V168" s="1"/>
      <c r="W168" s="1"/>
      <c r="Y168" s="2"/>
      <c r="Z168" s="18"/>
      <c r="AA168" s="2"/>
      <c r="AB168" s="1"/>
      <c r="AC168" s="1"/>
      <c r="AD168" s="1"/>
    </row>
    <row r="169" spans="1:30" s="23" customFormat="1" x14ac:dyDescent="0.2">
      <c r="A169" s="1"/>
      <c r="B169" s="1"/>
      <c r="C169" s="1"/>
      <c r="D169" s="1"/>
      <c r="E169" s="1"/>
      <c r="F169" s="1"/>
      <c r="G169" s="1"/>
      <c r="H169" s="1"/>
      <c r="I169" s="1"/>
      <c r="J169" s="1"/>
      <c r="K169" s="1"/>
      <c r="L169" s="18"/>
      <c r="M169" s="18"/>
      <c r="N169" s="2"/>
      <c r="O169" s="18"/>
      <c r="P169" s="18"/>
      <c r="Q169" s="18"/>
      <c r="R169" s="18"/>
      <c r="S169" s="1"/>
      <c r="T169" s="18"/>
      <c r="U169" s="18"/>
      <c r="V169" s="1"/>
      <c r="W169" s="1"/>
      <c r="Y169" s="2"/>
      <c r="Z169" s="18"/>
      <c r="AA169" s="2"/>
      <c r="AB169" s="1"/>
      <c r="AC169" s="1"/>
      <c r="AD169" s="1"/>
    </row>
    <row r="170" spans="1:30" s="23" customFormat="1" x14ac:dyDescent="0.2">
      <c r="A170" s="1"/>
      <c r="B170" s="1"/>
      <c r="C170" s="1"/>
      <c r="D170" s="1"/>
      <c r="E170" s="1"/>
      <c r="F170" s="1"/>
      <c r="G170" s="1"/>
      <c r="H170" s="1"/>
      <c r="I170" s="1"/>
      <c r="J170" s="1"/>
      <c r="K170" s="1"/>
      <c r="L170" s="18"/>
      <c r="M170" s="18"/>
      <c r="N170" s="2"/>
      <c r="O170" s="18"/>
      <c r="P170" s="18"/>
      <c r="Q170" s="18"/>
      <c r="R170" s="18"/>
      <c r="S170" s="1"/>
      <c r="T170" s="18"/>
      <c r="U170" s="18"/>
      <c r="V170" s="1"/>
      <c r="W170" s="1"/>
      <c r="Y170" s="2"/>
      <c r="Z170" s="18"/>
      <c r="AA170" s="2"/>
      <c r="AB170" s="1"/>
      <c r="AC170" s="1"/>
      <c r="AD170" s="1"/>
    </row>
    <row r="171" spans="1:30" s="23" customFormat="1" x14ac:dyDescent="0.2">
      <c r="A171" s="1"/>
      <c r="B171" s="1"/>
      <c r="C171" s="1"/>
      <c r="D171" s="1"/>
      <c r="E171" s="1"/>
      <c r="F171" s="1"/>
      <c r="G171" s="1"/>
      <c r="H171" s="1"/>
      <c r="I171" s="1"/>
      <c r="J171" s="1"/>
      <c r="K171" s="1"/>
      <c r="L171" s="18"/>
      <c r="M171" s="18"/>
      <c r="N171" s="2"/>
      <c r="O171" s="18"/>
      <c r="P171" s="18"/>
      <c r="Q171" s="18"/>
      <c r="R171" s="18"/>
      <c r="S171" s="1"/>
      <c r="T171" s="18"/>
      <c r="U171" s="18"/>
      <c r="V171" s="1"/>
      <c r="W171" s="1"/>
      <c r="Y171" s="2"/>
      <c r="Z171" s="18"/>
      <c r="AA171" s="2"/>
      <c r="AB171" s="1"/>
      <c r="AC171" s="1"/>
      <c r="AD171" s="1"/>
    </row>
    <row r="172" spans="1:30" s="23" customFormat="1" x14ac:dyDescent="0.2">
      <c r="A172" s="1"/>
      <c r="B172" s="1"/>
      <c r="C172" s="1"/>
      <c r="D172" s="1"/>
      <c r="E172" s="1"/>
      <c r="F172" s="1"/>
      <c r="G172" s="1"/>
      <c r="H172" s="1"/>
      <c r="I172" s="1"/>
      <c r="J172" s="1"/>
      <c r="K172" s="1"/>
      <c r="L172" s="18"/>
      <c r="M172" s="18"/>
      <c r="N172" s="2"/>
      <c r="O172" s="18"/>
      <c r="P172" s="18"/>
      <c r="Q172" s="18"/>
      <c r="R172" s="18"/>
      <c r="S172" s="1"/>
      <c r="T172" s="18"/>
      <c r="U172" s="18"/>
      <c r="V172" s="1"/>
      <c r="W172" s="1"/>
      <c r="Y172" s="2"/>
      <c r="Z172" s="18"/>
      <c r="AA172" s="2"/>
      <c r="AB172" s="1"/>
      <c r="AC172" s="1"/>
      <c r="AD172" s="1"/>
    </row>
    <row r="173" spans="1:30" s="23" customFormat="1" x14ac:dyDescent="0.2">
      <c r="A173" s="1"/>
      <c r="B173" s="1"/>
      <c r="C173" s="1"/>
      <c r="D173" s="1"/>
      <c r="E173" s="1"/>
      <c r="F173" s="1"/>
      <c r="G173" s="1"/>
      <c r="H173" s="1"/>
      <c r="I173" s="1"/>
      <c r="J173" s="1"/>
      <c r="K173" s="1"/>
      <c r="L173" s="18"/>
      <c r="M173" s="18"/>
      <c r="N173" s="2"/>
      <c r="O173" s="18"/>
      <c r="P173" s="18"/>
      <c r="Q173" s="18"/>
      <c r="R173" s="18"/>
      <c r="S173" s="1"/>
      <c r="T173" s="18"/>
      <c r="U173" s="18"/>
      <c r="V173" s="1"/>
      <c r="W173" s="1"/>
      <c r="Y173" s="2"/>
      <c r="Z173" s="18"/>
      <c r="AA173" s="2"/>
      <c r="AB173" s="1"/>
      <c r="AC173" s="1"/>
      <c r="AD173" s="1"/>
    </row>
    <row r="174" spans="1:30" s="23" customFormat="1" x14ac:dyDescent="0.2">
      <c r="A174" s="1"/>
      <c r="B174" s="1"/>
      <c r="C174" s="1"/>
      <c r="D174" s="1"/>
      <c r="E174" s="1"/>
      <c r="F174" s="1"/>
      <c r="G174" s="1"/>
      <c r="H174" s="1"/>
      <c r="I174" s="1"/>
      <c r="J174" s="1"/>
      <c r="K174" s="1"/>
      <c r="L174" s="18"/>
      <c r="M174" s="18"/>
      <c r="N174" s="2"/>
      <c r="O174" s="18"/>
      <c r="P174" s="18"/>
      <c r="Q174" s="18"/>
      <c r="R174" s="18"/>
      <c r="S174" s="1"/>
      <c r="T174" s="18"/>
      <c r="U174" s="18"/>
      <c r="V174" s="1"/>
      <c r="W174" s="1"/>
      <c r="Y174" s="2"/>
      <c r="Z174" s="18"/>
      <c r="AA174" s="2"/>
      <c r="AB174" s="1"/>
      <c r="AC174" s="1"/>
      <c r="AD174" s="1"/>
    </row>
    <row r="175" spans="1:30" s="23" customFormat="1" x14ac:dyDescent="0.2">
      <c r="A175" s="1"/>
      <c r="B175" s="1"/>
      <c r="C175" s="1"/>
      <c r="D175" s="1"/>
      <c r="E175" s="1"/>
      <c r="F175" s="1"/>
      <c r="G175" s="1"/>
      <c r="H175" s="1"/>
      <c r="I175" s="1"/>
      <c r="J175" s="1"/>
      <c r="K175" s="1"/>
      <c r="L175" s="18"/>
      <c r="M175" s="18"/>
      <c r="N175" s="2"/>
      <c r="O175" s="18"/>
      <c r="P175" s="18"/>
      <c r="Q175" s="18"/>
      <c r="R175" s="18"/>
      <c r="S175" s="1"/>
      <c r="T175" s="18"/>
      <c r="U175" s="18"/>
      <c r="V175" s="1"/>
      <c r="W175" s="1"/>
      <c r="Y175" s="2"/>
      <c r="Z175" s="18"/>
      <c r="AA175" s="2"/>
      <c r="AB175" s="1"/>
      <c r="AC175" s="1"/>
      <c r="AD175" s="1"/>
    </row>
    <row r="176" spans="1:30" s="23" customFormat="1" x14ac:dyDescent="0.2">
      <c r="A176" s="1"/>
      <c r="B176" s="1"/>
      <c r="C176" s="1"/>
      <c r="D176" s="1"/>
      <c r="E176" s="1"/>
      <c r="F176" s="1"/>
      <c r="G176" s="1"/>
      <c r="H176" s="1"/>
      <c r="I176" s="1"/>
      <c r="J176" s="1"/>
      <c r="K176" s="1"/>
      <c r="L176" s="18"/>
      <c r="M176" s="18"/>
      <c r="N176" s="2"/>
      <c r="O176" s="18"/>
      <c r="P176" s="18"/>
      <c r="Q176" s="18"/>
      <c r="R176" s="18"/>
      <c r="S176" s="1"/>
      <c r="T176" s="18"/>
      <c r="U176" s="18"/>
      <c r="V176" s="1"/>
      <c r="W176" s="1"/>
      <c r="Y176" s="2"/>
      <c r="Z176" s="18"/>
      <c r="AA176" s="2"/>
      <c r="AB176" s="1"/>
      <c r="AC176" s="1"/>
      <c r="AD176" s="1"/>
    </row>
    <row r="177" spans="1:30" s="23" customFormat="1" x14ac:dyDescent="0.2">
      <c r="A177" s="1"/>
      <c r="B177" s="1"/>
      <c r="C177" s="1"/>
      <c r="D177" s="1"/>
      <c r="E177" s="1"/>
      <c r="F177" s="1"/>
      <c r="G177" s="1"/>
      <c r="H177" s="1"/>
      <c r="I177" s="1"/>
      <c r="J177" s="1"/>
      <c r="K177" s="1"/>
      <c r="L177" s="18"/>
      <c r="M177" s="18"/>
      <c r="N177" s="2"/>
      <c r="O177" s="18"/>
      <c r="P177" s="18"/>
      <c r="Q177" s="18"/>
      <c r="R177" s="18"/>
      <c r="S177" s="1"/>
      <c r="T177" s="18"/>
      <c r="U177" s="18"/>
      <c r="V177" s="1"/>
      <c r="W177" s="1"/>
      <c r="Y177" s="2"/>
      <c r="Z177" s="18"/>
      <c r="AA177" s="2"/>
      <c r="AB177" s="1"/>
      <c r="AC177" s="1"/>
      <c r="AD177" s="1"/>
    </row>
    <row r="178" spans="1:30" s="23" customFormat="1" x14ac:dyDescent="0.2">
      <c r="A178" s="1"/>
      <c r="B178" s="1"/>
      <c r="C178" s="1"/>
      <c r="D178" s="1"/>
      <c r="E178" s="1"/>
      <c r="F178" s="1"/>
      <c r="G178" s="1"/>
      <c r="H178" s="1"/>
      <c r="I178" s="1"/>
      <c r="J178" s="1"/>
      <c r="K178" s="1"/>
      <c r="L178" s="18"/>
      <c r="M178" s="18"/>
      <c r="N178" s="2"/>
      <c r="O178" s="18"/>
      <c r="P178" s="18"/>
      <c r="Q178" s="18"/>
      <c r="R178" s="18"/>
      <c r="S178" s="1"/>
      <c r="T178" s="18"/>
      <c r="U178" s="18"/>
      <c r="V178" s="1"/>
      <c r="W178" s="1"/>
      <c r="Y178" s="2"/>
      <c r="Z178" s="18"/>
      <c r="AA178" s="2"/>
      <c r="AB178" s="1"/>
      <c r="AC178" s="1"/>
      <c r="AD178" s="1"/>
    </row>
    <row r="179" spans="1:30" s="23" customFormat="1" x14ac:dyDescent="0.2">
      <c r="A179" s="1"/>
      <c r="B179" s="1"/>
      <c r="C179" s="1"/>
      <c r="D179" s="1"/>
      <c r="E179" s="1"/>
      <c r="F179" s="1"/>
      <c r="G179" s="1"/>
      <c r="H179" s="1"/>
      <c r="I179" s="1"/>
      <c r="J179" s="1"/>
      <c r="K179" s="1"/>
      <c r="L179" s="18"/>
      <c r="M179" s="18"/>
      <c r="N179" s="2"/>
      <c r="O179" s="18"/>
      <c r="P179" s="18"/>
      <c r="Q179" s="18"/>
      <c r="R179" s="18"/>
      <c r="S179" s="1"/>
      <c r="T179" s="18"/>
      <c r="U179" s="18"/>
      <c r="V179" s="1"/>
      <c r="W179" s="1"/>
      <c r="Y179" s="2"/>
      <c r="Z179" s="18"/>
      <c r="AA179" s="2"/>
      <c r="AB179" s="1"/>
      <c r="AC179" s="1"/>
      <c r="AD179" s="1"/>
    </row>
    <row r="180" spans="1:30" s="23" customFormat="1" x14ac:dyDescent="0.2">
      <c r="A180" s="1"/>
      <c r="B180" s="1"/>
      <c r="C180" s="1"/>
      <c r="D180" s="1"/>
      <c r="E180" s="1"/>
      <c r="F180" s="1"/>
      <c r="G180" s="1"/>
      <c r="H180" s="1"/>
      <c r="I180" s="1"/>
      <c r="J180" s="1"/>
      <c r="K180" s="1"/>
      <c r="L180" s="18"/>
      <c r="M180" s="18"/>
      <c r="N180" s="2"/>
      <c r="O180" s="18"/>
      <c r="P180" s="18"/>
      <c r="Q180" s="18"/>
      <c r="R180" s="18"/>
      <c r="S180" s="1"/>
      <c r="T180" s="18"/>
      <c r="U180" s="18"/>
      <c r="V180" s="1"/>
      <c r="W180" s="1"/>
      <c r="Y180" s="2"/>
      <c r="Z180" s="18"/>
      <c r="AA180" s="2"/>
      <c r="AB180" s="1"/>
      <c r="AC180" s="1"/>
      <c r="AD180" s="1"/>
    </row>
    <row r="181" spans="1:30" s="23" customFormat="1" x14ac:dyDescent="0.2">
      <c r="A181" s="1"/>
      <c r="B181" s="1"/>
      <c r="C181" s="1"/>
      <c r="D181" s="1"/>
      <c r="E181" s="1"/>
      <c r="F181" s="1"/>
      <c r="G181" s="1"/>
      <c r="H181" s="1"/>
      <c r="I181" s="1"/>
      <c r="J181" s="1"/>
      <c r="K181" s="1"/>
      <c r="L181" s="18"/>
      <c r="M181" s="18"/>
      <c r="N181" s="2"/>
      <c r="O181" s="18"/>
      <c r="P181" s="18"/>
      <c r="Q181" s="18"/>
      <c r="R181" s="18"/>
      <c r="S181" s="1"/>
      <c r="T181" s="18"/>
      <c r="U181" s="18"/>
      <c r="V181" s="1"/>
      <c r="W181" s="1"/>
      <c r="Y181" s="2"/>
      <c r="Z181" s="18"/>
      <c r="AA181" s="2"/>
      <c r="AB181" s="1"/>
      <c r="AC181" s="1"/>
      <c r="AD181" s="1"/>
    </row>
    <row r="182" spans="1:30" s="23" customFormat="1" x14ac:dyDescent="0.2">
      <c r="A182" s="1"/>
      <c r="B182" s="1"/>
      <c r="C182" s="1"/>
      <c r="D182" s="1"/>
      <c r="E182" s="1"/>
      <c r="F182" s="1"/>
      <c r="G182" s="1"/>
      <c r="H182" s="1"/>
      <c r="I182" s="1"/>
      <c r="J182" s="1"/>
      <c r="K182" s="1"/>
      <c r="L182" s="18"/>
      <c r="M182" s="18"/>
      <c r="N182" s="2"/>
      <c r="O182" s="18"/>
      <c r="P182" s="18"/>
      <c r="Q182" s="18"/>
      <c r="R182" s="18"/>
      <c r="S182" s="1"/>
      <c r="T182" s="18"/>
      <c r="U182" s="18"/>
      <c r="V182" s="1"/>
      <c r="W182" s="1"/>
      <c r="Y182" s="2"/>
      <c r="Z182" s="18"/>
      <c r="AA182" s="2"/>
      <c r="AB182" s="1"/>
      <c r="AC182" s="1"/>
      <c r="AD182" s="1"/>
    </row>
    <row r="183" spans="1:30" s="23" customFormat="1" x14ac:dyDescent="0.2">
      <c r="A183" s="1"/>
      <c r="B183" s="1"/>
      <c r="C183" s="1"/>
      <c r="D183" s="1"/>
      <c r="E183" s="1"/>
      <c r="F183" s="1"/>
      <c r="G183" s="1"/>
      <c r="H183" s="1"/>
      <c r="I183" s="1"/>
      <c r="J183" s="1"/>
      <c r="K183" s="1"/>
      <c r="L183" s="18"/>
      <c r="M183" s="18"/>
      <c r="N183" s="2"/>
      <c r="O183" s="18"/>
      <c r="P183" s="18"/>
      <c r="Q183" s="18"/>
      <c r="R183" s="18"/>
      <c r="S183" s="1"/>
      <c r="T183" s="18"/>
      <c r="U183" s="18"/>
      <c r="V183" s="1"/>
      <c r="W183" s="1"/>
      <c r="Y183" s="2"/>
      <c r="Z183" s="18"/>
      <c r="AA183" s="2"/>
      <c r="AB183" s="1"/>
      <c r="AC183" s="1"/>
      <c r="AD183" s="1"/>
    </row>
    <row r="184" spans="1:30" s="23" customFormat="1" x14ac:dyDescent="0.2">
      <c r="A184" s="1"/>
      <c r="B184" s="1"/>
      <c r="C184" s="1"/>
      <c r="D184" s="1"/>
      <c r="E184" s="1"/>
      <c r="F184" s="1"/>
      <c r="G184" s="1"/>
      <c r="H184" s="1"/>
      <c r="I184" s="1"/>
      <c r="J184" s="1"/>
      <c r="K184" s="1"/>
      <c r="L184" s="18"/>
      <c r="M184" s="18"/>
      <c r="N184" s="2"/>
      <c r="O184" s="18"/>
      <c r="P184" s="18"/>
      <c r="Q184" s="18"/>
      <c r="R184" s="18"/>
      <c r="S184" s="1"/>
      <c r="T184" s="18"/>
      <c r="U184" s="18"/>
      <c r="V184" s="1"/>
      <c r="W184" s="1"/>
      <c r="Y184" s="2"/>
      <c r="Z184" s="18"/>
      <c r="AA184" s="2"/>
      <c r="AB184" s="1"/>
      <c r="AC184" s="1"/>
      <c r="AD184" s="1"/>
    </row>
    <row r="185" spans="1:30" s="23" customFormat="1" x14ac:dyDescent="0.2">
      <c r="A185" s="1"/>
      <c r="B185" s="1"/>
      <c r="C185" s="1"/>
      <c r="D185" s="1"/>
      <c r="E185" s="1"/>
      <c r="F185" s="1"/>
      <c r="G185" s="1"/>
      <c r="H185" s="1"/>
      <c r="I185" s="1"/>
      <c r="J185" s="1"/>
      <c r="K185" s="1"/>
      <c r="L185" s="18"/>
      <c r="M185" s="18"/>
      <c r="N185" s="2"/>
      <c r="O185" s="18"/>
      <c r="P185" s="18"/>
      <c r="Q185" s="18"/>
      <c r="R185" s="18"/>
      <c r="S185" s="1"/>
      <c r="T185" s="18"/>
      <c r="U185" s="18"/>
      <c r="V185" s="1"/>
      <c r="W185" s="1"/>
      <c r="Y185" s="2"/>
      <c r="Z185" s="18"/>
      <c r="AA185" s="2"/>
      <c r="AB185" s="1"/>
      <c r="AC185" s="1"/>
      <c r="AD185" s="1"/>
    </row>
    <row r="186" spans="1:30" s="23" customFormat="1" x14ac:dyDescent="0.2">
      <c r="A186" s="1"/>
      <c r="B186" s="1"/>
      <c r="C186" s="1"/>
      <c r="D186" s="1"/>
      <c r="E186" s="1"/>
      <c r="F186" s="1"/>
      <c r="G186" s="1"/>
      <c r="H186" s="1"/>
      <c r="I186" s="1"/>
      <c r="J186" s="1"/>
      <c r="K186" s="1"/>
      <c r="L186" s="18"/>
      <c r="M186" s="18"/>
      <c r="N186" s="2"/>
      <c r="O186" s="18"/>
      <c r="P186" s="18"/>
      <c r="Q186" s="18"/>
      <c r="R186" s="18"/>
      <c r="S186" s="1"/>
      <c r="T186" s="18"/>
      <c r="U186" s="18"/>
      <c r="V186" s="1"/>
      <c r="W186" s="1"/>
      <c r="Y186" s="2"/>
      <c r="Z186" s="18"/>
      <c r="AA186" s="2"/>
      <c r="AB186" s="1"/>
      <c r="AC186" s="1"/>
      <c r="AD186" s="1"/>
    </row>
    <row r="187" spans="1:30" s="23" customFormat="1" x14ac:dyDescent="0.2">
      <c r="A187" s="1"/>
      <c r="B187" s="1"/>
      <c r="C187" s="1"/>
      <c r="D187" s="1"/>
      <c r="E187" s="1"/>
      <c r="F187" s="1"/>
      <c r="G187" s="1"/>
      <c r="H187" s="1"/>
      <c r="I187" s="1"/>
      <c r="J187" s="1"/>
      <c r="K187" s="1"/>
      <c r="L187" s="18"/>
      <c r="M187" s="18"/>
      <c r="N187" s="2"/>
      <c r="O187" s="18"/>
      <c r="P187" s="18"/>
      <c r="Q187" s="18"/>
      <c r="R187" s="18"/>
      <c r="S187" s="1"/>
      <c r="T187" s="18"/>
      <c r="U187" s="18"/>
      <c r="V187" s="1"/>
      <c r="W187" s="1"/>
      <c r="Y187" s="2"/>
      <c r="Z187" s="18"/>
      <c r="AA187" s="2"/>
      <c r="AB187" s="1"/>
      <c r="AC187" s="1"/>
      <c r="AD187" s="1"/>
    </row>
    <row r="188" spans="1:30" s="23" customFormat="1" x14ac:dyDescent="0.2">
      <c r="A188" s="1"/>
      <c r="B188" s="1"/>
      <c r="C188" s="1"/>
      <c r="D188" s="1"/>
      <c r="E188" s="1"/>
      <c r="F188" s="1"/>
      <c r="G188" s="1"/>
      <c r="H188" s="1"/>
      <c r="I188" s="1"/>
      <c r="J188" s="1"/>
      <c r="K188" s="1"/>
      <c r="L188" s="18"/>
      <c r="M188" s="18"/>
      <c r="N188" s="2"/>
      <c r="O188" s="18"/>
      <c r="P188" s="18"/>
      <c r="Q188" s="18"/>
      <c r="R188" s="18"/>
      <c r="S188" s="1"/>
      <c r="T188" s="18"/>
      <c r="U188" s="18"/>
      <c r="V188" s="1"/>
      <c r="W188" s="1"/>
      <c r="Y188" s="2"/>
      <c r="Z188" s="18"/>
      <c r="AA188" s="2"/>
      <c r="AB188" s="1"/>
      <c r="AC188" s="1"/>
      <c r="AD188" s="1"/>
    </row>
    <row r="189" spans="1:30" s="23" customFormat="1" x14ac:dyDescent="0.2">
      <c r="A189" s="1"/>
      <c r="B189" s="1"/>
      <c r="C189" s="1"/>
      <c r="D189" s="1"/>
      <c r="E189" s="1"/>
      <c r="F189" s="1"/>
      <c r="G189" s="1"/>
      <c r="H189" s="1"/>
      <c r="I189" s="1"/>
      <c r="J189" s="1"/>
      <c r="K189" s="1"/>
      <c r="L189" s="18"/>
      <c r="M189" s="18"/>
      <c r="N189" s="2"/>
      <c r="O189" s="18"/>
      <c r="P189" s="18"/>
      <c r="Q189" s="18"/>
      <c r="R189" s="18"/>
      <c r="S189" s="1"/>
      <c r="T189" s="18"/>
      <c r="U189" s="18"/>
      <c r="V189" s="1"/>
      <c r="W189" s="1"/>
      <c r="Y189" s="2"/>
      <c r="Z189" s="18"/>
      <c r="AA189" s="2"/>
      <c r="AB189" s="1"/>
      <c r="AC189" s="1"/>
      <c r="AD189" s="1"/>
    </row>
    <row r="190" spans="1:30" s="23" customFormat="1" x14ac:dyDescent="0.2">
      <c r="A190" s="1"/>
      <c r="B190" s="1"/>
      <c r="C190" s="1"/>
      <c r="D190" s="1"/>
      <c r="E190" s="1"/>
      <c r="F190" s="1"/>
      <c r="G190" s="1"/>
      <c r="H190" s="1"/>
      <c r="I190" s="1"/>
      <c r="J190" s="1"/>
      <c r="K190" s="1"/>
      <c r="L190" s="18"/>
      <c r="M190" s="18"/>
      <c r="N190" s="2"/>
      <c r="O190" s="18"/>
      <c r="P190" s="18"/>
      <c r="Q190" s="18"/>
      <c r="R190" s="18"/>
      <c r="S190" s="1"/>
      <c r="T190" s="18"/>
      <c r="U190" s="18"/>
      <c r="V190" s="1"/>
      <c r="W190" s="1"/>
      <c r="Y190" s="2"/>
      <c r="Z190" s="18"/>
      <c r="AA190" s="2"/>
      <c r="AB190" s="1"/>
      <c r="AC190" s="1"/>
      <c r="AD190" s="1"/>
    </row>
    <row r="191" spans="1:30" s="23" customFormat="1" x14ac:dyDescent="0.2">
      <c r="A191" s="1"/>
      <c r="B191" s="1"/>
      <c r="C191" s="1"/>
      <c r="D191" s="1"/>
      <c r="E191" s="1"/>
      <c r="F191" s="1"/>
      <c r="G191" s="1"/>
      <c r="H191" s="1"/>
      <c r="I191" s="1"/>
      <c r="J191" s="1"/>
      <c r="K191" s="1"/>
      <c r="L191" s="18"/>
      <c r="M191" s="18"/>
      <c r="N191" s="2"/>
      <c r="O191" s="18"/>
      <c r="P191" s="18"/>
      <c r="Q191" s="18"/>
      <c r="R191" s="18"/>
      <c r="S191" s="1"/>
      <c r="T191" s="18"/>
      <c r="U191" s="18"/>
      <c r="V191" s="1"/>
      <c r="W191" s="1"/>
      <c r="Y191" s="2"/>
      <c r="Z191" s="18"/>
      <c r="AA191" s="2"/>
      <c r="AB191" s="1"/>
      <c r="AC191" s="1"/>
      <c r="AD191" s="1"/>
    </row>
    <row r="192" spans="1:30" s="23" customFormat="1" x14ac:dyDescent="0.2">
      <c r="A192" s="1"/>
      <c r="B192" s="1"/>
      <c r="C192" s="1"/>
      <c r="D192" s="1"/>
      <c r="E192" s="1"/>
      <c r="F192" s="1"/>
      <c r="G192" s="1"/>
      <c r="H192" s="1"/>
      <c r="I192" s="1"/>
      <c r="J192" s="1"/>
      <c r="K192" s="1"/>
      <c r="L192" s="18"/>
      <c r="M192" s="18"/>
      <c r="N192" s="2"/>
      <c r="O192" s="18"/>
      <c r="P192" s="18"/>
      <c r="Q192" s="18"/>
      <c r="R192" s="18"/>
      <c r="S192" s="1"/>
      <c r="T192" s="18"/>
      <c r="U192" s="18"/>
      <c r="V192" s="1"/>
      <c r="W192" s="1"/>
      <c r="Y192" s="2"/>
      <c r="Z192" s="18"/>
      <c r="AA192" s="2"/>
      <c r="AB192" s="1"/>
      <c r="AC192" s="1"/>
      <c r="AD192" s="1"/>
    </row>
    <row r="193" spans="1:30" s="23" customFormat="1" x14ac:dyDescent="0.2">
      <c r="A193" s="1"/>
      <c r="B193" s="1"/>
      <c r="C193" s="1"/>
      <c r="D193" s="1"/>
      <c r="E193" s="1"/>
      <c r="F193" s="1"/>
      <c r="G193" s="1"/>
      <c r="H193" s="1"/>
      <c r="I193" s="1"/>
      <c r="J193" s="1"/>
      <c r="K193" s="1"/>
      <c r="L193" s="18"/>
      <c r="M193" s="18"/>
      <c r="N193" s="2"/>
      <c r="O193" s="18"/>
      <c r="P193" s="18"/>
      <c r="Q193" s="18"/>
      <c r="R193" s="18"/>
      <c r="S193" s="1"/>
      <c r="T193" s="18"/>
      <c r="U193" s="18"/>
      <c r="V193" s="1"/>
      <c r="W193" s="1"/>
      <c r="Y193" s="2"/>
      <c r="Z193" s="18"/>
      <c r="AA193" s="2"/>
      <c r="AB193" s="1"/>
      <c r="AC193" s="1"/>
      <c r="AD193" s="1"/>
    </row>
    <row r="194" spans="1:30" s="23" customFormat="1" x14ac:dyDescent="0.2">
      <c r="A194" s="1"/>
      <c r="B194" s="1"/>
      <c r="C194" s="1"/>
      <c r="D194" s="1"/>
      <c r="E194" s="1"/>
      <c r="F194" s="1"/>
      <c r="G194" s="1"/>
      <c r="H194" s="1"/>
      <c r="I194" s="1"/>
      <c r="J194" s="1"/>
      <c r="K194" s="1"/>
      <c r="L194" s="18"/>
      <c r="M194" s="18"/>
      <c r="N194" s="2"/>
      <c r="O194" s="18"/>
      <c r="P194" s="18"/>
      <c r="Q194" s="18"/>
      <c r="R194" s="18"/>
      <c r="S194" s="1"/>
      <c r="T194" s="18"/>
      <c r="U194" s="18"/>
      <c r="V194" s="1"/>
      <c r="W194" s="1"/>
      <c r="Y194" s="2"/>
      <c r="Z194" s="18"/>
      <c r="AA194" s="2"/>
      <c r="AB194" s="1"/>
      <c r="AC194" s="1"/>
      <c r="AD194" s="1"/>
    </row>
    <row r="195" spans="1:30" s="23" customFormat="1" x14ac:dyDescent="0.2">
      <c r="A195" s="1"/>
      <c r="B195" s="1"/>
      <c r="C195" s="1"/>
      <c r="D195" s="1"/>
      <c r="E195" s="1"/>
      <c r="F195" s="1"/>
      <c r="G195" s="1"/>
      <c r="H195" s="1"/>
      <c r="I195" s="1"/>
      <c r="J195" s="1"/>
      <c r="K195" s="1"/>
      <c r="L195" s="18"/>
      <c r="M195" s="18"/>
      <c r="N195" s="2"/>
      <c r="O195" s="18"/>
      <c r="P195" s="18"/>
      <c r="Q195" s="18"/>
      <c r="R195" s="18"/>
      <c r="S195" s="1"/>
      <c r="T195" s="18"/>
      <c r="U195" s="18"/>
      <c r="V195" s="1"/>
      <c r="W195" s="1"/>
      <c r="Y195" s="2"/>
      <c r="Z195" s="18"/>
      <c r="AA195" s="2"/>
      <c r="AB195" s="1"/>
      <c r="AC195" s="1"/>
      <c r="AD195" s="1"/>
    </row>
    <row r="196" spans="1:30" s="23" customFormat="1" x14ac:dyDescent="0.2">
      <c r="A196" s="1"/>
      <c r="B196" s="1"/>
      <c r="C196" s="1"/>
      <c r="D196" s="1"/>
      <c r="E196" s="1"/>
      <c r="F196" s="1"/>
      <c r="G196" s="1"/>
      <c r="H196" s="1"/>
      <c r="I196" s="1"/>
      <c r="J196" s="1"/>
      <c r="K196" s="1"/>
      <c r="L196" s="18"/>
      <c r="M196" s="18"/>
      <c r="N196" s="2"/>
      <c r="O196" s="18"/>
      <c r="P196" s="18"/>
      <c r="Q196" s="18"/>
      <c r="R196" s="18"/>
      <c r="S196" s="1"/>
      <c r="T196" s="18"/>
      <c r="U196" s="18"/>
      <c r="V196" s="1"/>
      <c r="W196" s="1"/>
      <c r="Y196" s="2"/>
      <c r="Z196" s="18"/>
      <c r="AA196" s="2"/>
      <c r="AB196" s="1"/>
      <c r="AC196" s="1"/>
      <c r="AD196" s="1"/>
    </row>
    <row r="197" spans="1:30" s="23" customFormat="1" x14ac:dyDescent="0.2">
      <c r="A197" s="1"/>
      <c r="B197" s="1"/>
      <c r="C197" s="1"/>
      <c r="D197" s="1"/>
      <c r="E197" s="1"/>
      <c r="F197" s="1"/>
      <c r="G197" s="1"/>
      <c r="H197" s="1"/>
      <c r="I197" s="1"/>
      <c r="J197" s="1"/>
      <c r="K197" s="1"/>
      <c r="L197" s="18"/>
      <c r="M197" s="18"/>
      <c r="N197" s="2"/>
      <c r="O197" s="18"/>
      <c r="P197" s="18"/>
      <c r="Q197" s="18"/>
      <c r="R197" s="18"/>
      <c r="S197" s="1"/>
      <c r="T197" s="18"/>
      <c r="U197" s="18"/>
      <c r="V197" s="1"/>
      <c r="W197" s="1"/>
      <c r="Y197" s="2"/>
      <c r="Z197" s="18"/>
      <c r="AA197" s="2"/>
      <c r="AB197" s="1"/>
      <c r="AC197" s="1"/>
      <c r="AD197" s="1"/>
    </row>
    <row r="198" spans="1:30" s="23" customFormat="1" x14ac:dyDescent="0.2">
      <c r="A198" s="1"/>
      <c r="B198" s="1"/>
      <c r="C198" s="1"/>
      <c r="D198" s="1"/>
      <c r="E198" s="1"/>
      <c r="F198" s="1"/>
      <c r="G198" s="1"/>
      <c r="H198" s="1"/>
      <c r="I198" s="1"/>
      <c r="J198" s="1"/>
      <c r="K198" s="1"/>
      <c r="L198" s="18"/>
      <c r="M198" s="18"/>
      <c r="N198" s="2"/>
      <c r="O198" s="18"/>
      <c r="P198" s="18"/>
      <c r="Q198" s="18"/>
      <c r="R198" s="18"/>
      <c r="S198" s="1"/>
      <c r="T198" s="18"/>
      <c r="U198" s="18"/>
      <c r="V198" s="1"/>
      <c r="W198" s="1"/>
      <c r="Y198" s="2"/>
      <c r="Z198" s="18"/>
      <c r="AA198" s="2"/>
      <c r="AB198" s="1"/>
      <c r="AC198" s="1"/>
      <c r="AD198" s="1"/>
    </row>
    <row r="199" spans="1:30" s="23" customFormat="1" x14ac:dyDescent="0.2">
      <c r="A199" s="1"/>
      <c r="B199" s="1"/>
      <c r="C199" s="1"/>
      <c r="D199" s="1"/>
      <c r="E199" s="1"/>
      <c r="F199" s="1"/>
      <c r="G199" s="1"/>
      <c r="H199" s="1"/>
      <c r="I199" s="1"/>
      <c r="J199" s="1"/>
      <c r="K199" s="1"/>
      <c r="L199" s="18"/>
      <c r="M199" s="18"/>
      <c r="N199" s="2"/>
      <c r="O199" s="18"/>
      <c r="P199" s="18"/>
      <c r="Q199" s="18"/>
      <c r="R199" s="18"/>
      <c r="S199" s="1"/>
      <c r="T199" s="18"/>
      <c r="U199" s="18"/>
      <c r="V199" s="1"/>
      <c r="W199" s="1"/>
      <c r="Y199" s="2"/>
      <c r="Z199" s="18"/>
      <c r="AA199" s="2"/>
      <c r="AB199" s="1"/>
      <c r="AC199" s="1"/>
      <c r="AD199" s="1"/>
    </row>
    <row r="200" spans="1:30" s="23" customFormat="1" x14ac:dyDescent="0.2">
      <c r="A200" s="1"/>
      <c r="B200" s="1"/>
      <c r="C200" s="1"/>
      <c r="D200" s="1"/>
      <c r="E200" s="1"/>
      <c r="F200" s="1"/>
      <c r="G200" s="1"/>
      <c r="H200" s="1"/>
      <c r="I200" s="1"/>
      <c r="J200" s="1"/>
      <c r="K200" s="1"/>
      <c r="L200" s="18"/>
      <c r="M200" s="18"/>
      <c r="N200" s="2"/>
      <c r="O200" s="18"/>
      <c r="P200" s="18"/>
      <c r="Q200" s="18"/>
      <c r="R200" s="18"/>
      <c r="S200" s="1"/>
      <c r="T200" s="18"/>
      <c r="U200" s="18"/>
      <c r="V200" s="1"/>
      <c r="W200" s="1"/>
      <c r="Y200" s="2"/>
      <c r="Z200" s="18"/>
      <c r="AA200" s="2"/>
      <c r="AB200" s="1"/>
      <c r="AC200" s="1"/>
      <c r="AD200" s="1"/>
    </row>
    <row r="201" spans="1:30" s="23" customFormat="1" x14ac:dyDescent="0.2">
      <c r="A201" s="1"/>
      <c r="B201" s="1"/>
      <c r="C201" s="1"/>
      <c r="D201" s="1"/>
      <c r="E201" s="1"/>
      <c r="F201" s="1"/>
      <c r="G201" s="1"/>
      <c r="H201" s="1"/>
      <c r="I201" s="1"/>
      <c r="J201" s="1"/>
      <c r="K201" s="1"/>
      <c r="L201" s="18"/>
      <c r="M201" s="18"/>
      <c r="N201" s="2"/>
      <c r="O201" s="18"/>
      <c r="P201" s="18"/>
      <c r="Q201" s="18"/>
      <c r="R201" s="18"/>
      <c r="S201" s="1"/>
      <c r="T201" s="18"/>
      <c r="U201" s="18"/>
      <c r="V201" s="1"/>
      <c r="W201" s="1"/>
      <c r="Y201" s="2"/>
      <c r="Z201" s="18"/>
      <c r="AA201" s="2"/>
      <c r="AB201" s="1"/>
      <c r="AC201" s="1"/>
      <c r="AD201" s="1"/>
    </row>
    <row r="202" spans="1:30" s="23" customFormat="1" x14ac:dyDescent="0.2">
      <c r="A202" s="1"/>
      <c r="B202" s="1"/>
      <c r="C202" s="1"/>
      <c r="D202" s="1"/>
      <c r="E202" s="1"/>
      <c r="F202" s="1"/>
      <c r="G202" s="1"/>
      <c r="H202" s="1"/>
      <c r="I202" s="1"/>
      <c r="J202" s="1"/>
      <c r="K202" s="1"/>
      <c r="L202" s="18"/>
      <c r="M202" s="18"/>
      <c r="N202" s="2"/>
      <c r="O202" s="18"/>
      <c r="P202" s="18"/>
      <c r="Q202" s="18"/>
      <c r="R202" s="18"/>
      <c r="S202" s="1"/>
      <c r="T202" s="18"/>
      <c r="U202" s="18"/>
      <c r="V202" s="1"/>
      <c r="W202" s="1"/>
      <c r="Y202" s="2"/>
      <c r="Z202" s="18"/>
      <c r="AA202" s="2"/>
      <c r="AB202" s="1"/>
      <c r="AC202" s="1"/>
      <c r="AD202" s="1"/>
    </row>
    <row r="203" spans="1:30" s="23" customFormat="1" x14ac:dyDescent="0.2">
      <c r="A203" s="1"/>
      <c r="B203" s="1"/>
      <c r="C203" s="1"/>
      <c r="D203" s="1"/>
      <c r="E203" s="1"/>
      <c r="F203" s="1"/>
      <c r="G203" s="1"/>
      <c r="H203" s="1"/>
      <c r="I203" s="1"/>
      <c r="J203" s="1"/>
      <c r="K203" s="1"/>
      <c r="L203" s="18"/>
      <c r="M203" s="18"/>
      <c r="N203" s="2"/>
      <c r="O203" s="18"/>
      <c r="P203" s="18"/>
      <c r="Q203" s="18"/>
      <c r="R203" s="18"/>
      <c r="S203" s="1"/>
      <c r="T203" s="18"/>
      <c r="U203" s="18"/>
      <c r="V203" s="1"/>
      <c r="W203" s="1"/>
      <c r="Y203" s="2"/>
      <c r="Z203" s="18"/>
      <c r="AA203" s="2"/>
      <c r="AB203" s="1"/>
      <c r="AC203" s="1"/>
      <c r="AD203" s="1"/>
    </row>
    <row r="204" spans="1:30" s="23" customFormat="1" x14ac:dyDescent="0.2">
      <c r="A204" s="1"/>
      <c r="B204" s="1"/>
      <c r="C204" s="1"/>
      <c r="D204" s="1"/>
      <c r="E204" s="1"/>
      <c r="F204" s="1"/>
      <c r="G204" s="1"/>
      <c r="H204" s="1"/>
      <c r="I204" s="1"/>
      <c r="J204" s="1"/>
      <c r="K204" s="1"/>
      <c r="L204" s="18"/>
      <c r="M204" s="18"/>
      <c r="N204" s="2"/>
      <c r="O204" s="18"/>
      <c r="P204" s="18"/>
      <c r="Q204" s="18"/>
      <c r="R204" s="18"/>
      <c r="S204" s="1"/>
      <c r="T204" s="18"/>
      <c r="U204" s="18"/>
      <c r="V204" s="1"/>
      <c r="W204" s="1"/>
      <c r="Y204" s="2"/>
      <c r="Z204" s="18"/>
      <c r="AA204" s="2"/>
      <c r="AB204" s="1"/>
      <c r="AC204" s="1"/>
      <c r="AD204" s="1"/>
    </row>
    <row r="205" spans="1:30" s="23" customFormat="1" x14ac:dyDescent="0.2">
      <c r="A205" s="1"/>
      <c r="B205" s="1"/>
      <c r="C205" s="1"/>
      <c r="D205" s="1"/>
      <c r="E205" s="1"/>
      <c r="F205" s="1"/>
      <c r="G205" s="1"/>
      <c r="H205" s="1"/>
      <c r="I205" s="1"/>
      <c r="J205" s="1"/>
      <c r="K205" s="1"/>
      <c r="L205" s="18"/>
      <c r="M205" s="18"/>
      <c r="N205" s="2"/>
      <c r="O205" s="18"/>
      <c r="P205" s="18"/>
      <c r="Q205" s="18"/>
      <c r="R205" s="18"/>
      <c r="S205" s="1"/>
      <c r="T205" s="18"/>
      <c r="U205" s="18"/>
      <c r="V205" s="1"/>
      <c r="W205" s="1"/>
      <c r="Y205" s="2"/>
      <c r="Z205" s="18"/>
      <c r="AA205" s="2"/>
      <c r="AB205" s="1"/>
      <c r="AC205" s="1"/>
      <c r="AD205" s="1"/>
    </row>
    <row r="206" spans="1:30" s="23" customFormat="1" x14ac:dyDescent="0.2">
      <c r="A206" s="1"/>
      <c r="B206" s="1"/>
      <c r="C206" s="1"/>
      <c r="D206" s="1"/>
      <c r="E206" s="1"/>
      <c r="F206" s="1"/>
      <c r="G206" s="1"/>
      <c r="H206" s="1"/>
      <c r="I206" s="1"/>
      <c r="J206" s="1"/>
      <c r="K206" s="1"/>
      <c r="L206" s="18"/>
      <c r="M206" s="18"/>
      <c r="N206" s="2"/>
      <c r="O206" s="18"/>
      <c r="P206" s="18"/>
      <c r="Q206" s="18"/>
      <c r="R206" s="18"/>
      <c r="S206" s="1"/>
      <c r="T206" s="18"/>
      <c r="U206" s="18"/>
      <c r="V206" s="1"/>
      <c r="W206" s="1"/>
      <c r="Y206" s="2"/>
      <c r="Z206" s="18"/>
      <c r="AA206" s="2"/>
      <c r="AB206" s="1"/>
      <c r="AC206" s="1"/>
      <c r="AD206" s="1"/>
    </row>
    <row r="207" spans="1:30" s="23" customFormat="1" x14ac:dyDescent="0.2">
      <c r="A207" s="1"/>
      <c r="B207" s="1"/>
      <c r="C207" s="1"/>
      <c r="D207" s="1"/>
      <c r="E207" s="1"/>
      <c r="F207" s="1"/>
      <c r="G207" s="1"/>
      <c r="H207" s="1"/>
      <c r="I207" s="1"/>
      <c r="J207" s="1"/>
      <c r="K207" s="1"/>
      <c r="L207" s="18"/>
      <c r="M207" s="18"/>
      <c r="N207" s="2"/>
      <c r="O207" s="18"/>
      <c r="P207" s="18"/>
      <c r="Q207" s="18"/>
      <c r="R207" s="18"/>
      <c r="S207" s="1"/>
      <c r="T207" s="18"/>
      <c r="U207" s="18"/>
      <c r="V207" s="1"/>
      <c r="W207" s="1"/>
      <c r="Y207" s="2"/>
      <c r="Z207" s="18"/>
      <c r="AA207" s="2"/>
      <c r="AB207" s="1"/>
      <c r="AC207" s="1"/>
      <c r="AD207" s="1"/>
    </row>
    <row r="208" spans="1:30" s="23" customFormat="1" x14ac:dyDescent="0.2">
      <c r="A208" s="1"/>
      <c r="B208" s="1"/>
      <c r="C208" s="1"/>
      <c r="D208" s="1"/>
      <c r="E208" s="1"/>
      <c r="F208" s="1"/>
      <c r="G208" s="1"/>
      <c r="H208" s="1"/>
      <c r="I208" s="1"/>
      <c r="J208" s="1"/>
      <c r="K208" s="1"/>
      <c r="L208" s="18"/>
      <c r="M208" s="18"/>
      <c r="N208" s="2"/>
      <c r="O208" s="18"/>
      <c r="P208" s="18"/>
      <c r="Q208" s="18"/>
      <c r="R208" s="18"/>
      <c r="S208" s="1"/>
      <c r="T208" s="18"/>
      <c r="U208" s="18"/>
      <c r="V208" s="1"/>
      <c r="W208" s="1"/>
      <c r="Y208" s="2"/>
      <c r="Z208" s="18"/>
      <c r="AA208" s="2"/>
      <c r="AB208" s="1"/>
      <c r="AC208" s="1"/>
      <c r="AD208" s="1"/>
    </row>
    <row r="209" spans="1:30" s="23" customFormat="1" x14ac:dyDescent="0.2">
      <c r="A209" s="1"/>
      <c r="B209" s="1"/>
      <c r="C209" s="1"/>
      <c r="D209" s="1"/>
      <c r="E209" s="1"/>
      <c r="F209" s="1"/>
      <c r="G209" s="1"/>
      <c r="H209" s="1"/>
      <c r="I209" s="1"/>
      <c r="J209" s="1"/>
      <c r="K209" s="1"/>
      <c r="L209" s="18"/>
      <c r="M209" s="18"/>
      <c r="N209" s="2"/>
      <c r="O209" s="18"/>
      <c r="P209" s="18"/>
      <c r="Q209" s="18"/>
      <c r="R209" s="18"/>
      <c r="S209" s="1"/>
      <c r="T209" s="18"/>
      <c r="U209" s="18"/>
      <c r="V209" s="1"/>
      <c r="W209" s="1"/>
      <c r="Y209" s="2"/>
      <c r="Z209" s="18"/>
      <c r="AA209" s="2"/>
      <c r="AB209" s="1"/>
      <c r="AC209" s="1"/>
      <c r="AD209" s="1"/>
    </row>
    <row r="210" spans="1:30" s="23" customFormat="1" x14ac:dyDescent="0.2">
      <c r="A210" s="1"/>
      <c r="B210" s="1"/>
      <c r="C210" s="1"/>
      <c r="D210" s="1"/>
      <c r="E210" s="1"/>
      <c r="F210" s="1"/>
      <c r="G210" s="1"/>
      <c r="H210" s="1"/>
      <c r="I210" s="1"/>
      <c r="J210" s="1"/>
      <c r="K210" s="1"/>
      <c r="L210" s="18"/>
      <c r="M210" s="18"/>
      <c r="N210" s="2"/>
      <c r="O210" s="18"/>
      <c r="P210" s="18"/>
      <c r="Q210" s="18"/>
      <c r="R210" s="18"/>
      <c r="S210" s="1"/>
      <c r="T210" s="18"/>
      <c r="U210" s="18"/>
      <c r="V210" s="1"/>
      <c r="W210" s="1"/>
      <c r="Y210" s="2"/>
      <c r="Z210" s="18"/>
      <c r="AA210" s="2"/>
      <c r="AB210" s="1"/>
      <c r="AC210" s="1"/>
      <c r="AD210" s="1"/>
    </row>
    <row r="211" spans="1:30" s="23" customFormat="1" x14ac:dyDescent="0.2">
      <c r="A211" s="1"/>
      <c r="B211" s="1"/>
      <c r="C211" s="1"/>
      <c r="D211" s="1"/>
      <c r="E211" s="1"/>
      <c r="F211" s="1"/>
      <c r="G211" s="1"/>
      <c r="H211" s="1"/>
      <c r="I211" s="1"/>
      <c r="J211" s="1"/>
      <c r="K211" s="1"/>
      <c r="L211" s="18"/>
      <c r="M211" s="18"/>
      <c r="N211" s="2"/>
      <c r="O211" s="18"/>
      <c r="P211" s="18"/>
      <c r="Q211" s="18"/>
      <c r="R211" s="18"/>
      <c r="S211" s="1"/>
      <c r="T211" s="18"/>
      <c r="U211" s="18"/>
      <c r="V211" s="1"/>
      <c r="W211" s="1"/>
      <c r="Y211" s="2"/>
      <c r="Z211" s="18"/>
      <c r="AA211" s="2"/>
      <c r="AB211" s="1"/>
      <c r="AC211" s="1"/>
      <c r="AD211" s="1"/>
    </row>
    <row r="212" spans="1:30" s="23" customFormat="1" x14ac:dyDescent="0.2">
      <c r="A212" s="1"/>
      <c r="B212" s="1"/>
      <c r="C212" s="1"/>
      <c r="D212" s="1"/>
      <c r="E212" s="1"/>
      <c r="F212" s="1"/>
      <c r="G212" s="1"/>
      <c r="H212" s="1"/>
      <c r="I212" s="1"/>
      <c r="J212" s="1"/>
      <c r="K212" s="1"/>
      <c r="L212" s="18"/>
      <c r="M212" s="18"/>
      <c r="N212" s="2"/>
      <c r="O212" s="18"/>
      <c r="P212" s="18"/>
      <c r="Q212" s="18"/>
      <c r="R212" s="18"/>
      <c r="S212" s="1"/>
      <c r="T212" s="18"/>
      <c r="U212" s="18"/>
      <c r="V212" s="1"/>
      <c r="W212" s="1"/>
      <c r="Y212" s="2"/>
      <c r="Z212" s="18"/>
      <c r="AA212" s="2"/>
      <c r="AB212" s="1"/>
      <c r="AC212" s="1"/>
      <c r="AD212" s="1"/>
    </row>
    <row r="213" spans="1:30" s="23" customFormat="1" x14ac:dyDescent="0.2">
      <c r="A213" s="1"/>
      <c r="B213" s="1"/>
      <c r="C213" s="1"/>
      <c r="D213" s="1"/>
      <c r="E213" s="1"/>
      <c r="F213" s="1"/>
      <c r="G213" s="1"/>
      <c r="H213" s="1"/>
      <c r="I213" s="1"/>
      <c r="J213" s="1"/>
      <c r="K213" s="1"/>
      <c r="L213" s="18"/>
      <c r="M213" s="18"/>
      <c r="N213" s="2"/>
      <c r="O213" s="18"/>
      <c r="P213" s="18"/>
      <c r="Q213" s="18"/>
      <c r="R213" s="18"/>
      <c r="S213" s="1"/>
      <c r="T213" s="18"/>
      <c r="U213" s="18"/>
      <c r="V213" s="1"/>
      <c r="W213" s="1"/>
      <c r="Y213" s="2"/>
      <c r="Z213" s="18"/>
      <c r="AA213" s="2"/>
      <c r="AB213" s="1"/>
      <c r="AC213" s="1"/>
      <c r="AD213" s="1"/>
    </row>
    <row r="214" spans="1:30" s="23" customFormat="1" x14ac:dyDescent="0.2">
      <c r="A214" s="1"/>
      <c r="B214" s="1"/>
      <c r="C214" s="1"/>
      <c r="D214" s="1"/>
      <c r="E214" s="1"/>
      <c r="F214" s="1"/>
      <c r="G214" s="1"/>
      <c r="H214" s="1"/>
      <c r="I214" s="1"/>
      <c r="J214" s="1"/>
      <c r="K214" s="1"/>
      <c r="L214" s="18"/>
      <c r="M214" s="18"/>
      <c r="N214" s="2"/>
      <c r="O214" s="18"/>
      <c r="P214" s="18"/>
      <c r="Q214" s="18"/>
      <c r="R214" s="18"/>
      <c r="S214" s="1"/>
      <c r="T214" s="18"/>
      <c r="U214" s="18"/>
      <c r="V214" s="1"/>
      <c r="W214" s="1"/>
      <c r="Y214" s="2"/>
      <c r="Z214" s="18"/>
      <c r="AA214" s="2"/>
      <c r="AB214" s="1"/>
      <c r="AC214" s="1"/>
      <c r="AD214" s="1"/>
    </row>
    <row r="215" spans="1:30" s="23" customFormat="1" x14ac:dyDescent="0.2">
      <c r="A215" s="1"/>
      <c r="B215" s="1"/>
      <c r="C215" s="1"/>
      <c r="D215" s="1"/>
      <c r="E215" s="1"/>
      <c r="F215" s="1"/>
      <c r="G215" s="1"/>
      <c r="H215" s="1"/>
      <c r="I215" s="1"/>
      <c r="J215" s="1"/>
      <c r="K215" s="1"/>
      <c r="L215" s="18"/>
      <c r="M215" s="18"/>
      <c r="N215" s="2"/>
      <c r="O215" s="18"/>
      <c r="P215" s="18"/>
      <c r="Q215" s="18"/>
      <c r="R215" s="18"/>
      <c r="S215" s="1"/>
      <c r="T215" s="18"/>
      <c r="U215" s="18"/>
      <c r="V215" s="1"/>
      <c r="W215" s="1"/>
      <c r="Y215" s="2"/>
      <c r="Z215" s="18"/>
      <c r="AA215" s="2"/>
      <c r="AB215" s="1"/>
      <c r="AC215" s="1"/>
      <c r="AD215" s="1"/>
    </row>
    <row r="216" spans="1:30" s="23" customFormat="1" x14ac:dyDescent="0.2">
      <c r="A216" s="1"/>
      <c r="B216" s="1"/>
      <c r="C216" s="1"/>
      <c r="D216" s="1"/>
      <c r="E216" s="1"/>
      <c r="F216" s="1"/>
      <c r="G216" s="1"/>
      <c r="H216" s="1"/>
      <c r="I216" s="1"/>
      <c r="J216" s="1"/>
      <c r="K216" s="1"/>
      <c r="L216" s="18"/>
      <c r="M216" s="18"/>
      <c r="N216" s="2"/>
      <c r="O216" s="18"/>
      <c r="P216" s="18"/>
      <c r="Q216" s="18"/>
      <c r="R216" s="18"/>
      <c r="S216" s="1"/>
      <c r="T216" s="18"/>
      <c r="U216" s="18"/>
      <c r="V216" s="1"/>
      <c r="W216" s="1"/>
      <c r="Y216" s="2"/>
      <c r="Z216" s="18"/>
      <c r="AA216" s="2"/>
      <c r="AB216" s="1"/>
      <c r="AC216" s="1"/>
      <c r="AD216" s="1"/>
    </row>
    <row r="217" spans="1:30" s="23" customFormat="1" x14ac:dyDescent="0.2">
      <c r="A217" s="1"/>
      <c r="B217" s="1"/>
      <c r="C217" s="1"/>
      <c r="D217" s="1"/>
      <c r="E217" s="1"/>
      <c r="F217" s="1"/>
      <c r="G217" s="1"/>
      <c r="H217" s="1"/>
      <c r="I217" s="1"/>
      <c r="J217" s="1"/>
      <c r="K217" s="1"/>
      <c r="L217" s="18"/>
      <c r="M217" s="18"/>
      <c r="N217" s="2"/>
      <c r="O217" s="18"/>
      <c r="P217" s="18"/>
      <c r="Q217" s="18"/>
      <c r="R217" s="18"/>
      <c r="S217" s="1"/>
      <c r="T217" s="18"/>
      <c r="U217" s="18"/>
      <c r="V217" s="1"/>
      <c r="W217" s="1"/>
      <c r="Y217" s="2"/>
      <c r="Z217" s="18"/>
      <c r="AA217" s="2"/>
      <c r="AB217" s="1"/>
      <c r="AC217" s="1"/>
      <c r="AD217" s="1"/>
    </row>
    <row r="218" spans="1:30" s="23" customFormat="1" x14ac:dyDescent="0.2">
      <c r="A218" s="1"/>
      <c r="B218" s="1"/>
      <c r="C218" s="1"/>
      <c r="D218" s="1"/>
      <c r="E218" s="1"/>
      <c r="F218" s="1"/>
      <c r="G218" s="1"/>
      <c r="H218" s="1"/>
      <c r="I218" s="1"/>
      <c r="J218" s="1"/>
      <c r="K218" s="1"/>
      <c r="L218" s="18"/>
      <c r="M218" s="18"/>
      <c r="N218" s="2"/>
      <c r="O218" s="18"/>
      <c r="P218" s="18"/>
      <c r="Q218" s="18"/>
      <c r="R218" s="18"/>
      <c r="S218" s="1"/>
      <c r="T218" s="18"/>
      <c r="U218" s="18"/>
      <c r="V218" s="1"/>
      <c r="W218" s="1"/>
      <c r="Y218" s="2"/>
      <c r="Z218" s="18"/>
      <c r="AA218" s="2"/>
      <c r="AB218" s="1"/>
      <c r="AC218" s="1"/>
      <c r="AD218" s="1"/>
    </row>
    <row r="219" spans="1:30" s="23" customFormat="1" x14ac:dyDescent="0.2">
      <c r="A219" s="1"/>
      <c r="B219" s="1"/>
      <c r="C219" s="1"/>
      <c r="D219" s="1"/>
      <c r="E219" s="1"/>
      <c r="F219" s="1"/>
      <c r="G219" s="1"/>
      <c r="H219" s="1"/>
      <c r="I219" s="1"/>
      <c r="J219" s="1"/>
      <c r="K219" s="1"/>
      <c r="L219" s="18"/>
      <c r="M219" s="18"/>
      <c r="N219" s="2"/>
      <c r="O219" s="18"/>
      <c r="P219" s="18"/>
      <c r="Q219" s="18"/>
      <c r="R219" s="18"/>
      <c r="S219" s="1"/>
      <c r="T219" s="18"/>
      <c r="U219" s="18"/>
      <c r="V219" s="1"/>
      <c r="W219" s="1"/>
      <c r="Y219" s="2"/>
      <c r="Z219" s="18"/>
      <c r="AA219" s="2"/>
      <c r="AB219" s="1"/>
      <c r="AC219" s="1"/>
      <c r="AD219" s="1"/>
    </row>
    <row r="220" spans="1:30" s="23" customFormat="1" x14ac:dyDescent="0.2">
      <c r="A220" s="1"/>
      <c r="B220" s="1"/>
      <c r="C220" s="1"/>
      <c r="D220" s="1"/>
      <c r="E220" s="1"/>
      <c r="F220" s="1"/>
      <c r="G220" s="1"/>
      <c r="H220" s="1"/>
      <c r="I220" s="1"/>
      <c r="J220" s="1"/>
      <c r="K220" s="1"/>
      <c r="L220" s="18"/>
      <c r="M220" s="18"/>
      <c r="N220" s="2"/>
      <c r="O220" s="18"/>
      <c r="P220" s="18"/>
      <c r="Q220" s="18"/>
      <c r="R220" s="18"/>
      <c r="S220" s="1"/>
      <c r="T220" s="18"/>
      <c r="U220" s="18"/>
      <c r="V220" s="1"/>
      <c r="W220" s="1"/>
      <c r="Y220" s="2"/>
      <c r="Z220" s="18"/>
      <c r="AA220" s="2"/>
      <c r="AB220" s="1"/>
      <c r="AC220" s="1"/>
      <c r="AD220" s="1"/>
    </row>
    <row r="221" spans="1:30" s="23" customFormat="1" x14ac:dyDescent="0.2">
      <c r="A221" s="1"/>
      <c r="B221" s="1"/>
      <c r="C221" s="1"/>
      <c r="D221" s="1"/>
      <c r="E221" s="1"/>
      <c r="F221" s="1"/>
      <c r="G221" s="1"/>
      <c r="H221" s="1"/>
      <c r="I221" s="1"/>
      <c r="J221" s="1"/>
      <c r="K221" s="1"/>
      <c r="L221" s="18"/>
      <c r="M221" s="18"/>
      <c r="N221" s="2"/>
      <c r="O221" s="18"/>
      <c r="P221" s="18"/>
      <c r="Q221" s="18"/>
      <c r="R221" s="18"/>
      <c r="S221" s="1"/>
      <c r="T221" s="18"/>
      <c r="U221" s="18"/>
      <c r="V221" s="1"/>
      <c r="W221" s="1"/>
      <c r="Y221" s="2"/>
      <c r="Z221" s="18"/>
      <c r="AA221" s="2"/>
      <c r="AB221" s="1"/>
      <c r="AC221" s="1"/>
      <c r="AD221" s="1"/>
    </row>
    <row r="222" spans="1:30" s="23" customFormat="1" x14ac:dyDescent="0.2">
      <c r="A222" s="1"/>
      <c r="B222" s="1"/>
      <c r="C222" s="1"/>
      <c r="D222" s="1"/>
      <c r="E222" s="1"/>
      <c r="F222" s="1"/>
      <c r="G222" s="1"/>
      <c r="H222" s="1"/>
      <c r="I222" s="1"/>
      <c r="J222" s="1"/>
      <c r="K222" s="1"/>
      <c r="L222" s="18"/>
      <c r="M222" s="18"/>
      <c r="N222" s="2"/>
      <c r="O222" s="18"/>
      <c r="P222" s="18"/>
      <c r="Q222" s="18"/>
      <c r="R222" s="18"/>
      <c r="S222" s="1"/>
      <c r="T222" s="18"/>
      <c r="U222" s="18"/>
      <c r="V222" s="1"/>
      <c r="W222" s="1"/>
      <c r="Y222" s="2"/>
      <c r="Z222" s="18"/>
      <c r="AA222" s="2"/>
      <c r="AB222" s="1"/>
      <c r="AC222" s="1"/>
      <c r="AD222" s="1"/>
    </row>
    <row r="223" spans="1:30" s="23" customFormat="1" x14ac:dyDescent="0.2">
      <c r="A223" s="1"/>
      <c r="B223" s="1"/>
      <c r="C223" s="1"/>
      <c r="D223" s="1"/>
      <c r="E223" s="1"/>
      <c r="F223" s="1"/>
      <c r="G223" s="1"/>
      <c r="H223" s="1"/>
      <c r="I223" s="1"/>
      <c r="J223" s="1"/>
      <c r="K223" s="1"/>
      <c r="L223" s="18"/>
      <c r="M223" s="18"/>
      <c r="N223" s="2"/>
      <c r="O223" s="18"/>
      <c r="P223" s="18"/>
      <c r="Q223" s="18"/>
      <c r="R223" s="18"/>
      <c r="S223" s="1"/>
      <c r="T223" s="18"/>
      <c r="U223" s="18"/>
      <c r="V223" s="1"/>
      <c r="W223" s="1"/>
      <c r="Y223" s="2"/>
      <c r="Z223" s="18"/>
      <c r="AA223" s="2"/>
      <c r="AB223" s="1"/>
      <c r="AC223" s="1"/>
      <c r="AD223" s="1"/>
    </row>
    <row r="224" spans="1:30" s="23" customFormat="1" x14ac:dyDescent="0.2">
      <c r="A224" s="1"/>
      <c r="B224" s="1"/>
      <c r="C224" s="1"/>
      <c r="D224" s="1"/>
      <c r="E224" s="1"/>
      <c r="F224" s="1"/>
      <c r="G224" s="1"/>
      <c r="H224" s="1"/>
      <c r="I224" s="1"/>
      <c r="J224" s="1"/>
      <c r="K224" s="1"/>
      <c r="L224" s="18"/>
      <c r="M224" s="18"/>
      <c r="N224" s="2"/>
      <c r="O224" s="18"/>
      <c r="P224" s="18"/>
      <c r="Q224" s="18"/>
      <c r="R224" s="18"/>
      <c r="S224" s="1"/>
      <c r="T224" s="18"/>
      <c r="U224" s="18"/>
      <c r="V224" s="1"/>
      <c r="W224" s="1"/>
      <c r="Y224" s="2"/>
      <c r="Z224" s="18"/>
      <c r="AA224" s="2"/>
      <c r="AB224" s="1"/>
      <c r="AC224" s="1"/>
      <c r="AD224" s="1"/>
    </row>
    <row r="225" spans="1:30" s="23" customFormat="1" x14ac:dyDescent="0.2">
      <c r="A225" s="1"/>
      <c r="B225" s="1"/>
      <c r="C225" s="1"/>
      <c r="D225" s="1"/>
      <c r="E225" s="1"/>
      <c r="F225" s="1"/>
      <c r="G225" s="1"/>
      <c r="H225" s="1"/>
      <c r="I225" s="1"/>
      <c r="J225" s="1"/>
      <c r="K225" s="1"/>
      <c r="L225" s="18"/>
      <c r="M225" s="18"/>
      <c r="N225" s="2"/>
      <c r="O225" s="18"/>
      <c r="P225" s="18"/>
      <c r="Q225" s="18"/>
      <c r="R225" s="18"/>
      <c r="S225" s="1"/>
      <c r="T225" s="18"/>
      <c r="U225" s="18"/>
      <c r="V225" s="1"/>
      <c r="W225" s="1"/>
      <c r="Y225" s="2"/>
      <c r="Z225" s="18"/>
      <c r="AA225" s="2"/>
      <c r="AB225" s="1"/>
      <c r="AC225" s="1"/>
      <c r="AD225" s="1"/>
    </row>
    <row r="226" spans="1:30" s="23" customFormat="1" x14ac:dyDescent="0.2">
      <c r="A226" s="1"/>
      <c r="B226" s="1"/>
      <c r="C226" s="1"/>
      <c r="D226" s="1"/>
      <c r="E226" s="1"/>
      <c r="F226" s="1"/>
      <c r="G226" s="1"/>
      <c r="H226" s="1"/>
      <c r="I226" s="1"/>
      <c r="J226" s="1"/>
      <c r="K226" s="1"/>
      <c r="L226" s="18"/>
      <c r="M226" s="18"/>
      <c r="N226" s="2"/>
      <c r="O226" s="18"/>
      <c r="P226" s="18"/>
      <c r="Q226" s="18"/>
      <c r="R226" s="18"/>
      <c r="S226" s="1"/>
      <c r="T226" s="18"/>
      <c r="U226" s="18"/>
      <c r="V226" s="1"/>
      <c r="W226" s="1"/>
      <c r="Y226" s="2"/>
      <c r="Z226" s="18"/>
      <c r="AA226" s="2"/>
      <c r="AB226" s="1"/>
      <c r="AC226" s="1"/>
      <c r="AD226" s="1"/>
    </row>
    <row r="227" spans="1:30" s="23" customFormat="1" x14ac:dyDescent="0.2">
      <c r="A227" s="1"/>
      <c r="B227" s="1"/>
      <c r="C227" s="1"/>
      <c r="D227" s="1"/>
      <c r="E227" s="1"/>
      <c r="F227" s="1"/>
      <c r="G227" s="1"/>
      <c r="H227" s="1"/>
      <c r="I227" s="1"/>
      <c r="J227" s="1"/>
      <c r="K227" s="1"/>
      <c r="L227" s="18"/>
      <c r="M227" s="18"/>
      <c r="N227" s="2"/>
      <c r="O227" s="18"/>
      <c r="P227" s="18"/>
      <c r="Q227" s="18"/>
      <c r="R227" s="18"/>
      <c r="S227" s="1"/>
      <c r="T227" s="18"/>
      <c r="U227" s="18"/>
      <c r="V227" s="1"/>
      <c r="W227" s="1"/>
      <c r="Y227" s="2"/>
      <c r="Z227" s="18"/>
      <c r="AA227" s="2"/>
      <c r="AB227" s="1"/>
      <c r="AC227" s="1"/>
      <c r="AD227" s="1"/>
    </row>
    <row r="228" spans="1:30" s="23" customFormat="1" x14ac:dyDescent="0.2">
      <c r="A228" s="1"/>
      <c r="B228" s="1"/>
      <c r="C228" s="1"/>
      <c r="D228" s="1"/>
      <c r="E228" s="1"/>
      <c r="F228" s="1"/>
      <c r="G228" s="1"/>
      <c r="H228" s="1"/>
      <c r="I228" s="1"/>
      <c r="J228" s="1"/>
      <c r="K228" s="1"/>
      <c r="L228" s="18"/>
      <c r="M228" s="18"/>
      <c r="N228" s="2"/>
      <c r="O228" s="18"/>
      <c r="P228" s="18"/>
      <c r="Q228" s="18"/>
      <c r="R228" s="18"/>
      <c r="S228" s="1"/>
      <c r="T228" s="18"/>
      <c r="U228" s="18"/>
      <c r="V228" s="1"/>
      <c r="W228" s="1"/>
      <c r="Y228" s="2"/>
      <c r="Z228" s="18"/>
      <c r="AA228" s="2"/>
      <c r="AB228" s="1"/>
      <c r="AC228" s="1"/>
      <c r="AD228" s="1"/>
    </row>
    <row r="229" spans="1:30" s="23" customFormat="1" x14ac:dyDescent="0.2">
      <c r="A229" s="1"/>
      <c r="B229" s="1"/>
      <c r="C229" s="1"/>
      <c r="D229" s="1"/>
      <c r="E229" s="1"/>
      <c r="F229" s="1"/>
      <c r="G229" s="1"/>
      <c r="H229" s="1"/>
      <c r="I229" s="1"/>
      <c r="J229" s="1"/>
      <c r="K229" s="1"/>
      <c r="L229" s="18"/>
      <c r="M229" s="18"/>
      <c r="N229" s="2"/>
      <c r="O229" s="18"/>
      <c r="P229" s="18"/>
      <c r="Q229" s="18"/>
      <c r="R229" s="18"/>
      <c r="S229" s="1"/>
      <c r="T229" s="18"/>
      <c r="U229" s="18"/>
      <c r="V229" s="1"/>
      <c r="W229" s="1"/>
      <c r="Y229" s="2"/>
      <c r="Z229" s="18"/>
      <c r="AA229" s="2"/>
      <c r="AB229" s="1"/>
      <c r="AC229" s="1"/>
      <c r="AD229" s="1"/>
    </row>
    <row r="230" spans="1:30" s="23" customFormat="1" x14ac:dyDescent="0.2">
      <c r="A230" s="1"/>
      <c r="B230" s="1"/>
      <c r="C230" s="1"/>
      <c r="D230" s="1"/>
      <c r="E230" s="1"/>
      <c r="F230" s="1"/>
      <c r="G230" s="1"/>
      <c r="H230" s="1"/>
      <c r="I230" s="1"/>
      <c r="J230" s="1"/>
      <c r="K230" s="1"/>
      <c r="L230" s="18"/>
      <c r="M230" s="18"/>
      <c r="N230" s="2"/>
      <c r="O230" s="18"/>
      <c r="P230" s="18"/>
      <c r="Q230" s="18"/>
      <c r="R230" s="18"/>
      <c r="S230" s="1"/>
      <c r="T230" s="18"/>
      <c r="U230" s="18"/>
      <c r="V230" s="1"/>
      <c r="W230" s="1"/>
      <c r="Y230" s="2"/>
      <c r="Z230" s="18"/>
      <c r="AA230" s="2"/>
      <c r="AB230" s="1"/>
      <c r="AC230" s="1"/>
      <c r="AD230" s="1"/>
    </row>
    <row r="231" spans="1:30" s="23" customFormat="1" x14ac:dyDescent="0.2">
      <c r="A231" s="1"/>
      <c r="B231" s="1"/>
      <c r="C231" s="1"/>
      <c r="D231" s="1"/>
      <c r="E231" s="1"/>
      <c r="F231" s="1"/>
      <c r="G231" s="1"/>
      <c r="H231" s="1"/>
      <c r="I231" s="1"/>
      <c r="J231" s="1"/>
      <c r="K231" s="1"/>
      <c r="L231" s="18"/>
      <c r="M231" s="18"/>
      <c r="N231" s="2"/>
      <c r="O231" s="18"/>
      <c r="P231" s="18"/>
      <c r="Q231" s="18"/>
      <c r="R231" s="18"/>
      <c r="S231" s="1"/>
      <c r="T231" s="18"/>
      <c r="U231" s="18"/>
      <c r="V231" s="1"/>
      <c r="W231" s="1"/>
      <c r="Y231" s="2"/>
      <c r="Z231" s="18"/>
      <c r="AA231" s="2"/>
      <c r="AB231" s="1"/>
      <c r="AC231" s="1"/>
      <c r="AD231" s="1"/>
    </row>
    <row r="232" spans="1:30" s="23" customFormat="1" x14ac:dyDescent="0.2">
      <c r="A232" s="1"/>
      <c r="B232" s="1"/>
      <c r="C232" s="1"/>
      <c r="D232" s="1"/>
      <c r="E232" s="1"/>
      <c r="F232" s="1"/>
      <c r="G232" s="1"/>
      <c r="H232" s="1"/>
      <c r="I232" s="1"/>
      <c r="J232" s="1"/>
      <c r="K232" s="1"/>
      <c r="L232" s="18"/>
      <c r="M232" s="18"/>
      <c r="N232" s="2"/>
      <c r="O232" s="18"/>
      <c r="P232" s="18"/>
      <c r="Q232" s="18"/>
      <c r="R232" s="18"/>
      <c r="S232" s="1"/>
      <c r="T232" s="18"/>
      <c r="U232" s="18"/>
      <c r="V232" s="1"/>
      <c r="W232" s="1"/>
      <c r="Y232" s="2"/>
      <c r="Z232" s="18"/>
      <c r="AA232" s="2"/>
      <c r="AB232" s="1"/>
      <c r="AC232" s="1"/>
      <c r="AD232" s="1"/>
    </row>
    <row r="233" spans="1:30" s="23" customFormat="1" x14ac:dyDescent="0.2">
      <c r="A233" s="1"/>
      <c r="B233" s="1"/>
      <c r="C233" s="1"/>
      <c r="D233" s="1"/>
      <c r="E233" s="1"/>
      <c r="F233" s="1"/>
      <c r="G233" s="1"/>
      <c r="H233" s="1"/>
      <c r="I233" s="1"/>
      <c r="J233" s="1"/>
      <c r="K233" s="1"/>
      <c r="L233" s="18"/>
      <c r="M233" s="18"/>
      <c r="N233" s="2"/>
      <c r="O233" s="18"/>
      <c r="P233" s="18"/>
      <c r="Q233" s="18"/>
      <c r="R233" s="18"/>
      <c r="S233" s="1"/>
      <c r="T233" s="18"/>
      <c r="U233" s="18"/>
      <c r="V233" s="1"/>
      <c r="W233" s="1"/>
      <c r="Y233" s="2"/>
      <c r="Z233" s="18"/>
      <c r="AA233" s="2"/>
      <c r="AB233" s="1"/>
      <c r="AC233" s="1"/>
      <c r="AD233" s="1"/>
    </row>
  </sheetData>
  <sortState xmlns:xlrd2="http://schemas.microsoft.com/office/spreadsheetml/2017/richdata2" ref="A1:AA1">
    <sortCondition descending="1" ref="D1"/>
  </sortState>
  <hyperlinks>
    <hyperlink ref="Y106" r:id="rId1" xr:uid="{E6A51B61-B4F3-2846-B523-678A744CF938}"/>
    <hyperlink ref="Y85" r:id="rId2" xr:uid="{9F9296FB-F738-0B4C-A4EA-6052C3A873E6}"/>
    <hyperlink ref="Y24" r:id="rId3" xr:uid="{12456E76-C275-0B4A-8136-8EEF30918B2C}"/>
    <hyperlink ref="Y40" r:id="rId4" xr:uid="{23CD37FE-61B9-684C-B25F-A46977BCB165}"/>
    <hyperlink ref="Y87" r:id="rId5" xr:uid="{9D88C05C-BAA3-4C46-BAB5-86A02C28D970}"/>
    <hyperlink ref="Y94" r:id="rId6" xr:uid="{F9E1ED18-D1CF-0E4C-85A6-7FB4FEC3BFF8}"/>
    <hyperlink ref="Y110" r:id="rId7" xr:uid="{2D2843D9-2794-0147-ACDA-B5AFB72D1BF8}"/>
    <hyperlink ref="Y22" r:id="rId8" xr:uid="{66FBD001-5A92-C846-A450-DF6C50118EE3}"/>
    <hyperlink ref="Y38" r:id="rId9" xr:uid="{0D2BF5AB-8850-7542-94B0-8E14EC246768}"/>
    <hyperlink ref="Y39" r:id="rId10" xr:uid="{43ACB16C-4F4A-EC4C-8CE1-692A445F0E63}"/>
    <hyperlink ref="Y48" r:id="rId11" xr:uid="{09358885-2FF7-DF47-A964-7D2EA2141FEC}"/>
    <hyperlink ref="Y103" r:id="rId12" xr:uid="{481584EA-D09D-9F45-BB60-10D273E92581}"/>
    <hyperlink ref="Y67" r:id="rId13" xr:uid="{78CB81BC-EF60-B641-963E-00A53B55F9BA}"/>
    <hyperlink ref="Y113" r:id="rId14" xr:uid="{806791EC-D5FC-5E42-966A-5F1CFF222744}"/>
    <hyperlink ref="Y19" r:id="rId15" xr:uid="{2042D3DE-E82A-4040-BF51-1A5C2575165B}"/>
    <hyperlink ref="Y108" r:id="rId16" xr:uid="{69B70EBC-A9D6-894F-8C6B-BE89897B707D}"/>
    <hyperlink ref="Y109" r:id="rId17" xr:uid="{7EC8D6BA-09F7-6A44-9683-FF013833C112}"/>
    <hyperlink ref="Y89" r:id="rId18" xr:uid="{EEBF7BF8-F164-C74E-A429-03C1FCD594B8}"/>
    <hyperlink ref="Y96" r:id="rId19" xr:uid="{2BDA077B-22E5-EC40-82D4-FC21946DAE87}"/>
    <hyperlink ref="Y18" r:id="rId20" xr:uid="{81396EAD-3E70-BE42-A4A0-8C12E2DBE041}"/>
    <hyperlink ref="Y6" r:id="rId21" xr:uid="{467EE3DD-B4D0-F743-8DB7-5C9D10386F70}"/>
    <hyperlink ref="Y25" r:id="rId22" tooltip="Persistent link using digital object identifier" xr:uid="{99D46777-A9B1-7F44-98BA-FEBD589A004B}"/>
    <hyperlink ref="Y33" r:id="rId23" xr:uid="{37726CC3-E349-D94C-A6BC-823E1215354C}"/>
    <hyperlink ref="Y63" r:id="rId24" xr:uid="{4E6E7AB0-C1E4-A644-BC65-AC542965E91D}"/>
    <hyperlink ref="Y52" r:id="rId25" xr:uid="{1C72BEFC-2106-204D-B538-BF3EF2EB2896}"/>
    <hyperlink ref="Y79" r:id="rId26" xr:uid="{CBD5D25D-59F8-BE40-92A7-0E2EE58325D2}"/>
    <hyperlink ref="Y35" r:id="rId27" xr:uid="{892A4BA0-6BC7-C640-896E-C58F6598FBC4}"/>
    <hyperlink ref="Y54" r:id="rId28" xr:uid="{F6510765-086E-BF49-9F69-414BA33D78D2}"/>
    <hyperlink ref="Y76" r:id="rId29" xr:uid="{64EBB9F8-B232-C84B-992C-67580FE515EA}"/>
    <hyperlink ref="Y61" r:id="rId30" xr:uid="{040700E4-808C-CC49-BAC4-8C2E334FB5BF}"/>
    <hyperlink ref="Y43" r:id="rId31" xr:uid="{C2D78375-445E-3742-86DA-49E8F4DD99FC}"/>
    <hyperlink ref="Y47" r:id="rId32" xr:uid="{CD3E5098-178D-C349-88C4-18802C7F8B07}"/>
    <hyperlink ref="Y13" r:id="rId33" xr:uid="{21F1D616-EF99-5240-9202-1B25E5E13CD1}"/>
    <hyperlink ref="Y53" r:id="rId34" xr:uid="{566C5801-B240-B549-8243-69D7B1612343}"/>
    <hyperlink ref="Y78" r:id="rId35" xr:uid="{0C4B39B8-CA1E-AD49-9C33-19672132A257}"/>
    <hyperlink ref="Y88" r:id="rId36" xr:uid="{C3A8BBBF-1CD2-054D-8818-EDCCF4DE8B44}"/>
    <hyperlink ref="Y32" r:id="rId37" xr:uid="{DCE0BB95-10B8-C84C-9F8D-C75430746412}"/>
    <hyperlink ref="Y71" r:id="rId38" xr:uid="{EE40C430-E008-2F4A-8E9A-0FE86CC29541}"/>
    <hyperlink ref="Y36" r:id="rId39" xr:uid="{B2D7ED19-139A-3B4D-A1F3-D8C56C2AE3AA}"/>
    <hyperlink ref="Y66" r:id="rId40" xr:uid="{0E82BDD0-2238-3947-B18A-D5E6265F53AD}"/>
    <hyperlink ref="Y77" r:id="rId41" xr:uid="{A042CA8D-8B42-E148-9D0C-F73E7C6B3089}"/>
    <hyperlink ref="Y20" r:id="rId42" xr:uid="{B0CF8F9A-45C8-AF43-8F65-4F8F07FB7564}"/>
    <hyperlink ref="Y14" r:id="rId43" xr:uid="{C957A041-5630-C349-91E9-4F92C1698950}"/>
    <hyperlink ref="Y28" r:id="rId44" xr:uid="{D4F2FA36-9926-3346-AC12-8CCB5485962E}"/>
    <hyperlink ref="Y57" r:id="rId45" xr:uid="{76F91EF0-9AA9-8749-A68A-506F8139D532}"/>
    <hyperlink ref="Y59" r:id="rId46" xr:uid="{96AE05FA-07F6-3B45-908B-2214F600A321}"/>
    <hyperlink ref="Y31" r:id="rId47" xr:uid="{C7E05ECA-6B03-D845-9EA2-DD9E8A82F5E3}"/>
    <hyperlink ref="Y69" r:id="rId48" xr:uid="{B4460C37-60A8-DE48-B990-79E7F9A240C8}"/>
    <hyperlink ref="Y27" r:id="rId49" xr:uid="{3C375281-6919-9140-A273-CAB1D95F3B78}"/>
    <hyperlink ref="Y65" r:id="rId50" xr:uid="{D48D0F87-A446-4A47-831C-5D430C9D4F6A}"/>
    <hyperlink ref="Y8" r:id="rId51" xr:uid="{57526A8E-D103-B948-A7E4-393D175254B2}"/>
    <hyperlink ref="Y34" r:id="rId52" xr:uid="{246F7338-29BA-5046-99BE-ECFF03BCB507}"/>
    <hyperlink ref="Y68" r:id="rId53" xr:uid="{9D9CFC72-C586-DE46-B79D-EA61C36F75EA}"/>
    <hyperlink ref="Y86" r:id="rId54" xr:uid="{A457EEF9-C494-3340-B284-7C3244342516}"/>
    <hyperlink ref="Y51" r:id="rId55" xr:uid="{EFA0DB23-6D07-5C4A-A5EA-34EA050ACA64}"/>
    <hyperlink ref="Y46" r:id="rId56" xr:uid="{EFCCB4BA-7663-D646-AA7A-5CB4752E4DF6}"/>
    <hyperlink ref="Y101" r:id="rId57" xr:uid="{B28C8A38-B70B-C640-BBBA-44BE1FECD0C7}"/>
    <hyperlink ref="Y102" r:id="rId58" xr:uid="{5B222D93-956F-C040-A61E-873C70939102}"/>
    <hyperlink ref="Y104" r:id="rId59" tooltip="Persistent link using digital object identifier" xr:uid="{319A1812-A178-B34E-AD6F-098359DD083C}"/>
    <hyperlink ref="Y100" r:id="rId60" xr:uid="{8778BBC1-8A36-9948-A067-E28107DB00A9}"/>
    <hyperlink ref="Y93" r:id="rId61" xr:uid="{DECC2323-CE16-4E4D-9F55-CA23BAE3FC52}"/>
    <hyperlink ref="Y80" r:id="rId62" xr:uid="{1DE31A80-80B5-0249-BAD9-30FBF29D4E80}"/>
    <hyperlink ref="Y95" r:id="rId63" xr:uid="{5AA7FAAF-288D-904C-9A6F-0F0A8D67B266}"/>
    <hyperlink ref="Y49" r:id="rId64" xr:uid="{43F8F525-9434-9A49-AD71-BF760C467A39}"/>
    <hyperlink ref="Y83" r:id="rId65" xr:uid="{FF90A1FC-B366-B944-948F-16B848EBFD92}"/>
    <hyperlink ref="Y91" r:id="rId66" xr:uid="{FCDA8FB4-544E-8541-88DA-A6FADD948929}"/>
    <hyperlink ref="Y37" r:id="rId67" xr:uid="{C6950851-3B85-8B46-8053-FA29B6EA23B5}"/>
    <hyperlink ref="Y92" r:id="rId68" xr:uid="{A51B07E1-85E1-9440-A67C-4787AE56FA16}"/>
    <hyperlink ref="Y60" r:id="rId69" xr:uid="{3A56F573-8648-4640-81FA-2EA1C23B328F}"/>
    <hyperlink ref="Y111" r:id="rId70" xr:uid="{01C55911-6021-4B4E-A216-4E614C3B2492}"/>
    <hyperlink ref="Y112" r:id="rId71" xr:uid="{9166AE9C-9CA4-AC45-A9E6-29328653E00C}"/>
    <hyperlink ref="Y82" r:id="rId72" xr:uid="{6FD6A1B9-F915-AC40-B6AE-A4F6DAF4A04C}"/>
    <hyperlink ref="Y30" r:id="rId73" xr:uid="{E70B15D4-8075-0E4D-9E7E-DE15ED329268}"/>
    <hyperlink ref="Y29" r:id="rId74" xr:uid="{148F1DA0-D934-4B46-A7E7-40C79D8234F7}"/>
    <hyperlink ref="Y90" r:id="rId75" xr:uid="{B1774808-7B81-0448-8CB3-CD17BB9839E2}"/>
    <hyperlink ref="Y98" r:id="rId76" xr:uid="{B3FF3B65-8187-3C48-A703-1CDF35D5C813}"/>
    <hyperlink ref="Y81" r:id="rId77" xr:uid="{0C5CE4E7-D3DE-8D4D-822A-FD430FF2088D}"/>
    <hyperlink ref="Y7" r:id="rId78" xr:uid="{DACE46E9-D178-AA45-8536-65A0B837F811}"/>
    <hyperlink ref="Y56" r:id="rId79" xr:uid="{7F1E1607-2816-864B-B422-2AA69BCC9AFF}"/>
    <hyperlink ref="Y50" r:id="rId80" xr:uid="{4501F9B6-A314-544B-BFC7-DE887D7E6AC5}"/>
    <hyperlink ref="Y64" r:id="rId81" xr:uid="{3B7CC329-64C3-CE4E-94FC-05C0B4BB3488}"/>
    <hyperlink ref="Y26" r:id="rId82" xr:uid="{AAABAD86-E41A-EB4C-A76F-FAB80778A54D}"/>
    <hyperlink ref="Y10" r:id="rId83" xr:uid="{5FA37E8C-29E2-7440-ADF0-F183F6DFB02B}"/>
    <hyperlink ref="Y12" r:id="rId84" xr:uid="{67BB8FEF-4A56-204A-8BA5-015420B30F88}"/>
    <hyperlink ref="Y4" r:id="rId85" xr:uid="{13396384-DE07-0B47-832C-45F4A4055B46}"/>
    <hyperlink ref="Y55" r:id="rId86" xr:uid="{DB8FDEE9-5139-AB44-A3EF-BC54EEBB6CEE}"/>
    <hyperlink ref="Y15" r:id="rId87" xr:uid="{CBDC0552-39EC-604E-B63E-5B445F78457A}"/>
    <hyperlink ref="Y5" r:id="rId88" xr:uid="{B8141FEC-EBDE-E04D-A897-58F82754CA85}"/>
    <hyperlink ref="Y42" r:id="rId89" xr:uid="{F6487194-37F5-C447-9338-3FB69C80459D}"/>
    <hyperlink ref="Y21" r:id="rId90" xr:uid="{F94654BB-EDA5-4F49-BC1D-A8FD9F7AFE5C}"/>
    <hyperlink ref="Y58" r:id="rId91" xr:uid="{81AC77DA-4AC9-0041-A16B-00C09F5A0DE5}"/>
    <hyperlink ref="Y84" r:id="rId92" xr:uid="{292A5AE4-2398-DA4F-A6E4-DC8EDAE55B8B}"/>
    <hyperlink ref="Y44" r:id="rId93" xr:uid="{99988889-0EFB-4E4D-9D7B-1B6DB5973221}"/>
    <hyperlink ref="Y75" r:id="rId94" xr:uid="{3E517306-43BC-5B47-A5C3-27662A8EA61E}"/>
    <hyperlink ref="Y97" r:id="rId95" xr:uid="{30BF1C3C-5F67-AA41-A806-FCD052ACDD2E}"/>
    <hyperlink ref="Y74" r:id="rId96" xr:uid="{6A1A1E15-0802-B546-91F9-11EA453AC3AD}"/>
    <hyperlink ref="Y23" r:id="rId97" xr:uid="{3808D8FF-4EA2-8B46-8E3F-C8207BB736BF}"/>
    <hyperlink ref="Y72" r:id="rId98" xr:uid="{A64C3DC2-31E5-BB4F-BB10-2F10058A5833}"/>
    <hyperlink ref="Y16" r:id="rId99" xr:uid="{AC8C0CD9-5256-3646-8742-9A9A3D1625EB}"/>
    <hyperlink ref="Y105" r:id="rId100" xr:uid="{266EF4DB-DF45-AE4B-B7A3-C4AC72BC982B}"/>
    <hyperlink ref="Y3" r:id="rId101" xr:uid="{8D0F94EB-9681-2745-B60D-019EC55F4369}"/>
    <hyperlink ref="Y45" r:id="rId102" xr:uid="{9BCC922C-B650-C348-A992-687AE3BD512F}"/>
    <hyperlink ref="Y9" r:id="rId103" xr:uid="{13B033AF-6404-B14A-9C1A-CECF63091003}"/>
    <hyperlink ref="Y17" r:id="rId104" xr:uid="{99265DDB-29D8-2541-B045-19D477A046EF}"/>
    <hyperlink ref="Y11" r:id="rId105" xr:uid="{3D57650E-D408-AE41-A7DD-B7D1B2751673}"/>
    <hyperlink ref="Y41" r:id="rId106" xr:uid="{78DFFBD8-C721-6B42-99AC-8E9C6CFAC0B1}"/>
    <hyperlink ref="Y107" r:id="rId107" xr:uid="{38A54569-C48F-6B46-B35F-A2D53D78F842}"/>
    <hyperlink ref="Y70" r:id="rId108" xr:uid="{4C177CBC-9B28-284C-83DF-C839BC25D9BF}"/>
    <hyperlink ref="Y73" r:id="rId109" display="https://doi.org/10.1016/j.elerap.2021.101060" xr:uid="{BE2752F9-9C56-B241-B64D-005B46747582}"/>
  </hyperlinks>
  <pageMargins left="0.7" right="0.7" top="0.75" bottom="0.75" header="0.3" footer="0.3"/>
  <pageSetup paperSize="9" orientation="portrait" horizontalDpi="0" verticalDpi="0"/>
  <tableParts count="1">
    <tablePart r:id="rId1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ED8B-D05F-E34E-8F99-7D63ABCAE305}">
  <dimension ref="A1:Q260"/>
  <sheetViews>
    <sheetView topLeftCell="D78" zoomScale="135" zoomScaleNormal="160" workbookViewId="0">
      <selection activeCell="B275" sqref="B275"/>
    </sheetView>
  </sheetViews>
  <sheetFormatPr baseColWidth="10" defaultRowHeight="16" x14ac:dyDescent="0.2"/>
  <cols>
    <col min="1" max="1" width="49.5" bestFit="1" customWidth="1"/>
    <col min="2" max="2" width="40" bestFit="1" customWidth="1"/>
    <col min="3" max="3" width="39.6640625" bestFit="1" customWidth="1"/>
    <col min="4" max="4" width="12.33203125" bestFit="1" customWidth="1"/>
    <col min="5" max="5" width="17.6640625" customWidth="1"/>
  </cols>
  <sheetData>
    <row r="1" spans="1:17" x14ac:dyDescent="0.2">
      <c r="A1" s="6" t="s">
        <v>166</v>
      </c>
      <c r="B1" s="6" t="s">
        <v>1528</v>
      </c>
      <c r="C1" s="6" t="s">
        <v>1529</v>
      </c>
      <c r="J1" t="s">
        <v>1432</v>
      </c>
      <c r="K1" t="s">
        <v>1433</v>
      </c>
      <c r="L1" t="s">
        <v>1434</v>
      </c>
      <c r="M1" t="s">
        <v>1435</v>
      </c>
      <c r="N1" t="s">
        <v>1436</v>
      </c>
      <c r="O1" t="s">
        <v>1437</v>
      </c>
      <c r="P1" t="s">
        <v>1438</v>
      </c>
    </row>
    <row r="2" spans="1:17" x14ac:dyDescent="0.2">
      <c r="A2">
        <v>2021</v>
      </c>
      <c r="B2">
        <f>COUNTIFS('2021.01-2023.09'!D:D,"=2021",'2021.01-2023.09'!F:F,"=Journal Paper,
Original Research")</f>
        <v>28</v>
      </c>
      <c r="C2">
        <f>COUNTIFS('2021.01-2023.09'!D:D,"=2021",'2021.01-2023.09'!F:F,"=Conference Paper,
Original Rearch")</f>
        <v>10</v>
      </c>
      <c r="J2">
        <f>21+31+15+24+20+10</f>
        <v>121</v>
      </c>
      <c r="K2">
        <f>62+55+32+46+32+19</f>
        <v>246</v>
      </c>
      <c r="L2">
        <f>22+29+14+11+14+12</f>
        <v>102</v>
      </c>
      <c r="M2">
        <f>10+4+5+6+3+1</f>
        <v>29</v>
      </c>
      <c r="N2">
        <f>4+4+2+2+2</f>
        <v>14</v>
      </c>
      <c r="O2">
        <f>10+10+11+8+9+3</f>
        <v>51</v>
      </c>
      <c r="P2">
        <f>3+5+7+6+1+6</f>
        <v>28</v>
      </c>
      <c r="Q2">
        <f>SUM(J2:P2)</f>
        <v>591</v>
      </c>
    </row>
    <row r="3" spans="1:17" x14ac:dyDescent="0.2">
      <c r="A3">
        <v>2022</v>
      </c>
      <c r="B3">
        <f>COUNTIFS('2021.01-2023.09'!D:D,"=2022",'2021.01-2023.09'!F:F,"=Journal Paper,
Original Research")</f>
        <v>31</v>
      </c>
      <c r="C3">
        <f>COUNTIFS('2021.01-2023.09'!D:D,"=2022",'2021.01-2023.09'!F:F,"=Conference Paper,
Original Rearch")</f>
        <v>10</v>
      </c>
      <c r="J3">
        <v>69</v>
      </c>
      <c r="K3">
        <v>61</v>
      </c>
      <c r="L3">
        <v>55</v>
      </c>
      <c r="M3">
        <v>3</v>
      </c>
      <c r="N3">
        <v>3</v>
      </c>
      <c r="O3">
        <v>23</v>
      </c>
      <c r="P3">
        <v>3</v>
      </c>
      <c r="Q3">
        <f>SUM(J3:P3)</f>
        <v>217</v>
      </c>
    </row>
    <row r="4" spans="1:17" x14ac:dyDescent="0.2">
      <c r="A4">
        <v>2023</v>
      </c>
      <c r="B4">
        <f>COUNTIFS('2021.01-2023.09'!D:D,"=2023",'2021.01-2023.09'!F:F,"=Journal Paper,
Original Research")</f>
        <v>20</v>
      </c>
      <c r="C4">
        <f>COUNTIFS('2021.01-2023.09'!D:D,"=2023",'2021.01-2023.09'!F:F,"=Conference Paper,
Original Rearch")</f>
        <v>12</v>
      </c>
    </row>
    <row r="5" spans="1:17" x14ac:dyDescent="0.2">
      <c r="A5" t="s">
        <v>1439</v>
      </c>
      <c r="B5">
        <f>SUM(B2:B4)</f>
        <v>79</v>
      </c>
      <c r="C5">
        <f>SUM(C2:C4)</f>
        <v>32</v>
      </c>
    </row>
    <row r="12" spans="1:17" ht="34" x14ac:dyDescent="0.2">
      <c r="A12" s="6" t="s">
        <v>1440</v>
      </c>
      <c r="B12" s="6" t="s">
        <v>1441</v>
      </c>
      <c r="C12" s="39" t="s">
        <v>1442</v>
      </c>
    </row>
    <row r="13" spans="1:17" x14ac:dyDescent="0.2">
      <c r="A13" t="s">
        <v>1443</v>
      </c>
      <c r="B13">
        <v>51</v>
      </c>
    </row>
    <row r="14" spans="1:17" x14ac:dyDescent="0.2">
      <c r="A14" t="s">
        <v>220</v>
      </c>
      <c r="B14">
        <v>60</v>
      </c>
    </row>
    <row r="17" spans="1:2" x14ac:dyDescent="0.2">
      <c r="A17" t="s">
        <v>1439</v>
      </c>
      <c r="B17">
        <f>SUM(B13:B16)</f>
        <v>111</v>
      </c>
    </row>
    <row r="21" spans="1:2" x14ac:dyDescent="0.2">
      <c r="A21" s="6" t="s">
        <v>1444</v>
      </c>
      <c r="B21" s="6" t="s">
        <v>1441</v>
      </c>
    </row>
    <row r="22" spans="1:2" x14ac:dyDescent="0.2">
      <c r="A22" t="s">
        <v>705</v>
      </c>
      <c r="B22" s="40">
        <f>3/165</f>
        <v>1.8181818181818181E-2</v>
      </c>
    </row>
    <row r="23" spans="1:2" x14ac:dyDescent="0.2">
      <c r="A23" t="s">
        <v>212</v>
      </c>
      <c r="B23" s="40">
        <f>4/165</f>
        <v>2.4242424242424242E-2</v>
      </c>
    </row>
    <row r="24" spans="1:2" x14ac:dyDescent="0.2">
      <c r="A24" t="s">
        <v>1446</v>
      </c>
      <c r="B24" s="40">
        <f>8/165</f>
        <v>4.8484848484848485E-2</v>
      </c>
    </row>
    <row r="25" spans="1:2" x14ac:dyDescent="0.2">
      <c r="A25" t="s">
        <v>1445</v>
      </c>
      <c r="B25" s="40">
        <f>10/165</f>
        <v>6.0606060606060608E-2</v>
      </c>
    </row>
    <row r="26" spans="1:2" x14ac:dyDescent="0.2">
      <c r="A26" t="s">
        <v>196</v>
      </c>
      <c r="B26" s="40">
        <f>23/165</f>
        <v>0.1393939393939394</v>
      </c>
    </row>
    <row r="27" spans="1:2" x14ac:dyDescent="0.2">
      <c r="A27" t="s">
        <v>1047</v>
      </c>
      <c r="B27" s="56">
        <f>57/165</f>
        <v>0.34545454545454546</v>
      </c>
    </row>
    <row r="28" spans="1:2" x14ac:dyDescent="0.2">
      <c r="A28" t="s">
        <v>201</v>
      </c>
      <c r="B28" s="56">
        <f>60/165</f>
        <v>0.36363636363636365</v>
      </c>
    </row>
    <row r="29" spans="1:2" x14ac:dyDescent="0.2">
      <c r="B29" s="54">
        <f>SUM(B22:B28)</f>
        <v>1</v>
      </c>
    </row>
    <row r="39" spans="1:5" x14ac:dyDescent="0.2">
      <c r="A39" s="6" t="s">
        <v>1447</v>
      </c>
    </row>
    <row r="40" spans="1:5" x14ac:dyDescent="0.2">
      <c r="A40" s="2" t="s">
        <v>1557</v>
      </c>
      <c r="C40">
        <v>96</v>
      </c>
    </row>
    <row r="41" spans="1:5" x14ac:dyDescent="0.2">
      <c r="A41" t="s">
        <v>1027</v>
      </c>
      <c r="C41">
        <v>3</v>
      </c>
    </row>
    <row r="42" spans="1:5" x14ac:dyDescent="0.2">
      <c r="A42" t="s">
        <v>1449</v>
      </c>
      <c r="B42" t="s">
        <v>1450</v>
      </c>
      <c r="C42">
        <v>11</v>
      </c>
    </row>
    <row r="43" spans="1:5" x14ac:dyDescent="0.2">
      <c r="A43" t="s">
        <v>1449</v>
      </c>
      <c r="B43" t="s">
        <v>1451</v>
      </c>
      <c r="C43">
        <v>1</v>
      </c>
    </row>
    <row r="46" spans="1:5" x14ac:dyDescent="0.2">
      <c r="D46" s="41"/>
      <c r="E46" s="41"/>
    </row>
    <row r="47" spans="1:5" x14ac:dyDescent="0.2">
      <c r="D47" s="41"/>
      <c r="E47" s="41"/>
    </row>
    <row r="48" spans="1:5" x14ac:dyDescent="0.2">
      <c r="D48" s="41"/>
      <c r="E48" s="41"/>
    </row>
    <row r="49" spans="1:5" x14ac:dyDescent="0.2">
      <c r="A49" s="6" t="s">
        <v>1452</v>
      </c>
      <c r="B49" s="6" t="s">
        <v>1453</v>
      </c>
      <c r="C49" s="6" t="s">
        <v>1454</v>
      </c>
      <c r="D49" s="41"/>
      <c r="E49" s="41"/>
    </row>
    <row r="50" spans="1:5" x14ac:dyDescent="0.2">
      <c r="A50" s="42" t="s">
        <v>1448</v>
      </c>
      <c r="B50" s="43">
        <v>91</v>
      </c>
      <c r="C50" s="43">
        <v>11</v>
      </c>
      <c r="D50" s="41"/>
      <c r="E50" s="41"/>
    </row>
    <row r="51" spans="1:5" x14ac:dyDescent="0.2">
      <c r="A51" t="s">
        <v>1455</v>
      </c>
      <c r="B51" s="1">
        <v>3</v>
      </c>
      <c r="C51" s="1">
        <v>12</v>
      </c>
      <c r="D51" s="41"/>
      <c r="E51" s="41"/>
    </row>
    <row r="52" spans="1:5" x14ac:dyDescent="0.2">
      <c r="D52" s="41"/>
      <c r="E52" s="41"/>
    </row>
    <row r="53" spans="1:5" x14ac:dyDescent="0.2">
      <c r="B53" s="1"/>
      <c r="C53" s="1"/>
      <c r="D53" s="41"/>
      <c r="E53" s="41"/>
    </row>
    <row r="54" spans="1:5" x14ac:dyDescent="0.2">
      <c r="B54" s="1"/>
      <c r="C54" s="1"/>
      <c r="D54" s="44"/>
    </row>
    <row r="55" spans="1:5" x14ac:dyDescent="0.2">
      <c r="B55" s="1"/>
      <c r="C55" s="1"/>
      <c r="D55" s="40"/>
    </row>
    <row r="56" spans="1:5" x14ac:dyDescent="0.2">
      <c r="C56" s="40"/>
      <c r="D56" s="40"/>
    </row>
    <row r="57" spans="1:5" x14ac:dyDescent="0.2">
      <c r="A57" s="6" t="s">
        <v>1456</v>
      </c>
      <c r="B57" s="6" t="s">
        <v>1441</v>
      </c>
      <c r="C57" s="45"/>
      <c r="D57" s="40"/>
    </row>
    <row r="58" spans="1:5" x14ac:dyDescent="0.2">
      <c r="A58" t="s">
        <v>191</v>
      </c>
      <c r="B58">
        <v>99</v>
      </c>
    </row>
    <row r="59" spans="1:5" x14ac:dyDescent="0.2">
      <c r="A59" t="s">
        <v>198</v>
      </c>
      <c r="B59">
        <v>5</v>
      </c>
      <c r="C59" s="46"/>
    </row>
    <row r="60" spans="1:5" x14ac:dyDescent="0.2">
      <c r="A60" t="s">
        <v>1457</v>
      </c>
      <c r="B60" s="39">
        <v>7</v>
      </c>
      <c r="C60" s="46"/>
    </row>
    <row r="61" spans="1:5" x14ac:dyDescent="0.2">
      <c r="A61" t="s">
        <v>1439</v>
      </c>
      <c r="B61">
        <f>SUM(B58:B60)</f>
        <v>111</v>
      </c>
      <c r="C61" s="45"/>
    </row>
    <row r="62" spans="1:5" x14ac:dyDescent="0.2">
      <c r="C62" s="45"/>
    </row>
    <row r="63" spans="1:5" x14ac:dyDescent="0.2">
      <c r="A63" t="s">
        <v>199</v>
      </c>
      <c r="B63">
        <v>36</v>
      </c>
      <c r="C63" s="45"/>
    </row>
    <row r="64" spans="1:5" ht="17" x14ac:dyDescent="0.2">
      <c r="A64" s="39" t="s">
        <v>1458</v>
      </c>
      <c r="B64">
        <v>62</v>
      </c>
      <c r="C64" s="45"/>
    </row>
    <row r="65" spans="1:3" x14ac:dyDescent="0.2">
      <c r="A65" t="s">
        <v>1439</v>
      </c>
      <c r="B65">
        <f>SUM(B63:B64)</f>
        <v>98</v>
      </c>
      <c r="C65" s="45"/>
    </row>
    <row r="66" spans="1:3" x14ac:dyDescent="0.2">
      <c r="C66" s="45"/>
    </row>
    <row r="67" spans="1:3" x14ac:dyDescent="0.2">
      <c r="C67" s="45"/>
    </row>
    <row r="68" spans="1:3" x14ac:dyDescent="0.2">
      <c r="C68" s="45"/>
    </row>
    <row r="69" spans="1:3" x14ac:dyDescent="0.2">
      <c r="A69" s="6" t="s">
        <v>179</v>
      </c>
      <c r="C69" s="6" t="s">
        <v>1441</v>
      </c>
    </row>
    <row r="70" spans="1:3" x14ac:dyDescent="0.2">
      <c r="A70" t="s">
        <v>349</v>
      </c>
      <c r="C70">
        <v>8</v>
      </c>
    </row>
    <row r="71" spans="1:3" x14ac:dyDescent="0.2">
      <c r="A71" t="s">
        <v>1459</v>
      </c>
      <c r="C71">
        <v>49</v>
      </c>
    </row>
    <row r="72" spans="1:3" x14ac:dyDescent="0.2">
      <c r="A72" t="s">
        <v>1431</v>
      </c>
      <c r="C72">
        <v>2</v>
      </c>
    </row>
    <row r="73" spans="1:3" x14ac:dyDescent="0.2">
      <c r="A73" t="s">
        <v>1534</v>
      </c>
      <c r="B73" t="s">
        <v>1536</v>
      </c>
      <c r="C73">
        <v>43</v>
      </c>
    </row>
    <row r="74" spans="1:3" x14ac:dyDescent="0.2">
      <c r="A74" t="s">
        <v>1534</v>
      </c>
      <c r="B74" t="s">
        <v>1515</v>
      </c>
      <c r="C74">
        <v>3</v>
      </c>
    </row>
    <row r="75" spans="1:3" x14ac:dyDescent="0.2">
      <c r="A75" t="s">
        <v>1534</v>
      </c>
      <c r="B75" t="s">
        <v>1513</v>
      </c>
      <c r="C75">
        <v>3</v>
      </c>
    </row>
    <row r="76" spans="1:3" x14ac:dyDescent="0.2">
      <c r="A76" t="s">
        <v>1534</v>
      </c>
      <c r="B76" t="s">
        <v>1535</v>
      </c>
      <c r="C76">
        <v>2</v>
      </c>
    </row>
    <row r="78" spans="1:3" x14ac:dyDescent="0.2">
      <c r="C78" s="45"/>
    </row>
    <row r="79" spans="1:3" x14ac:dyDescent="0.2">
      <c r="A79" s="38" t="s">
        <v>648</v>
      </c>
      <c r="B79" s="38" t="s">
        <v>1441</v>
      </c>
    </row>
    <row r="80" spans="1:3" x14ac:dyDescent="0.2">
      <c r="A80" s="43" t="s">
        <v>1460</v>
      </c>
      <c r="B80" s="43" t="e">
        <f>COUNTIFS('[1]2017.01-2022.12'!R:R,"=Yes")</f>
        <v>#VALUE!</v>
      </c>
    </row>
    <row r="81" spans="1:2" x14ac:dyDescent="0.2">
      <c r="A81" s="43" t="s">
        <v>1461</v>
      </c>
      <c r="B81" s="43" t="e">
        <f>COUNTIFS('[1]2017.01-2022.12'!R:R,"=No")</f>
        <v>#VALUE!</v>
      </c>
    </row>
    <row r="82" spans="1:2" x14ac:dyDescent="0.2">
      <c r="A82" s="43"/>
      <c r="B82" s="43"/>
    </row>
    <row r="83" spans="1:2" x14ac:dyDescent="0.2">
      <c r="A83" s="43"/>
      <c r="B83" s="43"/>
    </row>
    <row r="84" spans="1:2" x14ac:dyDescent="0.2">
      <c r="A84" s="43"/>
      <c r="B84" s="43"/>
    </row>
    <row r="85" spans="1:2" x14ac:dyDescent="0.2">
      <c r="A85" s="43"/>
      <c r="B85" s="43"/>
    </row>
    <row r="86" spans="1:2" x14ac:dyDescent="0.2">
      <c r="A86" s="43"/>
      <c r="B86" s="43"/>
    </row>
    <row r="87" spans="1:2" x14ac:dyDescent="0.2">
      <c r="A87" s="43"/>
      <c r="B87" s="43"/>
    </row>
    <row r="88" spans="1:2" x14ac:dyDescent="0.2">
      <c r="A88" s="43"/>
      <c r="B88" s="43"/>
    </row>
    <row r="89" spans="1:2" x14ac:dyDescent="0.2">
      <c r="A89" s="43"/>
      <c r="B89" s="43"/>
    </row>
    <row r="90" spans="1:2" x14ac:dyDescent="0.2">
      <c r="A90" s="38" t="s">
        <v>649</v>
      </c>
      <c r="B90" s="38" t="s">
        <v>1441</v>
      </c>
    </row>
    <row r="91" spans="1:2" x14ac:dyDescent="0.2">
      <c r="A91" s="43" t="s">
        <v>649</v>
      </c>
      <c r="B91" s="43" t="e">
        <f>COUNTIFS('[1]2017.01-2022.12'!S:S,"=Yes")</f>
        <v>#VALUE!</v>
      </c>
    </row>
    <row r="92" spans="1:2" x14ac:dyDescent="0.2">
      <c r="A92" s="43" t="s">
        <v>1462</v>
      </c>
      <c r="B92" s="43" t="e">
        <f>COUNTIFS('[1]2017.01-2022.12'!S:S,"=No")</f>
        <v>#VALUE!</v>
      </c>
    </row>
    <row r="96" spans="1:2" x14ac:dyDescent="0.2">
      <c r="A96" s="6" t="s">
        <v>181</v>
      </c>
      <c r="B96" s="6" t="s">
        <v>1441</v>
      </c>
    </row>
    <row r="97" spans="1:3" x14ac:dyDescent="0.2">
      <c r="A97" t="s">
        <v>1463</v>
      </c>
      <c r="B97">
        <v>32</v>
      </c>
    </row>
    <row r="98" spans="1:3" x14ac:dyDescent="0.2">
      <c r="A98" t="s">
        <v>1464</v>
      </c>
      <c r="B98">
        <v>44</v>
      </c>
    </row>
    <row r="99" spans="1:3" x14ac:dyDescent="0.2">
      <c r="A99" t="s">
        <v>1573</v>
      </c>
      <c r="B99">
        <v>35</v>
      </c>
    </row>
    <row r="103" spans="1:3" x14ac:dyDescent="0.2">
      <c r="B103" s="6" t="s">
        <v>183</v>
      </c>
      <c r="C103" s="6" t="s">
        <v>1441</v>
      </c>
    </row>
    <row r="104" spans="1:3" x14ac:dyDescent="0.2">
      <c r="A104" t="s">
        <v>1465</v>
      </c>
      <c r="B104" s="6" t="s">
        <v>1106</v>
      </c>
      <c r="C104" s="47">
        <f>50/223</f>
        <v>0.22421524663677131</v>
      </c>
    </row>
    <row r="105" spans="1:3" x14ac:dyDescent="0.2">
      <c r="B105" s="57" t="s">
        <v>1466</v>
      </c>
      <c r="C105" s="47">
        <f>48/223</f>
        <v>0.21524663677130046</v>
      </c>
    </row>
    <row r="106" spans="1:3" ht="17" x14ac:dyDescent="0.2">
      <c r="B106" s="6" t="s">
        <v>200</v>
      </c>
      <c r="C106" s="47">
        <f>43/223</f>
        <v>0.19282511210762332</v>
      </c>
    </row>
    <row r="107" spans="1:3" x14ac:dyDescent="0.2">
      <c r="B107" s="6" t="s">
        <v>1468</v>
      </c>
      <c r="C107" s="47">
        <f>26/223</f>
        <v>0.11659192825112108</v>
      </c>
    </row>
    <row r="108" spans="1:3" x14ac:dyDescent="0.2">
      <c r="B108" s="6" t="s">
        <v>877</v>
      </c>
      <c r="C108" s="47">
        <f>17/223</f>
        <v>7.623318385650224E-2</v>
      </c>
    </row>
    <row r="109" spans="1:3" x14ac:dyDescent="0.2">
      <c r="B109" s="6" t="s">
        <v>1558</v>
      </c>
      <c r="C109" s="47">
        <f>17/223</f>
        <v>7.623318385650224E-2</v>
      </c>
    </row>
    <row r="110" spans="1:3" x14ac:dyDescent="0.2">
      <c r="B110" s="6" t="s">
        <v>363</v>
      </c>
      <c r="C110" s="47">
        <f>11/223</f>
        <v>4.9327354260089683E-2</v>
      </c>
    </row>
    <row r="111" spans="1:3" x14ac:dyDescent="0.2">
      <c r="B111" s="6" t="s">
        <v>1467</v>
      </c>
      <c r="C111" s="47">
        <f>8/223</f>
        <v>3.5874439461883408E-2</v>
      </c>
    </row>
    <row r="112" spans="1:3" x14ac:dyDescent="0.2">
      <c r="B112" s="6" t="s">
        <v>1469</v>
      </c>
      <c r="C112" s="47">
        <f>3/223</f>
        <v>1.3452914798206279E-2</v>
      </c>
    </row>
    <row r="113" spans="1:7" x14ac:dyDescent="0.2">
      <c r="C113" s="47">
        <f>SUM(C104:C112)</f>
        <v>1</v>
      </c>
    </row>
    <row r="114" spans="1:7" x14ac:dyDescent="0.2">
      <c r="C114" s="47"/>
    </row>
    <row r="115" spans="1:7" x14ac:dyDescent="0.2">
      <c r="A115" s="48" t="s">
        <v>1470</v>
      </c>
      <c r="C115" s="47">
        <f>4/108</f>
        <v>3.7037037037037035E-2</v>
      </c>
    </row>
    <row r="116" spans="1:7" x14ac:dyDescent="0.2">
      <c r="A116" t="s">
        <v>1471</v>
      </c>
      <c r="C116" s="47">
        <f>4/108</f>
        <v>3.7037037037037035E-2</v>
      </c>
    </row>
    <row r="117" spans="1:7" x14ac:dyDescent="0.2">
      <c r="A117" t="s">
        <v>1470</v>
      </c>
      <c r="C117" s="47">
        <f>4/108</f>
        <v>3.7037037037037035E-2</v>
      </c>
    </row>
    <row r="118" spans="1:7" x14ac:dyDescent="0.2">
      <c r="A118" t="s">
        <v>1472</v>
      </c>
      <c r="C118" s="47">
        <f>3/108</f>
        <v>2.7777777777777776E-2</v>
      </c>
    </row>
    <row r="119" spans="1:7" x14ac:dyDescent="0.2">
      <c r="A119" t="s">
        <v>1473</v>
      </c>
      <c r="C119" s="47">
        <f>1/108</f>
        <v>9.2592592592592587E-3</v>
      </c>
    </row>
    <row r="121" spans="1:7" x14ac:dyDescent="0.2">
      <c r="B121" s="45"/>
    </row>
    <row r="122" spans="1:7" x14ac:dyDescent="0.2">
      <c r="B122">
        <v>2021</v>
      </c>
      <c r="C122">
        <v>2022</v>
      </c>
      <c r="D122">
        <v>2023</v>
      </c>
    </row>
    <row r="123" spans="1:7" x14ac:dyDescent="0.2">
      <c r="A123" t="s">
        <v>1537</v>
      </c>
      <c r="B123" s="56">
        <f>16/B129</f>
        <v>0.29090909090909089</v>
      </c>
      <c r="C123" s="56">
        <f>21/C129</f>
        <v>0.23863636363636365</v>
      </c>
      <c r="D123" s="56">
        <f>9/D129</f>
        <v>0.13432835820895522</v>
      </c>
      <c r="E123" s="40"/>
      <c r="F123" s="40"/>
      <c r="G123" s="40"/>
    </row>
    <row r="124" spans="1:7" x14ac:dyDescent="0.2">
      <c r="A124" t="s">
        <v>1538</v>
      </c>
      <c r="B124" s="56">
        <f>6/B129</f>
        <v>0.10909090909090909</v>
      </c>
      <c r="C124" s="56">
        <f>3/C129</f>
        <v>3.4090909090909088E-2</v>
      </c>
      <c r="D124" s="56">
        <f>4/D129</f>
        <v>5.9701492537313432E-2</v>
      </c>
      <c r="E124" s="40"/>
      <c r="F124" s="40"/>
      <c r="G124" s="40"/>
    </row>
    <row r="125" spans="1:7" x14ac:dyDescent="0.2">
      <c r="A125" t="s">
        <v>344</v>
      </c>
      <c r="B125" s="56">
        <f>5/B129</f>
        <v>9.0909090909090912E-2</v>
      </c>
      <c r="C125" s="56">
        <f>4/C129</f>
        <v>4.5454545454545456E-2</v>
      </c>
      <c r="D125" s="56">
        <f>3/D129</f>
        <v>4.4776119402985072E-2</v>
      </c>
      <c r="E125" s="40"/>
      <c r="F125" s="40"/>
      <c r="G125" s="40"/>
    </row>
    <row r="126" spans="1:7" x14ac:dyDescent="0.2">
      <c r="A126" t="s">
        <v>1539</v>
      </c>
      <c r="B126" s="56">
        <f>15/B129</f>
        <v>0.27272727272727271</v>
      </c>
      <c r="C126" s="56">
        <f>30/C129</f>
        <v>0.34090909090909088</v>
      </c>
      <c r="D126" s="56">
        <f>28/D129</f>
        <v>0.41791044776119401</v>
      </c>
      <c r="E126" s="40"/>
      <c r="F126" s="40"/>
      <c r="G126" s="40"/>
    </row>
    <row r="127" spans="1:7" x14ac:dyDescent="0.2">
      <c r="A127" t="s">
        <v>1540</v>
      </c>
      <c r="B127" s="56">
        <f>12/B129</f>
        <v>0.21818181818181817</v>
      </c>
      <c r="C127" s="56">
        <f>30/C129</f>
        <v>0.34090909090909088</v>
      </c>
      <c r="D127" s="56">
        <f>22/D129</f>
        <v>0.32835820895522388</v>
      </c>
      <c r="E127" s="49"/>
      <c r="F127" s="49"/>
      <c r="G127" s="49"/>
    </row>
    <row r="128" spans="1:7" x14ac:dyDescent="0.2">
      <c r="A128" t="s">
        <v>1431</v>
      </c>
      <c r="B128" s="56">
        <f>1/B129</f>
        <v>1.8181818181818181E-2</v>
      </c>
      <c r="C128" s="56">
        <f>0/C129</f>
        <v>0</v>
      </c>
      <c r="D128" s="56">
        <f>1/D129</f>
        <v>1.4925373134328358E-2</v>
      </c>
    </row>
    <row r="129" spans="1:4" x14ac:dyDescent="0.2">
      <c r="B129" s="55">
        <v>55</v>
      </c>
      <c r="C129" s="55">
        <v>88</v>
      </c>
      <c r="D129" s="55">
        <v>67</v>
      </c>
    </row>
    <row r="135" spans="1:4" x14ac:dyDescent="0.2">
      <c r="B135" s="50"/>
    </row>
    <row r="140" spans="1:4" x14ac:dyDescent="0.2">
      <c r="A140" s="6" t="s">
        <v>184</v>
      </c>
      <c r="B140" s="6" t="s">
        <v>1441</v>
      </c>
    </row>
    <row r="141" spans="1:4" x14ac:dyDescent="0.2">
      <c r="A141" s="51" t="s">
        <v>1474</v>
      </c>
      <c r="B141" s="51">
        <v>16</v>
      </c>
      <c r="C141" t="s">
        <v>372</v>
      </c>
      <c r="D141" s="52" t="s">
        <v>1475</v>
      </c>
    </row>
    <row r="142" spans="1:4" x14ac:dyDescent="0.2">
      <c r="A142" s="51" t="s">
        <v>1476</v>
      </c>
      <c r="B142" s="51">
        <v>15</v>
      </c>
      <c r="C142" t="s">
        <v>1477</v>
      </c>
      <c r="D142" s="52" t="s">
        <v>1478</v>
      </c>
    </row>
    <row r="143" spans="1:4" x14ac:dyDescent="0.2">
      <c r="A143" s="51" t="s">
        <v>1479</v>
      </c>
      <c r="B143" s="51">
        <v>14</v>
      </c>
      <c r="C143" t="s">
        <v>1480</v>
      </c>
      <c r="D143" s="52" t="s">
        <v>1481</v>
      </c>
    </row>
    <row r="144" spans="1:4" x14ac:dyDescent="0.2">
      <c r="A144" s="51" t="s">
        <v>1482</v>
      </c>
      <c r="B144" s="51">
        <v>14</v>
      </c>
      <c r="C144" t="s">
        <v>1483</v>
      </c>
      <c r="D144" s="52" t="s">
        <v>1484</v>
      </c>
    </row>
    <row r="145" spans="1:4" x14ac:dyDescent="0.2">
      <c r="A145" s="51" t="s">
        <v>810</v>
      </c>
      <c r="B145" s="51">
        <v>12</v>
      </c>
      <c r="D145" s="52" t="s">
        <v>1485</v>
      </c>
    </row>
    <row r="146" spans="1:4" x14ac:dyDescent="0.2">
      <c r="A146" s="51" t="s">
        <v>1486</v>
      </c>
      <c r="B146" s="51">
        <v>12</v>
      </c>
      <c r="C146" t="s">
        <v>1480</v>
      </c>
      <c r="D146" s="52" t="s">
        <v>1487</v>
      </c>
    </row>
    <row r="147" spans="1:4" x14ac:dyDescent="0.2">
      <c r="A147" s="51" t="s">
        <v>1488</v>
      </c>
      <c r="B147" s="51">
        <v>12</v>
      </c>
      <c r="C147" t="s">
        <v>372</v>
      </c>
      <c r="D147" s="52" t="s">
        <v>1489</v>
      </c>
    </row>
    <row r="148" spans="1:4" x14ac:dyDescent="0.2">
      <c r="A148" s="51" t="s">
        <v>1490</v>
      </c>
      <c r="B148" s="51">
        <v>10</v>
      </c>
      <c r="C148" t="s">
        <v>1491</v>
      </c>
      <c r="D148" s="52" t="s">
        <v>1492</v>
      </c>
    </row>
    <row r="149" spans="1:4" x14ac:dyDescent="0.2">
      <c r="A149" s="51" t="s">
        <v>372</v>
      </c>
      <c r="B149" s="51">
        <v>10</v>
      </c>
    </row>
    <row r="150" spans="1:4" x14ac:dyDescent="0.2">
      <c r="A150" t="s">
        <v>1493</v>
      </c>
      <c r="B150">
        <v>9</v>
      </c>
      <c r="C150" t="s">
        <v>372</v>
      </c>
      <c r="D150" s="52" t="s">
        <v>1494</v>
      </c>
    </row>
    <row r="151" spans="1:4" x14ac:dyDescent="0.2">
      <c r="A151" t="s">
        <v>1495</v>
      </c>
      <c r="B151">
        <v>9</v>
      </c>
      <c r="C151" t="s">
        <v>1408</v>
      </c>
      <c r="D151" s="52" t="s">
        <v>1496</v>
      </c>
    </row>
    <row r="152" spans="1:4" x14ac:dyDescent="0.2">
      <c r="A152" t="s">
        <v>1497</v>
      </c>
      <c r="B152">
        <v>8</v>
      </c>
      <c r="C152" t="s">
        <v>1498</v>
      </c>
      <c r="D152" s="52" t="s">
        <v>1499</v>
      </c>
    </row>
    <row r="153" spans="1:4" x14ac:dyDescent="0.2">
      <c r="A153" t="s">
        <v>1500</v>
      </c>
      <c r="B153">
        <v>7</v>
      </c>
    </row>
    <row r="154" spans="1:4" x14ac:dyDescent="0.2">
      <c r="A154" t="s">
        <v>1501</v>
      </c>
      <c r="B154">
        <v>7</v>
      </c>
    </row>
    <row r="155" spans="1:4" x14ac:dyDescent="0.2">
      <c r="A155" t="s">
        <v>1502</v>
      </c>
      <c r="B155">
        <v>6</v>
      </c>
    </row>
    <row r="156" spans="1:4" x14ac:dyDescent="0.2">
      <c r="A156" t="s">
        <v>1503</v>
      </c>
      <c r="B156">
        <v>6</v>
      </c>
    </row>
    <row r="157" spans="1:4" x14ac:dyDescent="0.2">
      <c r="A157" t="s">
        <v>236</v>
      </c>
      <c r="B157">
        <v>6</v>
      </c>
    </row>
    <row r="158" spans="1:4" x14ac:dyDescent="0.2">
      <c r="A158" t="s">
        <v>1504</v>
      </c>
      <c r="B158">
        <v>6</v>
      </c>
    </row>
    <row r="159" spans="1:4" x14ac:dyDescent="0.2">
      <c r="A159" t="s">
        <v>1505</v>
      </c>
      <c r="B159">
        <v>5</v>
      </c>
    </row>
    <row r="160" spans="1:4" x14ac:dyDescent="0.2">
      <c r="A160" t="s">
        <v>1506</v>
      </c>
      <c r="B160">
        <v>5</v>
      </c>
    </row>
    <row r="161" spans="1:2" x14ac:dyDescent="0.2">
      <c r="A161" t="s">
        <v>1507</v>
      </c>
      <c r="B161">
        <v>5</v>
      </c>
    </row>
    <row r="162" spans="1:2" x14ac:dyDescent="0.2">
      <c r="A162" t="s">
        <v>1508</v>
      </c>
      <c r="B162">
        <v>5</v>
      </c>
    </row>
    <row r="163" spans="1:2" x14ac:dyDescent="0.2">
      <c r="A163" t="s">
        <v>1509</v>
      </c>
      <c r="B163">
        <v>5</v>
      </c>
    </row>
    <row r="164" spans="1:2" x14ac:dyDescent="0.2">
      <c r="A164" t="s">
        <v>1510</v>
      </c>
      <c r="B164">
        <v>5</v>
      </c>
    </row>
    <row r="165" spans="1:2" x14ac:dyDescent="0.2">
      <c r="A165" t="s">
        <v>210</v>
      </c>
      <c r="B165">
        <v>5</v>
      </c>
    </row>
    <row r="166" spans="1:2" x14ac:dyDescent="0.2">
      <c r="A166" t="s">
        <v>1511</v>
      </c>
      <c r="B166">
        <v>5</v>
      </c>
    </row>
    <row r="167" spans="1:2" x14ac:dyDescent="0.2">
      <c r="A167" t="s">
        <v>1512</v>
      </c>
      <c r="B167">
        <v>5</v>
      </c>
    </row>
    <row r="171" spans="1:2" x14ac:dyDescent="0.2">
      <c r="A171" t="s">
        <v>185</v>
      </c>
    </row>
    <row r="174" spans="1:2" x14ac:dyDescent="0.2">
      <c r="A174" t="s">
        <v>1566</v>
      </c>
      <c r="B174">
        <v>38</v>
      </c>
    </row>
    <row r="175" spans="1:2" x14ac:dyDescent="0.2">
      <c r="A175" t="s">
        <v>1567</v>
      </c>
      <c r="B175">
        <v>73</v>
      </c>
    </row>
    <row r="181" spans="1:3" x14ac:dyDescent="0.2">
      <c r="A181" s="39"/>
      <c r="B181" s="40"/>
      <c r="C181" s="53"/>
    </row>
    <row r="182" spans="1:3" x14ac:dyDescent="0.2">
      <c r="A182" t="s">
        <v>1513</v>
      </c>
      <c r="B182" s="40">
        <f t="shared" ref="B182:B188" si="0">C182/$B$189</f>
        <v>1.5384615384615385E-2</v>
      </c>
      <c r="C182" s="53">
        <f>3</f>
        <v>3</v>
      </c>
    </row>
    <row r="183" spans="1:3" x14ac:dyDescent="0.2">
      <c r="A183" t="s">
        <v>1514</v>
      </c>
      <c r="B183" s="40">
        <f t="shared" si="0"/>
        <v>1.5384615384615385E-2</v>
      </c>
      <c r="C183" s="53">
        <f>3</f>
        <v>3</v>
      </c>
    </row>
    <row r="184" spans="1:3" x14ac:dyDescent="0.2">
      <c r="A184" t="s">
        <v>1515</v>
      </c>
      <c r="B184" s="40">
        <f t="shared" si="0"/>
        <v>1.5384615384615385E-2</v>
      </c>
      <c r="C184" s="53">
        <f>3</f>
        <v>3</v>
      </c>
    </row>
    <row r="185" spans="1:3" ht="17" x14ac:dyDescent="0.2">
      <c r="A185" s="39" t="s">
        <v>1516</v>
      </c>
      <c r="B185" s="40">
        <f t="shared" si="0"/>
        <v>5.128205128205128E-2</v>
      </c>
      <c r="C185" s="53">
        <f>10</f>
        <v>10</v>
      </c>
    </row>
    <row r="186" spans="1:3" x14ac:dyDescent="0.2">
      <c r="A186" t="s">
        <v>1518</v>
      </c>
      <c r="B186" s="40">
        <f t="shared" si="0"/>
        <v>0.11794871794871795</v>
      </c>
      <c r="C186" s="53">
        <v>23</v>
      </c>
    </row>
    <row r="187" spans="1:3" x14ac:dyDescent="0.2">
      <c r="A187" t="s">
        <v>1517</v>
      </c>
      <c r="B187" s="40">
        <f t="shared" si="0"/>
        <v>0.25128205128205128</v>
      </c>
      <c r="C187" s="53">
        <v>49</v>
      </c>
    </row>
    <row r="188" spans="1:3" x14ac:dyDescent="0.2">
      <c r="A188" t="s">
        <v>1519</v>
      </c>
      <c r="B188" s="40">
        <f t="shared" si="0"/>
        <v>0.53333333333333333</v>
      </c>
      <c r="C188" s="53">
        <f>104</f>
        <v>104</v>
      </c>
    </row>
    <row r="189" spans="1:3" x14ac:dyDescent="0.2">
      <c r="B189" s="53">
        <f>SUM(C181:C188)</f>
        <v>195</v>
      </c>
    </row>
    <row r="198" spans="1:4" x14ac:dyDescent="0.2">
      <c r="A198" s="6" t="s">
        <v>166</v>
      </c>
      <c r="B198" t="s">
        <v>220</v>
      </c>
      <c r="C198" t="s">
        <v>1443</v>
      </c>
    </row>
    <row r="199" spans="1:4" x14ac:dyDescent="0.2">
      <c r="A199">
        <v>2021</v>
      </c>
      <c r="B199" s="40">
        <f>24/D199</f>
        <v>0.63157894736842102</v>
      </c>
      <c r="C199" s="40">
        <f>14/D199</f>
        <v>0.36842105263157893</v>
      </c>
      <c r="D199">
        <v>38</v>
      </c>
    </row>
    <row r="200" spans="1:4" x14ac:dyDescent="0.2">
      <c r="A200">
        <v>2022</v>
      </c>
      <c r="B200" s="40">
        <f>19/D200</f>
        <v>0.46341463414634149</v>
      </c>
      <c r="C200" s="40">
        <f>22/D200</f>
        <v>0.53658536585365857</v>
      </c>
      <c r="D200">
        <v>41</v>
      </c>
    </row>
    <row r="201" spans="1:4" x14ac:dyDescent="0.2">
      <c r="A201">
        <v>2023</v>
      </c>
      <c r="B201" s="40">
        <f>17/D201</f>
        <v>0.53125</v>
      </c>
      <c r="C201" s="40">
        <f>15/D201</f>
        <v>0.46875</v>
      </c>
      <c r="D201">
        <v>32</v>
      </c>
    </row>
    <row r="202" spans="1:4" x14ac:dyDescent="0.2">
      <c r="B202" s="40"/>
      <c r="C202" s="40"/>
    </row>
    <row r="203" spans="1:4" x14ac:dyDescent="0.2">
      <c r="B203" s="40"/>
      <c r="C203" s="40"/>
    </row>
    <row r="204" spans="1:4" x14ac:dyDescent="0.2">
      <c r="B204" s="40"/>
      <c r="C204" s="40"/>
    </row>
    <row r="205" spans="1:4" x14ac:dyDescent="0.2">
      <c r="A205" t="s">
        <v>1439</v>
      </c>
      <c r="D205">
        <f>SUM(D199:D204)</f>
        <v>111</v>
      </c>
    </row>
    <row r="214" spans="1:7" x14ac:dyDescent="0.2">
      <c r="C214" s="58"/>
      <c r="D214" s="58"/>
      <c r="E214" s="58"/>
    </row>
    <row r="215" spans="1:7" x14ac:dyDescent="0.2">
      <c r="B215" t="s">
        <v>1520</v>
      </c>
      <c r="C215" t="s">
        <v>1521</v>
      </c>
      <c r="D215" t="s">
        <v>1522</v>
      </c>
      <c r="E215" t="s">
        <v>983</v>
      </c>
    </row>
    <row r="216" spans="1:7" x14ac:dyDescent="0.2">
      <c r="A216">
        <v>2017</v>
      </c>
      <c r="B216" s="40">
        <f>8/G216</f>
        <v>0.8</v>
      </c>
      <c r="C216" s="40">
        <f>1/G216</f>
        <v>0.1</v>
      </c>
      <c r="D216" s="40">
        <f>0/G216</f>
        <v>0</v>
      </c>
      <c r="E216" s="40">
        <f>1/G216</f>
        <v>0.1</v>
      </c>
      <c r="F216" s="54"/>
      <c r="G216">
        <v>10</v>
      </c>
    </row>
    <row r="217" spans="1:7" x14ac:dyDescent="0.2">
      <c r="A217">
        <v>2018</v>
      </c>
      <c r="B217" s="40">
        <f>6/G217</f>
        <v>0.6</v>
      </c>
      <c r="C217" s="40">
        <f>2/G217</f>
        <v>0.2</v>
      </c>
      <c r="D217" s="40">
        <f>2/G217</f>
        <v>0.2</v>
      </c>
      <c r="E217" s="40">
        <f>0/G217</f>
        <v>0</v>
      </c>
      <c r="F217" s="54"/>
      <c r="G217">
        <v>10</v>
      </c>
    </row>
    <row r="218" spans="1:7" x14ac:dyDescent="0.2">
      <c r="A218">
        <v>2019</v>
      </c>
      <c r="B218" s="40">
        <f>9/G218</f>
        <v>0.6</v>
      </c>
      <c r="C218" s="40">
        <f>6/G218</f>
        <v>0.4</v>
      </c>
      <c r="D218" s="40">
        <f>0/G218</f>
        <v>0</v>
      </c>
      <c r="E218" s="40">
        <f>0/G218</f>
        <v>0</v>
      </c>
      <c r="F218" s="54"/>
      <c r="G218">
        <v>15</v>
      </c>
    </row>
    <row r="219" spans="1:7" x14ac:dyDescent="0.2">
      <c r="A219">
        <v>2020</v>
      </c>
      <c r="B219" s="40">
        <f>8/G219</f>
        <v>0.47058823529411764</v>
      </c>
      <c r="C219" s="40">
        <f>6/G219</f>
        <v>0.35294117647058826</v>
      </c>
      <c r="D219" s="40">
        <f>2/G219</f>
        <v>0.11764705882352941</v>
      </c>
      <c r="E219" s="40">
        <f>1/G219</f>
        <v>5.8823529411764705E-2</v>
      </c>
      <c r="F219" s="54"/>
      <c r="G219">
        <v>17</v>
      </c>
    </row>
    <row r="220" spans="1:7" x14ac:dyDescent="0.2">
      <c r="A220">
        <v>2021</v>
      </c>
      <c r="B220" s="40">
        <f>13/G220</f>
        <v>0.4642857142857143</v>
      </c>
      <c r="C220" s="40">
        <f>12/G220</f>
        <v>0.42857142857142855</v>
      </c>
      <c r="D220" s="40">
        <f>2/G220</f>
        <v>7.1428571428571425E-2</v>
      </c>
      <c r="E220" s="40">
        <f>1/G220</f>
        <v>3.5714285714285712E-2</v>
      </c>
      <c r="F220" s="54"/>
      <c r="G220">
        <v>28</v>
      </c>
    </row>
    <row r="221" spans="1:7" x14ac:dyDescent="0.2">
      <c r="A221">
        <v>2022</v>
      </c>
      <c r="B221" s="40">
        <f>7/G221</f>
        <v>0.22580645161290322</v>
      </c>
      <c r="C221" s="40">
        <f>22/G221</f>
        <v>0.70967741935483875</v>
      </c>
      <c r="D221" s="40">
        <f>2/G221</f>
        <v>6.4516129032258063E-2</v>
      </c>
      <c r="E221" s="40">
        <f>0/G221</f>
        <v>0</v>
      </c>
      <c r="F221" s="54"/>
      <c r="G221">
        <v>31</v>
      </c>
    </row>
    <row r="223" spans="1:7" x14ac:dyDescent="0.2">
      <c r="A223" t="s">
        <v>1523</v>
      </c>
      <c r="B223">
        <v>48</v>
      </c>
    </row>
    <row r="224" spans="1:7" x14ac:dyDescent="0.2">
      <c r="A224" t="s">
        <v>1524</v>
      </c>
      <c r="B224">
        <v>52</v>
      </c>
    </row>
    <row r="225" spans="1:4" x14ac:dyDescent="0.2">
      <c r="A225" t="s">
        <v>1525</v>
      </c>
      <c r="B225">
        <v>3</v>
      </c>
    </row>
    <row r="226" spans="1:4" x14ac:dyDescent="0.2">
      <c r="A226" t="s">
        <v>792</v>
      </c>
      <c r="B226">
        <v>8</v>
      </c>
    </row>
    <row r="227" spans="1:4" x14ac:dyDescent="0.2">
      <c r="B227">
        <f>SUM(B223:B226)</f>
        <v>111</v>
      </c>
    </row>
    <row r="230" spans="1:4" x14ac:dyDescent="0.2">
      <c r="A230" t="s">
        <v>166</v>
      </c>
      <c r="B230" t="s">
        <v>1526</v>
      </c>
      <c r="C230" t="s">
        <v>1527</v>
      </c>
    </row>
    <row r="231" spans="1:4" x14ac:dyDescent="0.2">
      <c r="A231">
        <v>2017</v>
      </c>
      <c r="B231" s="40">
        <f>1/D231</f>
        <v>0.1</v>
      </c>
      <c r="C231" s="40">
        <f>0/D231</f>
        <v>0</v>
      </c>
      <c r="D231">
        <v>10</v>
      </c>
    </row>
    <row r="232" spans="1:4" x14ac:dyDescent="0.2">
      <c r="A232">
        <v>2018</v>
      </c>
      <c r="B232" s="40">
        <f>0/D232%</f>
        <v>0</v>
      </c>
      <c r="C232" s="40">
        <f>0/D232</f>
        <v>0</v>
      </c>
      <c r="D232">
        <v>10</v>
      </c>
    </row>
    <row r="233" spans="1:4" x14ac:dyDescent="0.2">
      <c r="A233">
        <v>2019</v>
      </c>
      <c r="B233" s="40">
        <f>1/D233</f>
        <v>6.6666666666666666E-2</v>
      </c>
      <c r="C233" s="40">
        <f>1/D233</f>
        <v>6.6666666666666666E-2</v>
      </c>
      <c r="D233">
        <v>15</v>
      </c>
    </row>
    <row r="234" spans="1:4" x14ac:dyDescent="0.2">
      <c r="A234">
        <v>2020</v>
      </c>
      <c r="B234" s="40">
        <f>1/D234</f>
        <v>5.8823529411764705E-2</v>
      </c>
      <c r="C234" s="40">
        <f>0/D234</f>
        <v>0</v>
      </c>
      <c r="D234">
        <v>17</v>
      </c>
    </row>
    <row r="235" spans="1:4" x14ac:dyDescent="0.2">
      <c r="A235">
        <v>2021</v>
      </c>
      <c r="B235" s="40">
        <f>3/D235</f>
        <v>0.10714285714285714</v>
      </c>
      <c r="C235" s="40">
        <f>4/D235</f>
        <v>0.14285714285714285</v>
      </c>
      <c r="D235">
        <v>28</v>
      </c>
    </row>
    <row r="236" spans="1:4" x14ac:dyDescent="0.2">
      <c r="A236">
        <v>2022</v>
      </c>
      <c r="B236" s="40">
        <f>11/D236</f>
        <v>0.35483870967741937</v>
      </c>
      <c r="C236" s="40">
        <f>1/D236</f>
        <v>3.2258064516129031E-2</v>
      </c>
      <c r="D236">
        <v>31</v>
      </c>
    </row>
    <row r="240" spans="1:4" x14ac:dyDescent="0.2">
      <c r="B240" t="s">
        <v>1562</v>
      </c>
      <c r="C240" t="s">
        <v>1563</v>
      </c>
      <c r="D240" t="s">
        <v>1564</v>
      </c>
    </row>
    <row r="241" spans="1:5" x14ac:dyDescent="0.2">
      <c r="A241" t="s">
        <v>1560</v>
      </c>
      <c r="B241" s="56">
        <f>35/(B247+E241)</f>
        <v>0.23178807947019867</v>
      </c>
      <c r="C241" s="56">
        <f>1/(C247+E241)</f>
        <v>2.2727272727272728E-2</v>
      </c>
      <c r="D241" s="56">
        <f>2/(D247+E241)</f>
        <v>4.5454545454545456E-2</v>
      </c>
      <c r="E241">
        <v>38</v>
      </c>
    </row>
    <row r="242" spans="1:5" x14ac:dyDescent="0.2">
      <c r="A242" t="s">
        <v>1531</v>
      </c>
      <c r="B242" s="56">
        <f>47/(B247+E242)</f>
        <v>0.29375000000000001</v>
      </c>
      <c r="C242" s="56">
        <v>0</v>
      </c>
      <c r="D242" s="56">
        <f>2/(D247+E242)</f>
        <v>3.7735849056603772E-2</v>
      </c>
      <c r="E242">
        <v>47</v>
      </c>
    </row>
    <row r="243" spans="1:5" x14ac:dyDescent="0.2">
      <c r="A243" t="s">
        <v>1565</v>
      </c>
      <c r="B243" s="56">
        <f>21/(B247+E243)</f>
        <v>0.15441176470588236</v>
      </c>
      <c r="C243" s="56">
        <f>1/(C247+E243)</f>
        <v>3.4482758620689655E-2</v>
      </c>
      <c r="D243" s="56">
        <f>1/(D247+E243)</f>
        <v>3.4482758620689655E-2</v>
      </c>
      <c r="E243">
        <v>23</v>
      </c>
    </row>
    <row r="244" spans="1:5" x14ac:dyDescent="0.2">
      <c r="A244" t="s">
        <v>1532</v>
      </c>
      <c r="B244" s="56">
        <f>2/(B247+E244)</f>
        <v>1.7094017094017096E-2</v>
      </c>
      <c r="C244" s="56">
        <f>2/(C247+E244)</f>
        <v>0.2</v>
      </c>
      <c r="D244" s="56">
        <v>0</v>
      </c>
      <c r="E244">
        <v>4</v>
      </c>
    </row>
    <row r="245" spans="1:5" x14ac:dyDescent="0.2">
      <c r="A245" t="s">
        <v>1533</v>
      </c>
      <c r="B245" s="56">
        <f>3/(B247+E245)</f>
        <v>2.5862068965517241E-2</v>
      </c>
      <c r="C245" s="56">
        <v>0</v>
      </c>
      <c r="D245" s="56">
        <v>0</v>
      </c>
      <c r="E245">
        <v>3</v>
      </c>
    </row>
    <row r="246" spans="1:5" x14ac:dyDescent="0.2">
      <c r="A246" t="s">
        <v>1561</v>
      </c>
      <c r="B246" s="56">
        <f>5/(B247+E246)</f>
        <v>4.1322314049586778E-2</v>
      </c>
      <c r="C246" s="56">
        <f>2/(C247+E246)</f>
        <v>0.14285714285714285</v>
      </c>
      <c r="D246" s="56">
        <f>1/(D247+E246)</f>
        <v>7.1428571428571425E-2</v>
      </c>
      <c r="E246">
        <v>8</v>
      </c>
    </row>
    <row r="247" spans="1:5" x14ac:dyDescent="0.2">
      <c r="B247">
        <v>113</v>
      </c>
      <c r="C247">
        <v>6</v>
      </c>
      <c r="D247">
        <v>6</v>
      </c>
    </row>
    <row r="253" spans="1:5" ht="17" x14ac:dyDescent="0.2">
      <c r="A253" s="39" t="s">
        <v>1431</v>
      </c>
      <c r="B253" s="56">
        <f>4/B260</f>
        <v>4.5977011494252873E-2</v>
      </c>
    </row>
    <row r="254" spans="1:5" x14ac:dyDescent="0.2">
      <c r="A254" t="s">
        <v>1572</v>
      </c>
      <c r="B254" s="56">
        <f>5/B260</f>
        <v>5.7471264367816091E-2</v>
      </c>
    </row>
    <row r="255" spans="1:5" x14ac:dyDescent="0.2">
      <c r="A255" t="s">
        <v>1571</v>
      </c>
      <c r="B255" s="56">
        <f>2/B260</f>
        <v>2.2988505747126436E-2</v>
      </c>
    </row>
    <row r="256" spans="1:5" x14ac:dyDescent="0.2">
      <c r="A256" t="s">
        <v>1570</v>
      </c>
      <c r="B256" s="56">
        <f>3/B260</f>
        <v>3.4482758620689655E-2</v>
      </c>
    </row>
    <row r="257" spans="1:2" x14ac:dyDescent="0.2">
      <c r="A257" t="s">
        <v>1569</v>
      </c>
      <c r="B257" s="56">
        <f>5/B260</f>
        <v>5.7471264367816091E-2</v>
      </c>
    </row>
    <row r="258" spans="1:2" x14ac:dyDescent="0.2">
      <c r="A258" t="s">
        <v>1574</v>
      </c>
      <c r="B258" s="56">
        <f>21/B260</f>
        <v>0.2413793103448276</v>
      </c>
    </row>
    <row r="259" spans="1:2" x14ac:dyDescent="0.2">
      <c r="A259" t="s">
        <v>1568</v>
      </c>
      <c r="B259" s="56">
        <f>47/B260</f>
        <v>0.54022988505747127</v>
      </c>
    </row>
    <row r="260" spans="1:2" x14ac:dyDescent="0.2">
      <c r="B260">
        <v>87</v>
      </c>
    </row>
  </sheetData>
  <sortState xmlns:xlrd2="http://schemas.microsoft.com/office/spreadsheetml/2017/richdata2" ref="A255:B261">
    <sortCondition ref="B255:B261"/>
  </sortState>
  <mergeCells count="1">
    <mergeCell ref="C214:E214"/>
  </mergeCells>
  <hyperlinks>
    <hyperlink ref="D141" r:id="rId1" xr:uid="{436A1866-1F39-D446-8F52-B0629FDA10C7}"/>
    <hyperlink ref="D148" r:id="rId2" xr:uid="{792BAD58-64B3-0547-AFA6-658C4977FC7F}"/>
    <hyperlink ref="D142" r:id="rId3" xr:uid="{5DC97B6D-8FAC-964C-BCE2-4AF721C691A0}"/>
    <hyperlink ref="D146" r:id="rId4" xr:uid="{98F8F654-EF8A-334D-AAFC-F1B6BA68EC49}"/>
    <hyperlink ref="D143" r:id="rId5" xr:uid="{1133590A-3DD8-6B4B-A579-1EBF292B84FE}"/>
    <hyperlink ref="D144" r:id="rId6" xr:uid="{B407A07F-DC58-EC48-81F9-C5224530B213}"/>
    <hyperlink ref="D145" r:id="rId7" xr:uid="{1197B789-FB36-1440-8A92-5A5F5F24D03D}"/>
    <hyperlink ref="D147" r:id="rId8" xr:uid="{C7009ED3-1890-1A49-A908-ACB4A3D76DC9}"/>
    <hyperlink ref="D150" r:id="rId9" xr:uid="{80CD3160-5F98-4240-A996-5C7A260C3B66}"/>
    <hyperlink ref="D151" r:id="rId10" xr:uid="{E2B1FA5E-B24B-CC44-9D2C-BB836958A06A}"/>
    <hyperlink ref="D152" r:id="rId11" xr:uid="{D9F00E54-0753-DD4D-B78A-23CD9634A72A}"/>
  </hyperlinks>
  <pageMargins left="0.7" right="0.7" top="0.75" bottom="0.75" header="0.3" footer="0.3"/>
  <pageSetup paperSize="9" orientation="portrait" horizontalDpi="0" verticalDpi="0"/>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4B65E-DF77-0645-9579-2C622CC4D4D8}">
  <dimension ref="A1:AF193"/>
  <sheetViews>
    <sheetView zoomScale="125" zoomScaleNormal="130" workbookViewId="0">
      <selection activeCell="B44" sqref="B44"/>
    </sheetView>
  </sheetViews>
  <sheetFormatPr baseColWidth="10" defaultRowHeight="16" x14ac:dyDescent="0.2"/>
  <cols>
    <col min="1" max="1" width="9.1640625" style="1" bestFit="1" customWidth="1"/>
    <col min="2" max="2" width="51.5" style="1" customWidth="1"/>
    <col min="3" max="3" width="29.6640625" style="1" customWidth="1"/>
    <col min="4" max="4" width="11.1640625" style="1" bestFit="1" customWidth="1"/>
    <col min="5" max="5" width="19.1640625" style="1" bestFit="1" customWidth="1"/>
    <col min="6" max="6" width="20" style="1" bestFit="1" customWidth="1"/>
    <col min="7" max="7" width="35.1640625" style="1" bestFit="1" customWidth="1"/>
    <col min="8" max="8" width="74.1640625" style="1" bestFit="1" customWidth="1"/>
    <col min="9" max="9" width="29.33203125" style="1" customWidth="1"/>
    <col min="10" max="10" width="23.1640625" style="1" customWidth="1"/>
    <col min="11" max="11" width="19" style="1" customWidth="1"/>
    <col min="12" max="12" width="33.5" style="18" customWidth="1"/>
    <col min="13" max="13" width="24.6640625" style="18" customWidth="1"/>
    <col min="14" max="14" width="30.6640625" style="2" customWidth="1"/>
    <col min="15" max="15" width="18.1640625" style="18" customWidth="1"/>
    <col min="16" max="16" width="20.5" style="18" customWidth="1"/>
    <col min="17" max="17" width="19.83203125" style="18" bestFit="1" customWidth="1"/>
    <col min="18" max="18" width="29.83203125" style="34" bestFit="1" customWidth="1"/>
    <col min="19" max="19" width="16.83203125" style="34" customWidth="1"/>
    <col min="20" max="20" width="46" style="1" customWidth="1"/>
    <col min="21" max="21" width="25.5" style="18" bestFit="1" customWidth="1"/>
    <col min="22" max="22" width="19.1640625" style="18" customWidth="1"/>
    <col min="23" max="23" width="25.83203125" style="1" customWidth="1"/>
    <col min="24" max="24" width="26.5" style="1" customWidth="1"/>
    <col min="25" max="25" width="46" style="23" bestFit="1" customWidth="1"/>
    <col min="26" max="26" width="20.33203125" style="2" customWidth="1"/>
    <col min="27" max="27" width="30.1640625" style="18" bestFit="1" customWidth="1"/>
    <col min="28" max="28" width="26.33203125" style="2" customWidth="1"/>
    <col min="29" max="16384" width="10.83203125" style="1"/>
  </cols>
  <sheetData>
    <row r="1" spans="1:32" s="7" customFormat="1" ht="75" x14ac:dyDescent="0.2">
      <c r="A1" s="7" t="s">
        <v>137</v>
      </c>
      <c r="B1" s="7" t="s">
        <v>138</v>
      </c>
      <c r="C1" s="7" t="s">
        <v>139</v>
      </c>
      <c r="D1" s="7" t="s">
        <v>140</v>
      </c>
      <c r="E1" s="7" t="s">
        <v>141</v>
      </c>
      <c r="F1" s="7" t="s">
        <v>142</v>
      </c>
      <c r="G1" s="7" t="s">
        <v>143</v>
      </c>
      <c r="H1" s="7" t="s">
        <v>144</v>
      </c>
      <c r="I1" s="7" t="s">
        <v>145</v>
      </c>
      <c r="J1" s="7" t="s">
        <v>146</v>
      </c>
      <c r="K1" s="7" t="s">
        <v>147</v>
      </c>
      <c r="L1" s="7" t="s">
        <v>148</v>
      </c>
      <c r="M1" s="7" t="s">
        <v>149</v>
      </c>
      <c r="N1" s="7" t="s">
        <v>150</v>
      </c>
      <c r="O1" s="7" t="s">
        <v>151</v>
      </c>
      <c r="P1" s="7" t="s">
        <v>152</v>
      </c>
      <c r="Q1" s="7" t="s">
        <v>153</v>
      </c>
      <c r="R1" s="32" t="s">
        <v>646</v>
      </c>
      <c r="S1" s="32" t="s">
        <v>647</v>
      </c>
      <c r="T1" s="7" t="s">
        <v>154</v>
      </c>
      <c r="U1" s="7" t="s">
        <v>155</v>
      </c>
      <c r="V1" s="7" t="s">
        <v>156</v>
      </c>
      <c r="W1" s="7" t="s">
        <v>157</v>
      </c>
      <c r="X1" s="7" t="s">
        <v>158</v>
      </c>
      <c r="Y1" s="7" t="s">
        <v>159</v>
      </c>
      <c r="Z1" s="8" t="s">
        <v>160</v>
      </c>
      <c r="AA1" s="7" t="s">
        <v>161</v>
      </c>
      <c r="AB1" s="7" t="s">
        <v>162</v>
      </c>
    </row>
    <row r="2" spans="1:32" s="18" customFormat="1" ht="22" x14ac:dyDescent="0.2">
      <c r="A2" s="9" t="s">
        <v>163</v>
      </c>
      <c r="B2" s="10" t="s">
        <v>164</v>
      </c>
      <c r="C2" s="11" t="s">
        <v>165</v>
      </c>
      <c r="D2" s="11" t="s">
        <v>166</v>
      </c>
      <c r="E2" s="11" t="s">
        <v>167</v>
      </c>
      <c r="F2" s="11" t="s">
        <v>168</v>
      </c>
      <c r="G2" s="12" t="s">
        <v>169</v>
      </c>
      <c r="H2" s="12" t="s">
        <v>170</v>
      </c>
      <c r="I2" s="12" t="s">
        <v>171</v>
      </c>
      <c r="J2" s="13" t="s">
        <v>172</v>
      </c>
      <c r="K2" s="13" t="s">
        <v>173</v>
      </c>
      <c r="L2" s="13" t="s">
        <v>174</v>
      </c>
      <c r="M2" s="13" t="s">
        <v>175</v>
      </c>
      <c r="N2" s="13" t="s">
        <v>176</v>
      </c>
      <c r="O2" s="13" t="s">
        <v>177</v>
      </c>
      <c r="P2" s="13" t="s">
        <v>178</v>
      </c>
      <c r="Q2" s="14" t="s">
        <v>179</v>
      </c>
      <c r="R2" s="33" t="s">
        <v>648</v>
      </c>
      <c r="S2" s="33" t="s">
        <v>649</v>
      </c>
      <c r="T2" s="15" t="s">
        <v>180</v>
      </c>
      <c r="U2" s="15" t="s">
        <v>181</v>
      </c>
      <c r="V2" s="12" t="s">
        <v>182</v>
      </c>
      <c r="W2" s="12" t="s">
        <v>183</v>
      </c>
      <c r="X2" s="12" t="s">
        <v>184</v>
      </c>
      <c r="Y2" s="16" t="s">
        <v>185</v>
      </c>
      <c r="Z2" s="17" t="s">
        <v>24</v>
      </c>
      <c r="AA2" s="17" t="s">
        <v>186</v>
      </c>
      <c r="AB2" s="17" t="s">
        <v>187</v>
      </c>
    </row>
    <row r="3" spans="1:32" s="2" customFormat="1" ht="153" hidden="1" x14ac:dyDescent="0.2">
      <c r="A3" s="19"/>
      <c r="B3" s="20" t="s">
        <v>726</v>
      </c>
      <c r="C3" s="20" t="s">
        <v>727</v>
      </c>
      <c r="D3" s="18">
        <v>2022</v>
      </c>
      <c r="E3" s="20" t="s">
        <v>683</v>
      </c>
      <c r="F3" s="22" t="s">
        <v>1251</v>
      </c>
      <c r="G3" s="20" t="s">
        <v>728</v>
      </c>
      <c r="H3" s="20" t="s">
        <v>729</v>
      </c>
      <c r="I3" s="2" t="s">
        <v>655</v>
      </c>
      <c r="J3" s="1" t="s">
        <v>201</v>
      </c>
      <c r="K3" s="18" t="s">
        <v>188</v>
      </c>
      <c r="L3" s="18" t="s">
        <v>189</v>
      </c>
      <c r="M3" s="22" t="s">
        <v>730</v>
      </c>
      <c r="N3" s="21" t="s">
        <v>731</v>
      </c>
      <c r="O3" s="18" t="s">
        <v>191</v>
      </c>
      <c r="P3" s="22" t="s">
        <v>192</v>
      </c>
      <c r="Q3" s="22" t="s">
        <v>658</v>
      </c>
      <c r="R3" s="34" t="s">
        <v>189</v>
      </c>
      <c r="S3" s="34" t="s">
        <v>189</v>
      </c>
      <c r="T3" s="20" t="s">
        <v>732</v>
      </c>
      <c r="U3" s="18" t="s">
        <v>193</v>
      </c>
      <c r="V3" s="18" t="s">
        <v>195</v>
      </c>
      <c r="W3" s="20" t="s">
        <v>733</v>
      </c>
      <c r="X3" s="20" t="s">
        <v>734</v>
      </c>
      <c r="Y3" s="35"/>
      <c r="Z3" s="26" t="s">
        <v>735</v>
      </c>
      <c r="AA3" s="27" t="s">
        <v>664</v>
      </c>
      <c r="AB3" s="23" t="s">
        <v>698</v>
      </c>
    </row>
    <row r="4" spans="1:32" ht="136" x14ac:dyDescent="0.2">
      <c r="A4" s="19"/>
      <c r="B4" s="20" t="s">
        <v>666</v>
      </c>
      <c r="C4" s="20" t="s">
        <v>667</v>
      </c>
      <c r="D4" s="18">
        <v>2022</v>
      </c>
      <c r="E4" s="20" t="s">
        <v>668</v>
      </c>
      <c r="F4" s="22" t="s">
        <v>1252</v>
      </c>
      <c r="G4" s="20" t="s">
        <v>669</v>
      </c>
      <c r="H4" s="20" t="s">
        <v>670</v>
      </c>
      <c r="I4" s="2"/>
      <c r="J4" s="1" t="s">
        <v>196</v>
      </c>
      <c r="K4" s="18" t="s">
        <v>188</v>
      </c>
      <c r="L4" s="18" t="s">
        <v>189</v>
      </c>
      <c r="M4" s="22" t="s">
        <v>671</v>
      </c>
      <c r="N4" s="23" t="s">
        <v>672</v>
      </c>
      <c r="U4" s="18" t="s">
        <v>189</v>
      </c>
      <c r="V4" s="18" t="s">
        <v>195</v>
      </c>
      <c r="W4" s="20" t="s">
        <v>673</v>
      </c>
      <c r="X4" s="20" t="s">
        <v>674</v>
      </c>
      <c r="Z4" s="24" t="s">
        <v>675</v>
      </c>
      <c r="AA4" s="18" t="s">
        <v>664</v>
      </c>
      <c r="AB4" s="25"/>
    </row>
    <row r="5" spans="1:32" ht="68" x14ac:dyDescent="0.2">
      <c r="A5" s="19"/>
      <c r="B5" s="20" t="s">
        <v>676</v>
      </c>
      <c r="C5" s="23" t="s">
        <v>677</v>
      </c>
      <c r="D5" s="18">
        <v>2022</v>
      </c>
      <c r="E5" s="20" t="s">
        <v>678</v>
      </c>
      <c r="F5" s="22" t="s">
        <v>1252</v>
      </c>
      <c r="G5" s="20"/>
      <c r="H5" s="20"/>
      <c r="I5" s="23"/>
      <c r="J5" s="20"/>
      <c r="K5" s="18"/>
      <c r="M5" s="22"/>
      <c r="N5" s="23"/>
      <c r="Q5" s="22"/>
      <c r="T5" s="20"/>
      <c r="W5" s="20"/>
      <c r="X5" s="20"/>
      <c r="Z5" s="26" t="s">
        <v>679</v>
      </c>
      <c r="AA5" s="22" t="s">
        <v>680</v>
      </c>
      <c r="AB5" s="23"/>
    </row>
    <row r="6" spans="1:32" ht="68" x14ac:dyDescent="0.2">
      <c r="A6" s="19"/>
      <c r="B6" s="20" t="s">
        <v>681</v>
      </c>
      <c r="C6" s="23" t="s">
        <v>682</v>
      </c>
      <c r="D6" s="18">
        <v>2022</v>
      </c>
      <c r="E6" s="20" t="s">
        <v>683</v>
      </c>
      <c r="F6" s="22" t="s">
        <v>1252</v>
      </c>
      <c r="G6" s="20" t="s">
        <v>684</v>
      </c>
      <c r="H6" s="20"/>
      <c r="I6" s="23"/>
      <c r="J6" s="20"/>
      <c r="K6" s="18"/>
      <c r="M6" s="22"/>
      <c r="N6" s="23"/>
      <c r="Q6" s="22"/>
      <c r="T6" s="20"/>
      <c r="W6" s="20"/>
      <c r="X6" s="20"/>
      <c r="Z6" s="26" t="s">
        <v>685</v>
      </c>
      <c r="AA6" s="22" t="s">
        <v>680</v>
      </c>
      <c r="AB6" s="23"/>
    </row>
    <row r="7" spans="1:32" ht="153" hidden="1" x14ac:dyDescent="0.2">
      <c r="A7" s="19"/>
      <c r="B7" s="20" t="s">
        <v>816</v>
      </c>
      <c r="C7" s="20" t="s">
        <v>817</v>
      </c>
      <c r="D7" s="18">
        <v>2022</v>
      </c>
      <c r="E7" s="20" t="s">
        <v>683</v>
      </c>
      <c r="F7" s="22" t="s">
        <v>1251</v>
      </c>
      <c r="G7" s="20" t="s">
        <v>818</v>
      </c>
      <c r="H7" s="20" t="s">
        <v>819</v>
      </c>
      <c r="I7" s="2" t="s">
        <v>655</v>
      </c>
      <c r="J7" s="20" t="s">
        <v>820</v>
      </c>
      <c r="K7" s="18" t="s">
        <v>188</v>
      </c>
      <c r="L7" s="18" t="s">
        <v>189</v>
      </c>
      <c r="M7" s="22" t="s">
        <v>202</v>
      </c>
      <c r="N7" s="23" t="s">
        <v>741</v>
      </c>
      <c r="O7" s="18" t="s">
        <v>191</v>
      </c>
      <c r="P7" s="22" t="s">
        <v>192</v>
      </c>
      <c r="Q7" s="22" t="s">
        <v>658</v>
      </c>
      <c r="R7" s="34" t="s">
        <v>189</v>
      </c>
      <c r="S7" s="34" t="s">
        <v>189</v>
      </c>
      <c r="T7" s="20" t="s">
        <v>821</v>
      </c>
      <c r="U7" s="18" t="s">
        <v>194</v>
      </c>
      <c r="V7" s="18" t="s">
        <v>195</v>
      </c>
      <c r="W7" s="20" t="s">
        <v>822</v>
      </c>
      <c r="X7" s="20" t="s">
        <v>823</v>
      </c>
      <c r="Y7" s="35"/>
      <c r="Z7" s="26" t="s">
        <v>824</v>
      </c>
      <c r="AA7" s="27" t="s">
        <v>664</v>
      </c>
      <c r="AB7" s="23" t="s">
        <v>698</v>
      </c>
    </row>
    <row r="8" spans="1:32" ht="221" hidden="1" x14ac:dyDescent="0.2">
      <c r="A8" s="19"/>
      <c r="B8" s="23" t="s">
        <v>833</v>
      </c>
      <c r="C8" s="23" t="s">
        <v>834</v>
      </c>
      <c r="D8" s="18">
        <v>2022</v>
      </c>
      <c r="E8" s="23" t="s">
        <v>683</v>
      </c>
      <c r="F8" s="22" t="s">
        <v>1251</v>
      </c>
      <c r="G8" s="23" t="s">
        <v>835</v>
      </c>
      <c r="H8" s="23" t="s">
        <v>836</v>
      </c>
      <c r="I8" s="2" t="s">
        <v>704</v>
      </c>
      <c r="J8" s="23" t="s">
        <v>206</v>
      </c>
      <c r="K8" s="22" t="s">
        <v>188</v>
      </c>
      <c r="L8" s="18" t="s">
        <v>189</v>
      </c>
      <c r="M8" s="22" t="s">
        <v>730</v>
      </c>
      <c r="N8" s="23" t="s">
        <v>837</v>
      </c>
      <c r="O8" s="18" t="s">
        <v>191</v>
      </c>
      <c r="P8" s="18" t="s">
        <v>199</v>
      </c>
      <c r="Q8" s="22" t="s">
        <v>752</v>
      </c>
      <c r="R8" s="34" t="s">
        <v>189</v>
      </c>
      <c r="S8" s="34" t="s">
        <v>189</v>
      </c>
      <c r="T8" s="20" t="s">
        <v>838</v>
      </c>
      <c r="U8" s="18" t="s">
        <v>194</v>
      </c>
      <c r="V8" s="22" t="s">
        <v>839</v>
      </c>
      <c r="W8" s="20" t="s">
        <v>811</v>
      </c>
      <c r="X8" s="20" t="s">
        <v>840</v>
      </c>
      <c r="Y8" s="23" t="s">
        <v>841</v>
      </c>
      <c r="Z8" s="24" t="s">
        <v>842</v>
      </c>
      <c r="AA8" s="29" t="s">
        <v>843</v>
      </c>
      <c r="AB8" s="23" t="s">
        <v>715</v>
      </c>
    </row>
    <row r="9" spans="1:32" ht="119" hidden="1" x14ac:dyDescent="0.2">
      <c r="A9" s="19"/>
      <c r="B9" s="20" t="s">
        <v>965</v>
      </c>
      <c r="C9" s="23" t="s">
        <v>966</v>
      </c>
      <c r="D9" s="18">
        <v>2021</v>
      </c>
      <c r="E9" s="20" t="s">
        <v>16</v>
      </c>
      <c r="F9" s="22" t="s">
        <v>1251</v>
      </c>
      <c r="G9" s="20" t="s">
        <v>967</v>
      </c>
      <c r="H9" s="20" t="s">
        <v>968</v>
      </c>
      <c r="I9" s="23" t="s">
        <v>655</v>
      </c>
      <c r="J9" s="20" t="s">
        <v>656</v>
      </c>
      <c r="K9" s="18" t="s">
        <v>188</v>
      </c>
      <c r="L9" s="18" t="s">
        <v>189</v>
      </c>
      <c r="M9" s="22" t="s">
        <v>202</v>
      </c>
      <c r="N9" s="23" t="s">
        <v>885</v>
      </c>
      <c r="O9" s="18" t="s">
        <v>191</v>
      </c>
      <c r="P9" s="22" t="s">
        <v>192</v>
      </c>
      <c r="Q9" s="22" t="s">
        <v>658</v>
      </c>
      <c r="R9" s="34" t="s">
        <v>189</v>
      </c>
      <c r="S9" s="34" t="s">
        <v>189</v>
      </c>
      <c r="T9" s="20" t="s">
        <v>969</v>
      </c>
      <c r="U9" s="18" t="s">
        <v>193</v>
      </c>
      <c r="V9" s="18" t="s">
        <v>195</v>
      </c>
      <c r="W9" s="20" t="s">
        <v>970</v>
      </c>
      <c r="X9" s="20" t="s">
        <v>971</v>
      </c>
      <c r="Y9" s="23" t="s">
        <v>972</v>
      </c>
      <c r="Z9" s="24" t="s">
        <v>973</v>
      </c>
      <c r="AA9" s="28" t="s">
        <v>680</v>
      </c>
      <c r="AB9" s="25" t="s">
        <v>665</v>
      </c>
    </row>
    <row r="10" spans="1:32" ht="170" hidden="1" x14ac:dyDescent="0.2">
      <c r="A10" s="19"/>
      <c r="B10" s="20" t="s">
        <v>1184</v>
      </c>
      <c r="C10" s="23" t="s">
        <v>1185</v>
      </c>
      <c r="D10" s="18">
        <v>2022</v>
      </c>
      <c r="E10" s="23" t="s">
        <v>14</v>
      </c>
      <c r="F10" s="22" t="s">
        <v>1251</v>
      </c>
      <c r="G10" s="20" t="s">
        <v>1186</v>
      </c>
      <c r="H10" s="20" t="s">
        <v>1187</v>
      </c>
      <c r="I10" s="23" t="s">
        <v>655</v>
      </c>
      <c r="J10" s="20" t="s">
        <v>797</v>
      </c>
      <c r="K10" s="18" t="s">
        <v>188</v>
      </c>
      <c r="L10" s="18" t="s">
        <v>189</v>
      </c>
      <c r="M10" s="22" t="s">
        <v>190</v>
      </c>
      <c r="N10" s="23" t="s">
        <v>1048</v>
      </c>
      <c r="O10" s="18" t="s">
        <v>191</v>
      </c>
      <c r="P10" s="18" t="s">
        <v>199</v>
      </c>
      <c r="Q10" s="22" t="s">
        <v>708</v>
      </c>
      <c r="R10" s="34" t="s">
        <v>189</v>
      </c>
      <c r="S10" s="34" t="s">
        <v>189</v>
      </c>
      <c r="T10" s="20" t="s">
        <v>1188</v>
      </c>
      <c r="U10" s="18" t="s">
        <v>194</v>
      </c>
      <c r="V10" s="18" t="s">
        <v>195</v>
      </c>
      <c r="W10" s="20" t="s">
        <v>811</v>
      </c>
      <c r="X10" s="20" t="s">
        <v>1189</v>
      </c>
      <c r="Y10" s="23" t="s">
        <v>1190</v>
      </c>
      <c r="Z10" s="24" t="s">
        <v>1191</v>
      </c>
      <c r="AA10" s="18" t="s">
        <v>664</v>
      </c>
      <c r="AB10" s="23" t="s">
        <v>698</v>
      </c>
    </row>
    <row r="11" spans="1:32" ht="119" hidden="1" x14ac:dyDescent="0.2">
      <c r="A11" s="19"/>
      <c r="B11" s="20" t="s">
        <v>1152</v>
      </c>
      <c r="C11" s="20" t="s">
        <v>1153</v>
      </c>
      <c r="D11" s="18">
        <v>2022</v>
      </c>
      <c r="E11" s="20" t="s">
        <v>1154</v>
      </c>
      <c r="F11" s="22" t="s">
        <v>1251</v>
      </c>
      <c r="G11" s="20" t="s">
        <v>1155</v>
      </c>
      <c r="H11" s="20" t="s">
        <v>1156</v>
      </c>
      <c r="I11" s="2" t="s">
        <v>704</v>
      </c>
      <c r="J11" s="20" t="s">
        <v>1157</v>
      </c>
      <c r="K11" s="18" t="s">
        <v>188</v>
      </c>
      <c r="L11" s="18" t="s">
        <v>189</v>
      </c>
      <c r="M11" s="18" t="s">
        <v>190</v>
      </c>
      <c r="N11" s="23" t="s">
        <v>1141</v>
      </c>
      <c r="O11" s="18" t="s">
        <v>191</v>
      </c>
      <c r="P11" s="18" t="s">
        <v>199</v>
      </c>
      <c r="Q11" s="18" t="s">
        <v>708</v>
      </c>
      <c r="R11" s="34" t="s">
        <v>193</v>
      </c>
      <c r="S11" s="34" t="s">
        <v>189</v>
      </c>
      <c r="T11" s="1" t="s">
        <v>1158</v>
      </c>
      <c r="U11" s="18" t="s">
        <v>194</v>
      </c>
      <c r="V11" s="18" t="s">
        <v>195</v>
      </c>
      <c r="W11" s="20" t="s">
        <v>1159</v>
      </c>
      <c r="X11" s="20" t="s">
        <v>1160</v>
      </c>
      <c r="Y11" s="23" t="s">
        <v>1161</v>
      </c>
      <c r="Z11" s="24" t="s">
        <v>1162</v>
      </c>
      <c r="AA11" s="18" t="s">
        <v>680</v>
      </c>
      <c r="AB11" s="25" t="s">
        <v>715</v>
      </c>
    </row>
    <row r="12" spans="1:32" ht="119" hidden="1" x14ac:dyDescent="0.2">
      <c r="A12" s="19"/>
      <c r="B12" s="25" t="s">
        <v>1206</v>
      </c>
      <c r="C12" s="23" t="s">
        <v>1207</v>
      </c>
      <c r="D12" s="18">
        <v>2022</v>
      </c>
      <c r="E12" s="23" t="s">
        <v>8</v>
      </c>
      <c r="F12" s="22" t="s">
        <v>1251</v>
      </c>
      <c r="G12" s="23" t="s">
        <v>1208</v>
      </c>
      <c r="H12" s="23" t="s">
        <v>1209</v>
      </c>
      <c r="I12" s="23" t="s">
        <v>704</v>
      </c>
      <c r="J12" s="23" t="s">
        <v>212</v>
      </c>
      <c r="K12" s="22" t="s">
        <v>188</v>
      </c>
      <c r="L12" s="18" t="s">
        <v>193</v>
      </c>
      <c r="M12" s="22" t="s">
        <v>190</v>
      </c>
      <c r="N12" s="23" t="s">
        <v>1210</v>
      </c>
      <c r="O12" s="18" t="s">
        <v>191</v>
      </c>
      <c r="P12" s="18" t="s">
        <v>199</v>
      </c>
      <c r="Q12" s="22" t="s">
        <v>708</v>
      </c>
      <c r="R12" s="34" t="s">
        <v>189</v>
      </c>
      <c r="S12" s="34" t="s">
        <v>189</v>
      </c>
      <c r="T12" s="20" t="s">
        <v>1038</v>
      </c>
      <c r="U12" s="18" t="s">
        <v>194</v>
      </c>
      <c r="V12" s="22" t="s">
        <v>195</v>
      </c>
      <c r="W12" s="20" t="s">
        <v>1211</v>
      </c>
      <c r="X12" s="20" t="s">
        <v>1212</v>
      </c>
      <c r="Z12" s="24" t="s">
        <v>1213</v>
      </c>
      <c r="AA12" s="18" t="s">
        <v>664</v>
      </c>
      <c r="AB12" s="23" t="s">
        <v>665</v>
      </c>
    </row>
    <row r="13" spans="1:32" ht="136" hidden="1" x14ac:dyDescent="0.2">
      <c r="A13" s="19"/>
      <c r="B13" s="20" t="s">
        <v>825</v>
      </c>
      <c r="C13" s="20" t="s">
        <v>826</v>
      </c>
      <c r="D13" s="18">
        <v>2022</v>
      </c>
      <c r="E13" s="20" t="s">
        <v>827</v>
      </c>
      <c r="F13" s="22" t="s">
        <v>1251</v>
      </c>
      <c r="G13" s="20" t="s">
        <v>204</v>
      </c>
      <c r="H13" s="20" t="s">
        <v>828</v>
      </c>
      <c r="I13" s="2" t="s">
        <v>704</v>
      </c>
      <c r="J13" s="20" t="s">
        <v>797</v>
      </c>
      <c r="K13" s="18" t="s">
        <v>188</v>
      </c>
      <c r="L13" s="18" t="s">
        <v>189</v>
      </c>
      <c r="M13" s="22" t="s">
        <v>202</v>
      </c>
      <c r="N13" s="23" t="s">
        <v>775</v>
      </c>
      <c r="O13" s="18" t="s">
        <v>191</v>
      </c>
      <c r="P13" s="22" t="s">
        <v>192</v>
      </c>
      <c r="Q13" s="22" t="s">
        <v>658</v>
      </c>
      <c r="R13" s="34" t="s">
        <v>189</v>
      </c>
      <c r="S13" s="34" t="s">
        <v>189</v>
      </c>
      <c r="T13" s="20" t="s">
        <v>829</v>
      </c>
      <c r="U13" s="18" t="s">
        <v>189</v>
      </c>
      <c r="V13" s="18" t="s">
        <v>195</v>
      </c>
      <c r="W13" s="20" t="s">
        <v>830</v>
      </c>
      <c r="X13" s="20" t="s">
        <v>205</v>
      </c>
      <c r="Y13" s="35"/>
      <c r="Z13" s="26" t="s">
        <v>831</v>
      </c>
      <c r="AA13" s="27" t="s">
        <v>664</v>
      </c>
      <c r="AB13" s="23" t="s">
        <v>832</v>
      </c>
    </row>
    <row r="14" spans="1:32" ht="102" hidden="1" x14ac:dyDescent="0.2">
      <c r="A14" s="19"/>
      <c r="B14" s="20" t="s">
        <v>1192</v>
      </c>
      <c r="C14" s="23" t="s">
        <v>1193</v>
      </c>
      <c r="D14" s="18">
        <v>2022</v>
      </c>
      <c r="E14" s="20" t="s">
        <v>827</v>
      </c>
      <c r="F14" s="22" t="s">
        <v>1251</v>
      </c>
      <c r="G14" s="20" t="s">
        <v>1194</v>
      </c>
      <c r="H14" s="20" t="s">
        <v>1195</v>
      </c>
      <c r="I14" s="23" t="s">
        <v>704</v>
      </c>
      <c r="J14" s="20" t="s">
        <v>213</v>
      </c>
      <c r="K14" s="22" t="s">
        <v>188</v>
      </c>
      <c r="L14" s="18" t="s">
        <v>189</v>
      </c>
      <c r="M14" s="22" t="s">
        <v>190</v>
      </c>
      <c r="N14" s="23" t="s">
        <v>1048</v>
      </c>
      <c r="O14" s="18" t="s">
        <v>191</v>
      </c>
      <c r="P14" s="18" t="s">
        <v>199</v>
      </c>
      <c r="Q14" s="22" t="s">
        <v>708</v>
      </c>
      <c r="R14" s="34" t="s">
        <v>189</v>
      </c>
      <c r="S14" s="34" t="s">
        <v>189</v>
      </c>
      <c r="T14" s="20" t="s">
        <v>1196</v>
      </c>
      <c r="U14" s="18" t="s">
        <v>194</v>
      </c>
      <c r="V14" s="18" t="s">
        <v>195</v>
      </c>
      <c r="W14" s="20" t="s">
        <v>208</v>
      </c>
      <c r="X14" s="20" t="s">
        <v>1197</v>
      </c>
      <c r="Z14" s="24" t="s">
        <v>1198</v>
      </c>
      <c r="AA14" s="18" t="s">
        <v>664</v>
      </c>
      <c r="AB14" s="23" t="s">
        <v>665</v>
      </c>
    </row>
    <row r="15" spans="1:32" ht="170" hidden="1" x14ac:dyDescent="0.2">
      <c r="A15" s="19"/>
      <c r="B15" s="20" t="s">
        <v>881</v>
      </c>
      <c r="C15" s="20" t="s">
        <v>882</v>
      </c>
      <c r="D15" s="18">
        <v>2021</v>
      </c>
      <c r="E15" s="20" t="s">
        <v>5</v>
      </c>
      <c r="F15" s="22" t="s">
        <v>1251</v>
      </c>
      <c r="G15" s="20" t="s">
        <v>883</v>
      </c>
      <c r="H15" s="20" t="s">
        <v>884</v>
      </c>
      <c r="I15" s="2" t="s">
        <v>704</v>
      </c>
      <c r="J15" s="20" t="s">
        <v>820</v>
      </c>
      <c r="K15" s="18" t="s">
        <v>188</v>
      </c>
      <c r="L15" s="18" t="s">
        <v>189</v>
      </c>
      <c r="M15" s="22" t="s">
        <v>202</v>
      </c>
      <c r="N15" s="23" t="s">
        <v>885</v>
      </c>
      <c r="O15" s="18" t="s">
        <v>191</v>
      </c>
      <c r="P15" s="22" t="s">
        <v>199</v>
      </c>
      <c r="Q15" s="22" t="s">
        <v>752</v>
      </c>
      <c r="R15" s="34" t="s">
        <v>189</v>
      </c>
      <c r="S15" s="34" t="s">
        <v>189</v>
      </c>
      <c r="T15" s="1" t="s">
        <v>886</v>
      </c>
      <c r="U15" s="18" t="s">
        <v>193</v>
      </c>
      <c r="V15" s="18" t="s">
        <v>195</v>
      </c>
      <c r="W15" s="20" t="s">
        <v>887</v>
      </c>
      <c r="X15" s="20" t="s">
        <v>888</v>
      </c>
      <c r="Y15" s="23" t="s">
        <v>889</v>
      </c>
      <c r="Z15" s="24" t="s">
        <v>890</v>
      </c>
      <c r="AA15" s="27" t="s">
        <v>664</v>
      </c>
      <c r="AB15" s="23" t="s">
        <v>886</v>
      </c>
    </row>
    <row r="16" spans="1:32" ht="119" hidden="1" x14ac:dyDescent="0.2">
      <c r="A16" s="19"/>
      <c r="B16" s="20" t="s">
        <v>899</v>
      </c>
      <c r="C16" s="23" t="s">
        <v>900</v>
      </c>
      <c r="D16" s="18">
        <v>2021</v>
      </c>
      <c r="E16" s="23" t="s">
        <v>901</v>
      </c>
      <c r="F16" s="22" t="s">
        <v>1251</v>
      </c>
      <c r="G16" s="20" t="s">
        <v>902</v>
      </c>
      <c r="H16" s="20" t="s">
        <v>903</v>
      </c>
      <c r="I16" s="23" t="s">
        <v>704</v>
      </c>
      <c r="J16" s="20" t="s">
        <v>691</v>
      </c>
      <c r="K16" s="18" t="s">
        <v>188</v>
      </c>
      <c r="L16" s="18" t="s">
        <v>189</v>
      </c>
      <c r="M16" s="22" t="s">
        <v>202</v>
      </c>
      <c r="N16" s="23" t="s">
        <v>904</v>
      </c>
      <c r="O16" s="18" t="s">
        <v>191</v>
      </c>
      <c r="P16" s="22" t="s">
        <v>199</v>
      </c>
      <c r="Q16" s="22" t="s">
        <v>658</v>
      </c>
      <c r="R16" s="34" t="s">
        <v>189</v>
      </c>
      <c r="S16" s="34" t="s">
        <v>189</v>
      </c>
      <c r="T16" s="20" t="s">
        <v>905</v>
      </c>
      <c r="U16" s="18" t="s">
        <v>193</v>
      </c>
      <c r="V16" s="18" t="s">
        <v>195</v>
      </c>
      <c r="W16" s="20" t="s">
        <v>208</v>
      </c>
      <c r="X16" s="20" t="s">
        <v>906</v>
      </c>
      <c r="Y16" s="23" t="s">
        <v>907</v>
      </c>
      <c r="Z16" s="24" t="s">
        <v>908</v>
      </c>
      <c r="AA16" s="27" t="s">
        <v>680</v>
      </c>
      <c r="AB16" s="23" t="s">
        <v>886</v>
      </c>
      <c r="AC16" s="2"/>
      <c r="AD16" s="22"/>
      <c r="AE16" s="20"/>
      <c r="AF16" s="23"/>
    </row>
    <row r="17" spans="1:28" ht="102" hidden="1" x14ac:dyDescent="0.2">
      <c r="A17" s="19"/>
      <c r="B17" s="20" t="s">
        <v>699</v>
      </c>
      <c r="C17" s="23" t="s">
        <v>700</v>
      </c>
      <c r="D17" s="18">
        <v>2022</v>
      </c>
      <c r="E17" s="23" t="s">
        <v>701</v>
      </c>
      <c r="F17" s="22" t="s">
        <v>1251</v>
      </c>
      <c r="G17" s="20" t="s">
        <v>702</v>
      </c>
      <c r="H17" s="20" t="s">
        <v>703</v>
      </c>
      <c r="I17" s="23" t="s">
        <v>704</v>
      </c>
      <c r="J17" s="20" t="s">
        <v>705</v>
      </c>
      <c r="K17" s="18" t="s">
        <v>197</v>
      </c>
      <c r="L17" s="18" t="s">
        <v>193</v>
      </c>
      <c r="M17" s="22" t="s">
        <v>706</v>
      </c>
      <c r="N17" s="23" t="s">
        <v>707</v>
      </c>
      <c r="O17" s="18" t="s">
        <v>198</v>
      </c>
      <c r="P17" s="18" t="s">
        <v>199</v>
      </c>
      <c r="Q17" s="22" t="s">
        <v>708</v>
      </c>
      <c r="R17" s="34" t="s">
        <v>193</v>
      </c>
      <c r="S17" s="34" t="s">
        <v>189</v>
      </c>
      <c r="T17" s="20" t="s">
        <v>709</v>
      </c>
      <c r="U17" s="18" t="s">
        <v>193</v>
      </c>
      <c r="V17" s="18" t="s">
        <v>195</v>
      </c>
      <c r="W17" s="20" t="s">
        <v>710</v>
      </c>
      <c r="X17" s="20" t="s">
        <v>711</v>
      </c>
      <c r="Y17" s="23" t="s">
        <v>712</v>
      </c>
      <c r="Z17" s="26" t="s">
        <v>713</v>
      </c>
      <c r="AA17" s="28" t="s">
        <v>714</v>
      </c>
      <c r="AB17" s="23" t="s">
        <v>715</v>
      </c>
    </row>
    <row r="18" spans="1:28" ht="102" hidden="1" x14ac:dyDescent="0.2">
      <c r="A18" s="19"/>
      <c r="B18" s="25" t="s">
        <v>793</v>
      </c>
      <c r="C18" s="23" t="s">
        <v>794</v>
      </c>
      <c r="D18" s="18">
        <v>2022</v>
      </c>
      <c r="E18" s="23" t="s">
        <v>701</v>
      </c>
      <c r="F18" s="22" t="s">
        <v>1251</v>
      </c>
      <c r="G18" s="23" t="s">
        <v>795</v>
      </c>
      <c r="H18" s="23" t="s">
        <v>796</v>
      </c>
      <c r="I18" s="23" t="s">
        <v>704</v>
      </c>
      <c r="J18" s="23" t="s">
        <v>797</v>
      </c>
      <c r="K18" s="22" t="s">
        <v>188</v>
      </c>
      <c r="L18" s="18" t="s">
        <v>189</v>
      </c>
      <c r="M18" s="22" t="s">
        <v>202</v>
      </c>
      <c r="N18" s="23" t="s">
        <v>798</v>
      </c>
      <c r="O18" s="18" t="s">
        <v>191</v>
      </c>
      <c r="P18" s="18" t="s">
        <v>199</v>
      </c>
      <c r="Q18" s="22" t="s">
        <v>799</v>
      </c>
      <c r="R18" s="34" t="s">
        <v>189</v>
      </c>
      <c r="S18" s="34" t="s">
        <v>189</v>
      </c>
      <c r="T18" s="20" t="s">
        <v>800</v>
      </c>
      <c r="U18" s="18" t="s">
        <v>194</v>
      </c>
      <c r="V18" s="22" t="s">
        <v>195</v>
      </c>
      <c r="W18" s="20" t="s">
        <v>801</v>
      </c>
      <c r="X18" s="20" t="s">
        <v>802</v>
      </c>
      <c r="Y18" s="23" t="s">
        <v>803</v>
      </c>
      <c r="Z18" s="26" t="s">
        <v>804</v>
      </c>
      <c r="AA18" s="28" t="s">
        <v>680</v>
      </c>
      <c r="AB18" s="23" t="s">
        <v>805</v>
      </c>
    </row>
    <row r="19" spans="1:28" ht="119" hidden="1" x14ac:dyDescent="0.2">
      <c r="A19" s="19"/>
      <c r="B19" s="20" t="s">
        <v>974</v>
      </c>
      <c r="C19" s="20" t="s">
        <v>975</v>
      </c>
      <c r="D19" s="18">
        <v>2021</v>
      </c>
      <c r="E19" s="20" t="s">
        <v>701</v>
      </c>
      <c r="F19" s="22" t="s">
        <v>1251</v>
      </c>
      <c r="G19" s="20" t="s">
        <v>976</v>
      </c>
      <c r="H19" s="20" t="s">
        <v>977</v>
      </c>
      <c r="I19" s="2" t="s">
        <v>704</v>
      </c>
      <c r="J19" s="1" t="s">
        <v>196</v>
      </c>
      <c r="K19" s="18" t="s">
        <v>188</v>
      </c>
      <c r="L19" s="18" t="s">
        <v>189</v>
      </c>
      <c r="M19" s="22" t="s">
        <v>730</v>
      </c>
      <c r="N19" s="23" t="s">
        <v>864</v>
      </c>
      <c r="O19" s="18" t="s">
        <v>191</v>
      </c>
      <c r="P19" s="18" t="s">
        <v>199</v>
      </c>
      <c r="Q19" s="18" t="s">
        <v>708</v>
      </c>
      <c r="R19" s="18" t="s">
        <v>189</v>
      </c>
      <c r="S19" s="18" t="s">
        <v>189</v>
      </c>
      <c r="T19" s="20" t="s">
        <v>978</v>
      </c>
      <c r="U19" s="18" t="s">
        <v>194</v>
      </c>
      <c r="V19" s="18" t="s">
        <v>195</v>
      </c>
      <c r="W19" s="20" t="s">
        <v>979</v>
      </c>
      <c r="X19" s="20" t="s">
        <v>980</v>
      </c>
      <c r="Y19" s="23" t="s">
        <v>981</v>
      </c>
      <c r="Z19" s="26" t="s">
        <v>982</v>
      </c>
      <c r="AA19" s="18" t="s">
        <v>664</v>
      </c>
      <c r="AB19" s="23" t="s">
        <v>983</v>
      </c>
    </row>
    <row r="20" spans="1:28" s="30" customFormat="1" ht="68" hidden="1" x14ac:dyDescent="0.2">
      <c r="A20" s="19"/>
      <c r="B20" s="20" t="s">
        <v>1043</v>
      </c>
      <c r="C20" s="23" t="s">
        <v>1044</v>
      </c>
      <c r="D20" s="18">
        <v>2021</v>
      </c>
      <c r="E20" s="20" t="s">
        <v>2</v>
      </c>
      <c r="F20" s="22" t="s">
        <v>1251</v>
      </c>
      <c r="G20" s="20" t="s">
        <v>1045</v>
      </c>
      <c r="H20" s="20" t="s">
        <v>1046</v>
      </c>
      <c r="I20" s="23" t="s">
        <v>704</v>
      </c>
      <c r="J20" s="20" t="s">
        <v>1047</v>
      </c>
      <c r="K20" s="18" t="s">
        <v>188</v>
      </c>
      <c r="L20" s="18" t="s">
        <v>189</v>
      </c>
      <c r="M20" s="22" t="s">
        <v>190</v>
      </c>
      <c r="N20" s="23" t="s">
        <v>1048</v>
      </c>
      <c r="O20" s="18" t="s">
        <v>191</v>
      </c>
      <c r="P20" s="18" t="s">
        <v>199</v>
      </c>
      <c r="Q20" s="22" t="s">
        <v>658</v>
      </c>
      <c r="R20" s="34" t="s">
        <v>189</v>
      </c>
      <c r="S20" s="34" t="s">
        <v>189</v>
      </c>
      <c r="T20" s="20" t="s">
        <v>1049</v>
      </c>
      <c r="U20" s="18" t="s">
        <v>193</v>
      </c>
      <c r="V20" s="18" t="s">
        <v>195</v>
      </c>
      <c r="W20" s="20" t="s">
        <v>208</v>
      </c>
      <c r="X20" s="20" t="s">
        <v>1050</v>
      </c>
      <c r="Y20" s="23" t="s">
        <v>1051</v>
      </c>
      <c r="Z20" s="26" t="s">
        <v>1052</v>
      </c>
      <c r="AA20" s="28" t="s">
        <v>680</v>
      </c>
      <c r="AB20" s="23" t="s">
        <v>715</v>
      </c>
    </row>
    <row r="21" spans="1:28" ht="187" hidden="1" x14ac:dyDescent="0.2">
      <c r="A21" s="19"/>
      <c r="B21" s="20" t="s">
        <v>1121</v>
      </c>
      <c r="C21" s="20" t="s">
        <v>1122</v>
      </c>
      <c r="D21" s="18">
        <v>2021</v>
      </c>
      <c r="E21" s="20" t="s">
        <v>701</v>
      </c>
      <c r="F21" s="22" t="s">
        <v>1251</v>
      </c>
      <c r="G21" s="20" t="s">
        <v>1123</v>
      </c>
      <c r="H21" s="20" t="s">
        <v>1124</v>
      </c>
      <c r="I21" s="2" t="s">
        <v>704</v>
      </c>
      <c r="J21" s="1" t="s">
        <v>705</v>
      </c>
      <c r="K21" s="18" t="s">
        <v>197</v>
      </c>
      <c r="L21" s="18" t="s">
        <v>193</v>
      </c>
      <c r="M21" s="22" t="s">
        <v>1125</v>
      </c>
      <c r="N21" s="23" t="s">
        <v>1126</v>
      </c>
      <c r="O21" s="22" t="s">
        <v>207</v>
      </c>
      <c r="P21" s="18" t="s">
        <v>199</v>
      </c>
      <c r="Q21" s="18" t="s">
        <v>708</v>
      </c>
      <c r="R21" s="34" t="s">
        <v>189</v>
      </c>
      <c r="S21" s="34" t="s">
        <v>189</v>
      </c>
      <c r="T21" s="20" t="s">
        <v>1127</v>
      </c>
      <c r="U21" s="18" t="s">
        <v>194</v>
      </c>
      <c r="V21" s="18" t="s">
        <v>195</v>
      </c>
      <c r="W21" s="20" t="s">
        <v>1128</v>
      </c>
      <c r="X21" s="20" t="s">
        <v>1129</v>
      </c>
      <c r="Z21" s="26" t="s">
        <v>1130</v>
      </c>
      <c r="AA21" s="27" t="s">
        <v>714</v>
      </c>
      <c r="AB21" s="23" t="s">
        <v>715</v>
      </c>
    </row>
    <row r="22" spans="1:28" s="30" customFormat="1" ht="153" hidden="1" x14ac:dyDescent="0.2">
      <c r="A22" s="19"/>
      <c r="B22" s="20" t="s">
        <v>1234</v>
      </c>
      <c r="C22" s="20" t="s">
        <v>1235</v>
      </c>
      <c r="D22" s="18">
        <v>2022</v>
      </c>
      <c r="E22" s="20" t="s">
        <v>701</v>
      </c>
      <c r="F22" s="22" t="s">
        <v>1251</v>
      </c>
      <c r="G22" s="20" t="s">
        <v>1236</v>
      </c>
      <c r="H22" s="20" t="s">
        <v>1237</v>
      </c>
      <c r="I22" s="2" t="s">
        <v>704</v>
      </c>
      <c r="J22" s="20" t="s">
        <v>740</v>
      </c>
      <c r="K22" s="18" t="s">
        <v>188</v>
      </c>
      <c r="L22" s="18" t="s">
        <v>189</v>
      </c>
      <c r="M22" s="22" t="s">
        <v>1140</v>
      </c>
      <c r="N22" s="23" t="s">
        <v>672</v>
      </c>
      <c r="O22" s="18" t="s">
        <v>191</v>
      </c>
      <c r="P22" s="18" t="s">
        <v>199</v>
      </c>
      <c r="Q22" s="22" t="s">
        <v>752</v>
      </c>
      <c r="R22" s="34"/>
      <c r="S22" s="34"/>
      <c r="T22" s="1" t="s">
        <v>1238</v>
      </c>
      <c r="U22" s="18" t="s">
        <v>189</v>
      </c>
      <c r="V22" s="18" t="s">
        <v>195</v>
      </c>
      <c r="W22" s="20" t="s">
        <v>1239</v>
      </c>
      <c r="X22" s="20" t="s">
        <v>1240</v>
      </c>
      <c r="Y22" s="23" t="s">
        <v>1241</v>
      </c>
      <c r="Z22" s="24" t="s">
        <v>1242</v>
      </c>
      <c r="AA22" s="18" t="s">
        <v>680</v>
      </c>
      <c r="AB22" s="23" t="s">
        <v>715</v>
      </c>
    </row>
    <row r="23" spans="1:28" ht="119" hidden="1" x14ac:dyDescent="0.2">
      <c r="A23" s="19"/>
      <c r="B23" s="20" t="s">
        <v>686</v>
      </c>
      <c r="C23" s="20" t="s">
        <v>687</v>
      </c>
      <c r="D23" s="18">
        <v>2022</v>
      </c>
      <c r="E23" s="20" t="s">
        <v>688</v>
      </c>
      <c r="F23" s="22" t="s">
        <v>1251</v>
      </c>
      <c r="G23" s="20" t="s">
        <v>689</v>
      </c>
      <c r="H23" s="20" t="s">
        <v>690</v>
      </c>
      <c r="I23" s="2" t="s">
        <v>655</v>
      </c>
      <c r="J23" s="20" t="s">
        <v>691</v>
      </c>
      <c r="K23" s="18" t="s">
        <v>188</v>
      </c>
      <c r="L23" s="18" t="s">
        <v>189</v>
      </c>
      <c r="M23" s="18" t="s">
        <v>190</v>
      </c>
      <c r="N23" s="23" t="s">
        <v>692</v>
      </c>
      <c r="O23" s="18" t="s">
        <v>191</v>
      </c>
      <c r="P23" s="22" t="s">
        <v>192</v>
      </c>
      <c r="Q23" s="22" t="s">
        <v>658</v>
      </c>
      <c r="R23" s="34" t="s">
        <v>189</v>
      </c>
      <c r="S23" s="34" t="s">
        <v>189</v>
      </c>
      <c r="T23" s="1" t="s">
        <v>693</v>
      </c>
      <c r="U23" s="18" t="s">
        <v>194</v>
      </c>
      <c r="V23" s="18" t="s">
        <v>195</v>
      </c>
      <c r="W23" s="20" t="s">
        <v>694</v>
      </c>
      <c r="X23" s="20" t="s">
        <v>695</v>
      </c>
      <c r="Y23" s="23" t="s">
        <v>696</v>
      </c>
      <c r="Z23" s="26" t="s">
        <v>697</v>
      </c>
      <c r="AA23" s="27" t="s">
        <v>664</v>
      </c>
      <c r="AB23" s="23" t="s">
        <v>698</v>
      </c>
    </row>
    <row r="24" spans="1:28" ht="204" hidden="1" x14ac:dyDescent="0.2">
      <c r="A24" s="19"/>
      <c r="B24" s="20" t="s">
        <v>716</v>
      </c>
      <c r="C24" s="23" t="s">
        <v>717</v>
      </c>
      <c r="D24" s="18">
        <v>2022</v>
      </c>
      <c r="E24" s="20" t="s">
        <v>688</v>
      </c>
      <c r="F24" s="22" t="s">
        <v>1251</v>
      </c>
      <c r="G24" s="20" t="s">
        <v>718</v>
      </c>
      <c r="H24" s="20" t="s">
        <v>719</v>
      </c>
      <c r="I24" s="23" t="s">
        <v>704</v>
      </c>
      <c r="J24" s="20" t="s">
        <v>720</v>
      </c>
      <c r="K24" s="22" t="s">
        <v>188</v>
      </c>
      <c r="L24" s="18" t="s">
        <v>189</v>
      </c>
      <c r="M24" s="22" t="s">
        <v>721</v>
      </c>
      <c r="N24" s="23" t="s">
        <v>722</v>
      </c>
      <c r="O24" s="18" t="s">
        <v>191</v>
      </c>
      <c r="P24" s="22" t="s">
        <v>192</v>
      </c>
      <c r="Q24" s="22" t="s">
        <v>658</v>
      </c>
      <c r="R24" s="34" t="s">
        <v>189</v>
      </c>
      <c r="S24" s="34" t="s">
        <v>189</v>
      </c>
      <c r="T24" s="20" t="s">
        <v>723</v>
      </c>
      <c r="U24" s="18" t="s">
        <v>194</v>
      </c>
      <c r="V24" s="18" t="s">
        <v>195</v>
      </c>
      <c r="W24" s="20" t="s">
        <v>200</v>
      </c>
      <c r="X24" s="20" t="s">
        <v>724</v>
      </c>
      <c r="Z24" s="26" t="s">
        <v>725</v>
      </c>
      <c r="AA24" s="28" t="s">
        <v>680</v>
      </c>
      <c r="AB24" s="23" t="s">
        <v>665</v>
      </c>
    </row>
    <row r="25" spans="1:28" ht="68" hidden="1" x14ac:dyDescent="0.2">
      <c r="A25" s="19"/>
      <c r="B25" s="20" t="s">
        <v>760</v>
      </c>
      <c r="C25" s="20" t="s">
        <v>761</v>
      </c>
      <c r="D25" s="18">
        <v>2022</v>
      </c>
      <c r="E25" s="20" t="s">
        <v>688</v>
      </c>
      <c r="F25" s="22" t="s">
        <v>1251</v>
      </c>
      <c r="G25" s="20" t="s">
        <v>762</v>
      </c>
      <c r="H25" s="20" t="s">
        <v>763</v>
      </c>
      <c r="I25" s="23" t="s">
        <v>704</v>
      </c>
      <c r="J25" s="1" t="s">
        <v>705</v>
      </c>
      <c r="K25" s="18" t="s">
        <v>197</v>
      </c>
      <c r="L25" s="18" t="s">
        <v>193</v>
      </c>
      <c r="M25" s="18" t="s">
        <v>706</v>
      </c>
      <c r="N25" s="23" t="s">
        <v>764</v>
      </c>
      <c r="O25" s="18" t="s">
        <v>198</v>
      </c>
      <c r="P25" s="22" t="s">
        <v>199</v>
      </c>
      <c r="Q25" s="22" t="s">
        <v>708</v>
      </c>
      <c r="R25" s="34" t="s">
        <v>189</v>
      </c>
      <c r="S25" s="34" t="s">
        <v>189</v>
      </c>
      <c r="T25" s="20" t="s">
        <v>765</v>
      </c>
      <c r="U25" s="18" t="s">
        <v>193</v>
      </c>
      <c r="V25" s="18" t="s">
        <v>195</v>
      </c>
      <c r="W25" s="20" t="s">
        <v>766</v>
      </c>
      <c r="X25" s="20" t="s">
        <v>767</v>
      </c>
      <c r="Y25" s="35"/>
      <c r="Z25" s="26" t="s">
        <v>768</v>
      </c>
      <c r="AA25" s="27" t="s">
        <v>769</v>
      </c>
      <c r="AB25" s="2" t="s">
        <v>715</v>
      </c>
    </row>
    <row r="26" spans="1:28" s="30" customFormat="1" ht="136" hidden="1" x14ac:dyDescent="0.2">
      <c r="A26" s="19"/>
      <c r="B26" s="20" t="s">
        <v>984</v>
      </c>
      <c r="C26" s="20" t="s">
        <v>985</v>
      </c>
      <c r="D26" s="18">
        <v>2021</v>
      </c>
      <c r="E26" s="20" t="s">
        <v>688</v>
      </c>
      <c r="F26" s="22" t="s">
        <v>1251</v>
      </c>
      <c r="G26" s="20" t="s">
        <v>986</v>
      </c>
      <c r="H26" s="20" t="s">
        <v>987</v>
      </c>
      <c r="I26" s="2" t="s">
        <v>655</v>
      </c>
      <c r="J26" s="1" t="s">
        <v>201</v>
      </c>
      <c r="K26" s="18" t="s">
        <v>188</v>
      </c>
      <c r="L26" s="18" t="s">
        <v>189</v>
      </c>
      <c r="M26" s="22" t="s">
        <v>730</v>
      </c>
      <c r="N26" s="23" t="s">
        <v>988</v>
      </c>
      <c r="O26" s="18" t="s">
        <v>191</v>
      </c>
      <c r="P26" s="18" t="s">
        <v>199</v>
      </c>
      <c r="Q26" s="22" t="s">
        <v>752</v>
      </c>
      <c r="R26" s="18" t="s">
        <v>189</v>
      </c>
      <c r="S26" s="18" t="s">
        <v>193</v>
      </c>
      <c r="T26" s="1" t="s">
        <v>989</v>
      </c>
      <c r="U26" s="18" t="s">
        <v>194</v>
      </c>
      <c r="V26" s="18" t="s">
        <v>195</v>
      </c>
      <c r="W26" s="20" t="s">
        <v>801</v>
      </c>
      <c r="X26" s="20" t="s">
        <v>990</v>
      </c>
      <c r="Y26" s="23" t="s">
        <v>991</v>
      </c>
      <c r="Z26" s="26" t="s">
        <v>992</v>
      </c>
      <c r="AA26" s="18" t="s">
        <v>664</v>
      </c>
      <c r="AB26" s="23" t="s">
        <v>993</v>
      </c>
    </row>
    <row r="27" spans="1:28" s="30" customFormat="1" ht="102" hidden="1" x14ac:dyDescent="0.2">
      <c r="A27" s="19"/>
      <c r="B27" s="20" t="s">
        <v>1023</v>
      </c>
      <c r="C27" s="20" t="s">
        <v>1024</v>
      </c>
      <c r="D27" s="18">
        <v>2021</v>
      </c>
      <c r="E27" s="20" t="s">
        <v>47</v>
      </c>
      <c r="F27" s="22" t="s">
        <v>1251</v>
      </c>
      <c r="G27" s="20" t="s">
        <v>1025</v>
      </c>
      <c r="H27" s="20" t="s">
        <v>1026</v>
      </c>
      <c r="I27" s="2" t="s">
        <v>704</v>
      </c>
      <c r="J27" s="20" t="s">
        <v>691</v>
      </c>
      <c r="K27" s="18" t="s">
        <v>1027</v>
      </c>
      <c r="L27" s="18" t="s">
        <v>193</v>
      </c>
      <c r="M27" s="22" t="s">
        <v>202</v>
      </c>
      <c r="N27" s="23" t="s">
        <v>1028</v>
      </c>
      <c r="O27" s="18" t="s">
        <v>191</v>
      </c>
      <c r="P27" s="18" t="s">
        <v>199</v>
      </c>
      <c r="Q27" s="22" t="s">
        <v>658</v>
      </c>
      <c r="R27" s="34" t="s">
        <v>189</v>
      </c>
      <c r="S27" s="34" t="s">
        <v>189</v>
      </c>
      <c r="T27" s="20" t="s">
        <v>1029</v>
      </c>
      <c r="U27" s="18" t="s">
        <v>193</v>
      </c>
      <c r="V27" s="18" t="s">
        <v>195</v>
      </c>
      <c r="W27" s="20" t="s">
        <v>208</v>
      </c>
      <c r="X27" s="20" t="s">
        <v>1030</v>
      </c>
      <c r="Y27" s="23" t="s">
        <v>1031</v>
      </c>
      <c r="Z27" s="26" t="s">
        <v>1032</v>
      </c>
      <c r="AA27" s="27" t="s">
        <v>664</v>
      </c>
      <c r="AB27" s="23" t="s">
        <v>1033</v>
      </c>
    </row>
    <row r="28" spans="1:28" ht="102" hidden="1" x14ac:dyDescent="0.2">
      <c r="A28" s="19"/>
      <c r="B28" s="20" t="s">
        <v>1227</v>
      </c>
      <c r="C28" s="20" t="s">
        <v>1228</v>
      </c>
      <c r="D28" s="18">
        <v>2022</v>
      </c>
      <c r="E28" s="20" t="s">
        <v>47</v>
      </c>
      <c r="F28" s="22" t="s">
        <v>1251</v>
      </c>
      <c r="G28" s="20" t="s">
        <v>1229</v>
      </c>
      <c r="H28" s="20" t="s">
        <v>1230</v>
      </c>
      <c r="I28" s="2" t="s">
        <v>704</v>
      </c>
      <c r="J28" s="20" t="s">
        <v>201</v>
      </c>
      <c r="K28" s="18" t="s">
        <v>188</v>
      </c>
      <c r="L28" s="18" t="s">
        <v>189</v>
      </c>
      <c r="M28" s="18" t="s">
        <v>190</v>
      </c>
      <c r="N28" s="23" t="s">
        <v>864</v>
      </c>
      <c r="O28" s="18" t="s">
        <v>191</v>
      </c>
      <c r="P28" s="18" t="s">
        <v>199</v>
      </c>
      <c r="Q28" s="22" t="s">
        <v>658</v>
      </c>
      <c r="R28" s="34" t="s">
        <v>193</v>
      </c>
      <c r="S28" s="34" t="s">
        <v>193</v>
      </c>
      <c r="T28" s="1" t="s">
        <v>810</v>
      </c>
      <c r="U28" s="18" t="s">
        <v>194</v>
      </c>
      <c r="V28" s="18" t="s">
        <v>195</v>
      </c>
      <c r="W28" s="20" t="s">
        <v>924</v>
      </c>
      <c r="X28" s="20" t="s">
        <v>1231</v>
      </c>
      <c r="Y28" s="23" t="s">
        <v>1232</v>
      </c>
      <c r="Z28" s="24" t="s">
        <v>1233</v>
      </c>
      <c r="AA28" s="18" t="s">
        <v>680</v>
      </c>
      <c r="AB28" s="23" t="s">
        <v>665</v>
      </c>
    </row>
    <row r="29" spans="1:28" ht="85" hidden="1" x14ac:dyDescent="0.2">
      <c r="A29" s="19"/>
      <c r="B29" s="20" t="s">
        <v>891</v>
      </c>
      <c r="C29" s="23" t="s">
        <v>892</v>
      </c>
      <c r="D29" s="18">
        <v>2021</v>
      </c>
      <c r="E29" s="20" t="s">
        <v>893</v>
      </c>
      <c r="F29" s="22" t="s">
        <v>1251</v>
      </c>
      <c r="G29" s="20" t="s">
        <v>894</v>
      </c>
      <c r="H29" s="20" t="s">
        <v>895</v>
      </c>
      <c r="I29" s="23" t="s">
        <v>704</v>
      </c>
      <c r="J29" s="20" t="s">
        <v>201</v>
      </c>
      <c r="K29" s="18" t="s">
        <v>188</v>
      </c>
      <c r="L29" s="18" t="s">
        <v>189</v>
      </c>
      <c r="M29" s="22" t="s">
        <v>730</v>
      </c>
      <c r="N29" s="23" t="s">
        <v>775</v>
      </c>
      <c r="O29" s="18" t="s">
        <v>191</v>
      </c>
      <c r="P29" s="18" t="s">
        <v>199</v>
      </c>
      <c r="Q29" s="22" t="s">
        <v>658</v>
      </c>
      <c r="R29" s="34" t="s">
        <v>189</v>
      </c>
      <c r="S29" s="34" t="s">
        <v>189</v>
      </c>
      <c r="T29" s="20" t="s">
        <v>896</v>
      </c>
      <c r="U29" s="18" t="s">
        <v>194</v>
      </c>
      <c r="V29" s="18" t="s">
        <v>195</v>
      </c>
      <c r="W29" s="20" t="s">
        <v>208</v>
      </c>
      <c r="X29" s="20" t="s">
        <v>897</v>
      </c>
      <c r="Y29" s="35"/>
      <c r="Z29" s="24" t="s">
        <v>898</v>
      </c>
      <c r="AA29" s="28" t="s">
        <v>680</v>
      </c>
      <c r="AB29" s="23" t="s">
        <v>715</v>
      </c>
    </row>
    <row r="30" spans="1:28" ht="136" hidden="1" x14ac:dyDescent="0.2">
      <c r="A30" s="19"/>
      <c r="B30" s="20" t="s">
        <v>1014</v>
      </c>
      <c r="C30" s="23" t="s">
        <v>1015</v>
      </c>
      <c r="D30" s="18">
        <v>2021</v>
      </c>
      <c r="E30" s="20" t="s">
        <v>893</v>
      </c>
      <c r="F30" s="22" t="s">
        <v>1251</v>
      </c>
      <c r="G30" s="20" t="s">
        <v>1016</v>
      </c>
      <c r="H30" s="20" t="s">
        <v>1017</v>
      </c>
      <c r="I30" s="23" t="s">
        <v>655</v>
      </c>
      <c r="J30" s="20" t="s">
        <v>691</v>
      </c>
      <c r="K30" s="18" t="s">
        <v>188</v>
      </c>
      <c r="L30" s="18" t="s">
        <v>189</v>
      </c>
      <c r="M30" s="22" t="s">
        <v>190</v>
      </c>
      <c r="N30" s="23" t="s">
        <v>692</v>
      </c>
      <c r="O30" s="18" t="s">
        <v>191</v>
      </c>
      <c r="P30" s="22" t="s">
        <v>192</v>
      </c>
      <c r="Q30" s="22" t="s">
        <v>658</v>
      </c>
      <c r="R30" s="34" t="s">
        <v>189</v>
      </c>
      <c r="S30" s="34" t="s">
        <v>189</v>
      </c>
      <c r="T30" s="20" t="s">
        <v>1018</v>
      </c>
      <c r="U30" s="18" t="s">
        <v>189</v>
      </c>
      <c r="V30" s="18" t="s">
        <v>195</v>
      </c>
      <c r="W30" s="20" t="s">
        <v>1019</v>
      </c>
      <c r="X30" s="20" t="s">
        <v>1020</v>
      </c>
      <c r="Y30" s="23" t="s">
        <v>1021</v>
      </c>
      <c r="Z30" s="26" t="s">
        <v>1022</v>
      </c>
      <c r="AA30" s="28" t="s">
        <v>680</v>
      </c>
      <c r="AB30" s="23" t="s">
        <v>665</v>
      </c>
    </row>
    <row r="31" spans="1:28" ht="153" hidden="1" x14ac:dyDescent="0.2">
      <c r="A31" s="19"/>
      <c r="B31" s="20" t="s">
        <v>650</v>
      </c>
      <c r="C31" s="20" t="s">
        <v>651</v>
      </c>
      <c r="D31" s="18">
        <v>2022</v>
      </c>
      <c r="E31" s="20" t="s">
        <v>652</v>
      </c>
      <c r="F31" s="22" t="s">
        <v>1251</v>
      </c>
      <c r="G31" s="20" t="s">
        <v>653</v>
      </c>
      <c r="H31" s="20" t="s">
        <v>654</v>
      </c>
      <c r="I31" s="2" t="s">
        <v>655</v>
      </c>
      <c r="J31" s="20" t="s">
        <v>656</v>
      </c>
      <c r="K31" s="18" t="s">
        <v>188</v>
      </c>
      <c r="L31" s="18" t="s">
        <v>189</v>
      </c>
      <c r="M31" s="18" t="s">
        <v>190</v>
      </c>
      <c r="N31" s="23" t="s">
        <v>657</v>
      </c>
      <c r="O31" s="18" t="s">
        <v>191</v>
      </c>
      <c r="P31" s="22" t="s">
        <v>192</v>
      </c>
      <c r="Q31" s="22" t="s">
        <v>658</v>
      </c>
      <c r="R31" s="34" t="s">
        <v>189</v>
      </c>
      <c r="S31" s="34" t="s">
        <v>193</v>
      </c>
      <c r="T31" s="20" t="s">
        <v>659</v>
      </c>
      <c r="U31" s="18" t="s">
        <v>194</v>
      </c>
      <c r="V31" s="18" t="s">
        <v>195</v>
      </c>
      <c r="W31" s="20" t="s">
        <v>660</v>
      </c>
      <c r="X31" s="20" t="s">
        <v>661</v>
      </c>
      <c r="Y31" s="23" t="s">
        <v>662</v>
      </c>
      <c r="Z31" s="24" t="s">
        <v>663</v>
      </c>
      <c r="AA31" s="18" t="s">
        <v>664</v>
      </c>
      <c r="AB31" s="23" t="s">
        <v>665</v>
      </c>
    </row>
    <row r="32" spans="1:28" ht="102" hidden="1" x14ac:dyDescent="0.2">
      <c r="A32" s="19"/>
      <c r="B32" s="20" t="s">
        <v>1100</v>
      </c>
      <c r="C32" s="23" t="s">
        <v>1101</v>
      </c>
      <c r="D32" s="18">
        <v>2021</v>
      </c>
      <c r="E32" s="20" t="s">
        <v>56</v>
      </c>
      <c r="F32" s="22" t="s">
        <v>1251</v>
      </c>
      <c r="G32" s="20" t="s">
        <v>1102</v>
      </c>
      <c r="H32" s="20" t="s">
        <v>1103</v>
      </c>
      <c r="I32" s="23" t="s">
        <v>704</v>
      </c>
      <c r="J32" s="20" t="s">
        <v>691</v>
      </c>
      <c r="K32" s="18" t="s">
        <v>197</v>
      </c>
      <c r="L32" s="18" t="s">
        <v>193</v>
      </c>
      <c r="M32" s="22" t="s">
        <v>730</v>
      </c>
      <c r="N32" s="23" t="s">
        <v>1104</v>
      </c>
      <c r="O32" s="18" t="s">
        <v>191</v>
      </c>
      <c r="P32" s="18" t="s">
        <v>199</v>
      </c>
      <c r="Q32" s="22" t="s">
        <v>708</v>
      </c>
      <c r="R32" s="34" t="s">
        <v>189</v>
      </c>
      <c r="S32" s="34" t="s">
        <v>189</v>
      </c>
      <c r="T32" s="20" t="s">
        <v>1105</v>
      </c>
      <c r="U32" s="18" t="s">
        <v>194</v>
      </c>
      <c r="V32" s="18" t="s">
        <v>195</v>
      </c>
      <c r="W32" s="20" t="s">
        <v>1106</v>
      </c>
      <c r="X32" s="20" t="s">
        <v>1107</v>
      </c>
      <c r="Y32" s="23" t="s">
        <v>1108</v>
      </c>
      <c r="Z32" s="26" t="s">
        <v>1109</v>
      </c>
      <c r="AA32" s="28" t="s">
        <v>680</v>
      </c>
      <c r="AB32" s="23" t="s">
        <v>792</v>
      </c>
    </row>
    <row r="33" spans="1:32" ht="170" hidden="1" x14ac:dyDescent="0.2">
      <c r="A33" s="19"/>
      <c r="B33" s="20" t="s">
        <v>1214</v>
      </c>
      <c r="C33" s="23" t="s">
        <v>1215</v>
      </c>
      <c r="D33" s="18">
        <v>2022</v>
      </c>
      <c r="E33" s="23" t="s">
        <v>217</v>
      </c>
      <c r="F33" s="22" t="s">
        <v>1251</v>
      </c>
      <c r="G33" s="23" t="s">
        <v>1216</v>
      </c>
      <c r="H33" s="23" t="s">
        <v>1217</v>
      </c>
      <c r="I33" s="23" t="s">
        <v>655</v>
      </c>
      <c r="J33" s="20" t="s">
        <v>201</v>
      </c>
      <c r="K33" s="18" t="s">
        <v>188</v>
      </c>
      <c r="L33" s="18" t="s">
        <v>189</v>
      </c>
      <c r="M33" s="22" t="s">
        <v>190</v>
      </c>
      <c r="N33" s="23" t="s">
        <v>864</v>
      </c>
      <c r="O33" s="18" t="s">
        <v>191</v>
      </c>
      <c r="P33" s="18" t="s">
        <v>199</v>
      </c>
      <c r="Q33" s="22" t="s">
        <v>708</v>
      </c>
      <c r="R33" s="34" t="s">
        <v>189</v>
      </c>
      <c r="S33" s="34" t="s">
        <v>189</v>
      </c>
      <c r="T33" s="20" t="s">
        <v>1038</v>
      </c>
      <c r="U33" s="18" t="s">
        <v>189</v>
      </c>
      <c r="V33" s="22" t="s">
        <v>195</v>
      </c>
      <c r="W33" s="20" t="s">
        <v>1137</v>
      </c>
      <c r="X33" s="20"/>
      <c r="Z33" s="24" t="s">
        <v>1218</v>
      </c>
      <c r="AA33" s="18" t="s">
        <v>680</v>
      </c>
      <c r="AB33" s="23" t="s">
        <v>665</v>
      </c>
    </row>
    <row r="34" spans="1:32" ht="170" hidden="1" x14ac:dyDescent="0.2">
      <c r="A34" s="19"/>
      <c r="B34" s="20" t="s">
        <v>1219</v>
      </c>
      <c r="C34" s="23" t="s">
        <v>1220</v>
      </c>
      <c r="D34" s="18">
        <v>2022</v>
      </c>
      <c r="E34" s="20" t="s">
        <v>217</v>
      </c>
      <c r="F34" s="22" t="s">
        <v>1251</v>
      </c>
      <c r="G34" s="20" t="s">
        <v>1221</v>
      </c>
      <c r="H34" s="20" t="s">
        <v>1222</v>
      </c>
      <c r="I34" s="23" t="s">
        <v>704</v>
      </c>
      <c r="J34" s="20" t="s">
        <v>740</v>
      </c>
      <c r="K34" s="22" t="s">
        <v>188</v>
      </c>
      <c r="L34" s="18" t="s">
        <v>189</v>
      </c>
      <c r="M34" s="22" t="s">
        <v>190</v>
      </c>
      <c r="N34" s="23" t="s">
        <v>1048</v>
      </c>
      <c r="O34" s="18" t="s">
        <v>191</v>
      </c>
      <c r="P34" s="18" t="s">
        <v>199</v>
      </c>
      <c r="Q34" s="22" t="s">
        <v>708</v>
      </c>
      <c r="R34" s="34" t="s">
        <v>189</v>
      </c>
      <c r="S34" s="34" t="s">
        <v>189</v>
      </c>
      <c r="T34" s="20" t="s">
        <v>1223</v>
      </c>
      <c r="U34" s="18" t="s">
        <v>194</v>
      </c>
      <c r="V34" s="18" t="s">
        <v>195</v>
      </c>
      <c r="W34" s="20" t="s">
        <v>1224</v>
      </c>
      <c r="X34" s="20" t="s">
        <v>1225</v>
      </c>
      <c r="Z34" s="24" t="s">
        <v>1226</v>
      </c>
      <c r="AA34" s="18" t="s">
        <v>680</v>
      </c>
      <c r="AB34" s="23" t="s">
        <v>886</v>
      </c>
    </row>
    <row r="35" spans="1:32" ht="119" hidden="1" x14ac:dyDescent="0.2">
      <c r="A35" s="19"/>
      <c r="B35" s="20" t="s">
        <v>770</v>
      </c>
      <c r="C35" s="20" t="s">
        <v>771</v>
      </c>
      <c r="D35" s="18">
        <v>2022</v>
      </c>
      <c r="E35" s="20" t="s">
        <v>772</v>
      </c>
      <c r="F35" s="22" t="s">
        <v>1251</v>
      </c>
      <c r="G35" s="20" t="s">
        <v>773</v>
      </c>
      <c r="H35" s="20" t="s">
        <v>774</v>
      </c>
      <c r="I35" s="2" t="s">
        <v>655</v>
      </c>
      <c r="J35" s="1" t="s">
        <v>201</v>
      </c>
      <c r="K35" s="18" t="s">
        <v>188</v>
      </c>
      <c r="L35" s="18" t="s">
        <v>193</v>
      </c>
      <c r="M35" s="22" t="s">
        <v>730</v>
      </c>
      <c r="N35" s="23" t="s">
        <v>775</v>
      </c>
      <c r="O35" s="18" t="s">
        <v>191</v>
      </c>
      <c r="P35" s="22" t="s">
        <v>192</v>
      </c>
      <c r="Q35" s="22" t="s">
        <v>658</v>
      </c>
      <c r="R35" s="34" t="s">
        <v>193</v>
      </c>
      <c r="S35" s="34" t="s">
        <v>189</v>
      </c>
      <c r="T35" s="1" t="s">
        <v>776</v>
      </c>
      <c r="U35" s="18" t="s">
        <v>194</v>
      </c>
      <c r="V35" s="18" t="s">
        <v>195</v>
      </c>
      <c r="W35" s="20" t="s">
        <v>777</v>
      </c>
      <c r="X35" s="20" t="s">
        <v>778</v>
      </c>
      <c r="Y35" s="23" t="s">
        <v>779</v>
      </c>
      <c r="Z35" s="26" t="s">
        <v>780</v>
      </c>
      <c r="AA35" s="27" t="s">
        <v>664</v>
      </c>
      <c r="AB35" s="23" t="s">
        <v>665</v>
      </c>
    </row>
    <row r="36" spans="1:32" ht="153" hidden="1" x14ac:dyDescent="0.2">
      <c r="A36" s="19"/>
      <c r="B36" s="20" t="s">
        <v>852</v>
      </c>
      <c r="C36" s="20" t="s">
        <v>853</v>
      </c>
      <c r="D36" s="18">
        <v>2022</v>
      </c>
      <c r="E36" s="20" t="s">
        <v>772</v>
      </c>
      <c r="F36" s="22" t="s">
        <v>1251</v>
      </c>
      <c r="G36" s="20" t="s">
        <v>854</v>
      </c>
      <c r="H36" s="20" t="s">
        <v>855</v>
      </c>
      <c r="I36" s="2" t="s">
        <v>655</v>
      </c>
      <c r="J36" s="20" t="s">
        <v>797</v>
      </c>
      <c r="K36" s="18" t="s">
        <v>188</v>
      </c>
      <c r="L36" s="18" t="s">
        <v>189</v>
      </c>
      <c r="M36" s="22" t="s">
        <v>190</v>
      </c>
      <c r="N36" s="23" t="s">
        <v>692</v>
      </c>
      <c r="O36" s="18" t="s">
        <v>191</v>
      </c>
      <c r="P36" s="22" t="s">
        <v>192</v>
      </c>
      <c r="Q36" s="22" t="s">
        <v>658</v>
      </c>
      <c r="R36" s="34" t="s">
        <v>189</v>
      </c>
      <c r="S36" s="34" t="s">
        <v>189</v>
      </c>
      <c r="T36" s="20" t="s">
        <v>856</v>
      </c>
      <c r="U36" s="18" t="s">
        <v>193</v>
      </c>
      <c r="V36" s="18" t="s">
        <v>195</v>
      </c>
      <c r="W36" s="20" t="s">
        <v>857</v>
      </c>
      <c r="X36" s="20" t="s">
        <v>858</v>
      </c>
      <c r="Y36" s="35"/>
      <c r="Z36" s="26" t="s">
        <v>859</v>
      </c>
      <c r="AA36" s="27" t="s">
        <v>664</v>
      </c>
      <c r="AB36" s="23" t="s">
        <v>698</v>
      </c>
    </row>
    <row r="37" spans="1:32" ht="136" hidden="1" x14ac:dyDescent="0.2">
      <c r="A37" s="19"/>
      <c r="B37" s="20" t="s">
        <v>1143</v>
      </c>
      <c r="C37" s="20" t="s">
        <v>1144</v>
      </c>
      <c r="D37" s="18">
        <v>2022</v>
      </c>
      <c r="E37" s="20" t="s">
        <v>772</v>
      </c>
      <c r="F37" s="22" t="s">
        <v>1251</v>
      </c>
      <c r="G37" s="20" t="s">
        <v>1145</v>
      </c>
      <c r="H37" s="20" t="s">
        <v>1146</v>
      </c>
      <c r="I37" s="2" t="s">
        <v>704</v>
      </c>
      <c r="J37" s="20" t="s">
        <v>206</v>
      </c>
      <c r="K37" s="18" t="s">
        <v>188</v>
      </c>
      <c r="L37" s="18" t="s">
        <v>189</v>
      </c>
      <c r="M37" s="18" t="s">
        <v>190</v>
      </c>
      <c r="N37" s="23" t="s">
        <v>1147</v>
      </c>
      <c r="O37" s="18" t="s">
        <v>191</v>
      </c>
      <c r="P37" s="22" t="s">
        <v>199</v>
      </c>
      <c r="Q37" s="18" t="s">
        <v>708</v>
      </c>
      <c r="R37" s="34" t="s">
        <v>193</v>
      </c>
      <c r="S37" s="34" t="s">
        <v>189</v>
      </c>
      <c r="T37" s="20" t="s">
        <v>1148</v>
      </c>
      <c r="U37" s="18" t="s">
        <v>194</v>
      </c>
      <c r="V37" s="18" t="s">
        <v>195</v>
      </c>
      <c r="W37" s="20" t="s">
        <v>1149</v>
      </c>
      <c r="X37" s="20" t="s">
        <v>1150</v>
      </c>
      <c r="Z37" s="24" t="s">
        <v>1151</v>
      </c>
      <c r="AA37" s="18" t="s">
        <v>664</v>
      </c>
      <c r="AB37" s="23" t="s">
        <v>665</v>
      </c>
    </row>
    <row r="38" spans="1:32" ht="136" hidden="1" x14ac:dyDescent="0.2">
      <c r="A38" s="19"/>
      <c r="B38" s="20" t="s">
        <v>918</v>
      </c>
      <c r="C38" s="20" t="s">
        <v>919</v>
      </c>
      <c r="D38" s="18">
        <v>2021</v>
      </c>
      <c r="E38" s="20" t="s">
        <v>920</v>
      </c>
      <c r="F38" s="22" t="s">
        <v>1251</v>
      </c>
      <c r="G38" s="20" t="s">
        <v>921</v>
      </c>
      <c r="H38" s="20" t="s">
        <v>922</v>
      </c>
      <c r="I38" s="2" t="s">
        <v>655</v>
      </c>
      <c r="J38" s="20" t="s">
        <v>656</v>
      </c>
      <c r="K38" s="18" t="s">
        <v>188</v>
      </c>
      <c r="L38" s="18" t="s">
        <v>189</v>
      </c>
      <c r="M38" s="22" t="s">
        <v>190</v>
      </c>
      <c r="N38" s="23" t="s">
        <v>923</v>
      </c>
      <c r="O38" s="18" t="s">
        <v>191</v>
      </c>
      <c r="P38" s="22" t="s">
        <v>192</v>
      </c>
      <c r="Q38" s="22" t="s">
        <v>658</v>
      </c>
      <c r="R38" s="34" t="s">
        <v>193</v>
      </c>
      <c r="S38" s="34" t="s">
        <v>193</v>
      </c>
      <c r="T38" s="1" t="s">
        <v>810</v>
      </c>
      <c r="U38" s="18" t="s">
        <v>193</v>
      </c>
      <c r="V38" s="18" t="s">
        <v>195</v>
      </c>
      <c r="W38" s="20" t="s">
        <v>924</v>
      </c>
      <c r="X38" s="20" t="s">
        <v>925</v>
      </c>
      <c r="Y38" s="23" t="s">
        <v>926</v>
      </c>
      <c r="Z38" s="24" t="s">
        <v>927</v>
      </c>
      <c r="AA38" s="27" t="s">
        <v>664</v>
      </c>
      <c r="AB38" s="23" t="s">
        <v>665</v>
      </c>
    </row>
    <row r="39" spans="1:32" ht="102" hidden="1" x14ac:dyDescent="0.2">
      <c r="A39" s="19"/>
      <c r="B39" s="20" t="s">
        <v>1088</v>
      </c>
      <c r="C39" s="20" t="s">
        <v>1089</v>
      </c>
      <c r="D39" s="18">
        <v>2021</v>
      </c>
      <c r="E39" s="20" t="s">
        <v>1090</v>
      </c>
      <c r="F39" s="22" t="s">
        <v>1251</v>
      </c>
      <c r="G39" s="20" t="s">
        <v>1091</v>
      </c>
      <c r="H39" s="20" t="s">
        <v>1092</v>
      </c>
      <c r="I39" s="2" t="s">
        <v>704</v>
      </c>
      <c r="J39" s="20" t="s">
        <v>1093</v>
      </c>
      <c r="K39" s="18" t="s">
        <v>1027</v>
      </c>
      <c r="L39" s="18" t="s">
        <v>193</v>
      </c>
      <c r="M39" s="22" t="s">
        <v>190</v>
      </c>
      <c r="N39" s="23" t="s">
        <v>1094</v>
      </c>
      <c r="O39" s="22" t="s">
        <v>191</v>
      </c>
      <c r="P39" s="22" t="s">
        <v>199</v>
      </c>
      <c r="Q39" s="22" t="s">
        <v>752</v>
      </c>
      <c r="R39" s="34" t="s">
        <v>193</v>
      </c>
      <c r="S39" s="34" t="s">
        <v>193</v>
      </c>
      <c r="T39" s="20" t="s">
        <v>1095</v>
      </c>
      <c r="U39" s="18" t="s">
        <v>194</v>
      </c>
      <c r="V39" s="18" t="s">
        <v>195</v>
      </c>
      <c r="W39" s="20" t="s">
        <v>1096</v>
      </c>
      <c r="X39" s="20" t="s">
        <v>1097</v>
      </c>
      <c r="Y39" s="23" t="s">
        <v>1098</v>
      </c>
      <c r="Z39" s="26" t="s">
        <v>1099</v>
      </c>
      <c r="AA39" s="27" t="s">
        <v>714</v>
      </c>
      <c r="AB39" s="23" t="s">
        <v>792</v>
      </c>
    </row>
    <row r="40" spans="1:32" ht="187" hidden="1" x14ac:dyDescent="0.2">
      <c r="A40" s="19"/>
      <c r="B40" s="20" t="s">
        <v>747</v>
      </c>
      <c r="C40" s="23" t="s">
        <v>748</v>
      </c>
      <c r="D40" s="18">
        <v>2022</v>
      </c>
      <c r="E40" s="23" t="s">
        <v>203</v>
      </c>
      <c r="F40" s="22" t="s">
        <v>1251</v>
      </c>
      <c r="G40" s="20" t="s">
        <v>749</v>
      </c>
      <c r="H40" s="20" t="s">
        <v>750</v>
      </c>
      <c r="I40" s="23" t="s">
        <v>704</v>
      </c>
      <c r="J40" s="20" t="s">
        <v>740</v>
      </c>
      <c r="K40" s="18" t="s">
        <v>188</v>
      </c>
      <c r="L40" s="18" t="s">
        <v>189</v>
      </c>
      <c r="M40" s="22" t="s">
        <v>202</v>
      </c>
      <c r="N40" s="23" t="s">
        <v>751</v>
      </c>
      <c r="O40" s="18" t="s">
        <v>191</v>
      </c>
      <c r="P40" s="22" t="s">
        <v>192</v>
      </c>
      <c r="Q40" s="22" t="s">
        <v>752</v>
      </c>
      <c r="R40" s="34" t="s">
        <v>189</v>
      </c>
      <c r="S40" s="34" t="s">
        <v>189</v>
      </c>
      <c r="T40" s="20" t="s">
        <v>753</v>
      </c>
      <c r="U40" s="18" t="s">
        <v>189</v>
      </c>
      <c r="V40" s="18" t="s">
        <v>195</v>
      </c>
      <c r="W40" s="20" t="s">
        <v>754</v>
      </c>
      <c r="X40" s="20" t="s">
        <v>755</v>
      </c>
      <c r="Y40" s="23" t="s">
        <v>756</v>
      </c>
      <c r="Z40" s="26" t="s">
        <v>757</v>
      </c>
      <c r="AA40" s="28" t="s">
        <v>758</v>
      </c>
      <c r="AB40" s="23" t="s">
        <v>759</v>
      </c>
    </row>
    <row r="41" spans="1:32" s="30" customFormat="1" ht="85" hidden="1" x14ac:dyDescent="0.2">
      <c r="A41" s="19"/>
      <c r="B41" s="20" t="s">
        <v>1110</v>
      </c>
      <c r="C41" s="23" t="s">
        <v>1111</v>
      </c>
      <c r="D41" s="18">
        <v>2021</v>
      </c>
      <c r="E41" s="20" t="s">
        <v>203</v>
      </c>
      <c r="F41" s="22" t="s">
        <v>1251</v>
      </c>
      <c r="G41" s="20" t="s">
        <v>1112</v>
      </c>
      <c r="H41" s="20" t="s">
        <v>1113</v>
      </c>
      <c r="I41" s="23" t="s">
        <v>704</v>
      </c>
      <c r="J41" s="20" t="s">
        <v>1114</v>
      </c>
      <c r="K41" s="18" t="s">
        <v>188</v>
      </c>
      <c r="L41" s="18" t="s">
        <v>189</v>
      </c>
      <c r="M41" s="22" t="s">
        <v>1115</v>
      </c>
      <c r="N41" s="23" t="s">
        <v>1116</v>
      </c>
      <c r="O41" s="18" t="s">
        <v>198</v>
      </c>
      <c r="P41" s="18" t="s">
        <v>199</v>
      </c>
      <c r="Q41" s="22" t="s">
        <v>708</v>
      </c>
      <c r="R41" s="34" t="s">
        <v>189</v>
      </c>
      <c r="S41" s="34" t="s">
        <v>189</v>
      </c>
      <c r="T41" s="20" t="s">
        <v>1117</v>
      </c>
      <c r="U41" s="18" t="s">
        <v>189</v>
      </c>
      <c r="V41" s="18" t="s">
        <v>195</v>
      </c>
      <c r="W41" s="20" t="s">
        <v>1060</v>
      </c>
      <c r="X41" s="20" t="s">
        <v>1118</v>
      </c>
      <c r="Y41" s="23" t="s">
        <v>1119</v>
      </c>
      <c r="Z41" s="26" t="s">
        <v>1120</v>
      </c>
      <c r="AA41" s="28" t="s">
        <v>680</v>
      </c>
      <c r="AB41" s="23" t="s">
        <v>715</v>
      </c>
    </row>
    <row r="42" spans="1:32" ht="119" hidden="1" x14ac:dyDescent="0.2">
      <c r="A42" s="19"/>
      <c r="B42" s="20" t="s">
        <v>1131</v>
      </c>
      <c r="C42" s="20" t="s">
        <v>1132</v>
      </c>
      <c r="D42" s="18">
        <v>2021</v>
      </c>
      <c r="E42" s="20" t="s">
        <v>92</v>
      </c>
      <c r="F42" s="22" t="s">
        <v>1251</v>
      </c>
      <c r="G42" s="20" t="s">
        <v>1133</v>
      </c>
      <c r="H42" s="20" t="s">
        <v>1134</v>
      </c>
      <c r="I42" s="2" t="s">
        <v>655</v>
      </c>
      <c r="J42" s="20" t="s">
        <v>1135</v>
      </c>
      <c r="K42" s="18" t="s">
        <v>188</v>
      </c>
      <c r="L42" s="18" t="s">
        <v>189</v>
      </c>
      <c r="M42" s="22" t="s">
        <v>730</v>
      </c>
      <c r="N42" s="23" t="s">
        <v>1136</v>
      </c>
      <c r="O42" s="18" t="s">
        <v>191</v>
      </c>
      <c r="P42" s="22" t="s">
        <v>192</v>
      </c>
      <c r="Q42" s="22" t="s">
        <v>658</v>
      </c>
      <c r="R42" s="34" t="s">
        <v>189</v>
      </c>
      <c r="S42" s="34" t="s">
        <v>189</v>
      </c>
      <c r="T42" s="1" t="s">
        <v>810</v>
      </c>
      <c r="U42" s="18" t="s">
        <v>194</v>
      </c>
      <c r="V42" s="18" t="s">
        <v>195</v>
      </c>
      <c r="W42" s="20" t="s">
        <v>1137</v>
      </c>
      <c r="X42" s="20" t="s">
        <v>1138</v>
      </c>
      <c r="Y42" s="35"/>
      <c r="Z42" s="26" t="s">
        <v>1139</v>
      </c>
      <c r="AA42" s="27" t="s">
        <v>664</v>
      </c>
      <c r="AB42" s="23" t="s">
        <v>665</v>
      </c>
      <c r="AC42" s="2"/>
      <c r="AD42" s="22"/>
      <c r="AE42" s="20"/>
      <c r="AF42" s="23"/>
    </row>
    <row r="43" spans="1:32" ht="85" hidden="1" x14ac:dyDescent="0.2">
      <c r="A43" s="19"/>
      <c r="B43" s="20" t="s">
        <v>1053</v>
      </c>
      <c r="C43" s="23" t="s">
        <v>1054</v>
      </c>
      <c r="D43" s="18">
        <v>2021</v>
      </c>
      <c r="E43" s="20" t="s">
        <v>1055</v>
      </c>
      <c r="F43" s="22" t="s">
        <v>1251</v>
      </c>
      <c r="G43" s="20" t="s">
        <v>1056</v>
      </c>
      <c r="H43" s="20" t="s">
        <v>1057</v>
      </c>
      <c r="I43" s="23" t="s">
        <v>704</v>
      </c>
      <c r="J43" s="20" t="s">
        <v>201</v>
      </c>
      <c r="K43" s="18" t="s">
        <v>1027</v>
      </c>
      <c r="L43" s="18" t="s">
        <v>193</v>
      </c>
      <c r="M43" s="22" t="s">
        <v>190</v>
      </c>
      <c r="N43" s="23" t="s">
        <v>1058</v>
      </c>
      <c r="O43" s="18" t="s">
        <v>191</v>
      </c>
      <c r="P43" s="18" t="s">
        <v>199</v>
      </c>
      <c r="Q43" s="22" t="s">
        <v>708</v>
      </c>
      <c r="R43" s="18" t="s">
        <v>193</v>
      </c>
      <c r="S43" s="18" t="s">
        <v>189</v>
      </c>
      <c r="T43" s="20" t="s">
        <v>1059</v>
      </c>
      <c r="U43" s="18" t="s">
        <v>193</v>
      </c>
      <c r="V43" s="18" t="s">
        <v>195</v>
      </c>
      <c r="W43" s="20" t="s">
        <v>1060</v>
      </c>
      <c r="X43" s="20"/>
      <c r="Y43" s="23" t="s">
        <v>1061</v>
      </c>
      <c r="Z43" s="26" t="s">
        <v>1062</v>
      </c>
      <c r="AA43" s="22" t="s">
        <v>1063</v>
      </c>
      <c r="AB43" s="23" t="s">
        <v>993</v>
      </c>
    </row>
    <row r="44" spans="1:32" ht="102" x14ac:dyDescent="0.2">
      <c r="A44" s="19"/>
      <c r="B44" s="20" t="s">
        <v>1064</v>
      </c>
      <c r="C44" s="23" t="s">
        <v>1065</v>
      </c>
      <c r="D44" s="18">
        <v>2021</v>
      </c>
      <c r="E44" s="20" t="s">
        <v>668</v>
      </c>
      <c r="F44" s="22" t="s">
        <v>1252</v>
      </c>
      <c r="G44" s="20"/>
      <c r="H44" s="20" t="s">
        <v>1066</v>
      </c>
      <c r="I44" s="23"/>
      <c r="J44" s="20"/>
      <c r="K44" s="18"/>
      <c r="M44" s="22"/>
      <c r="N44" s="23"/>
      <c r="Q44" s="22"/>
      <c r="T44" s="20"/>
      <c r="W44" s="20"/>
      <c r="X44" s="20"/>
      <c r="Z44" s="26" t="s">
        <v>1067</v>
      </c>
      <c r="AA44" s="22" t="s">
        <v>680</v>
      </c>
      <c r="AB44" s="23"/>
    </row>
    <row r="45" spans="1:32" ht="102" hidden="1" x14ac:dyDescent="0.2">
      <c r="A45" s="19"/>
      <c r="B45" s="20" t="s">
        <v>1068</v>
      </c>
      <c r="C45" s="23" t="s">
        <v>1069</v>
      </c>
      <c r="D45" s="18">
        <v>2021</v>
      </c>
      <c r="E45" s="20" t="s">
        <v>1055</v>
      </c>
      <c r="F45" s="22" t="s">
        <v>1251</v>
      </c>
      <c r="G45" s="20" t="s">
        <v>1070</v>
      </c>
      <c r="H45" s="20" t="s">
        <v>1071</v>
      </c>
      <c r="I45" s="23" t="s">
        <v>655</v>
      </c>
      <c r="J45" s="20" t="s">
        <v>212</v>
      </c>
      <c r="K45" s="18" t="s">
        <v>197</v>
      </c>
      <c r="L45" s="18" t="s">
        <v>189</v>
      </c>
      <c r="M45" s="22" t="s">
        <v>721</v>
      </c>
      <c r="N45" s="23" t="s">
        <v>1072</v>
      </c>
      <c r="O45" s="18" t="s">
        <v>191</v>
      </c>
      <c r="P45" s="18" t="s">
        <v>199</v>
      </c>
      <c r="Q45" s="22" t="s">
        <v>658</v>
      </c>
      <c r="T45" s="20" t="s">
        <v>1073</v>
      </c>
      <c r="U45" s="18" t="s">
        <v>189</v>
      </c>
      <c r="V45" s="22" t="s">
        <v>839</v>
      </c>
      <c r="W45" s="20" t="s">
        <v>1074</v>
      </c>
      <c r="X45" s="20" t="s">
        <v>1075</v>
      </c>
      <c r="Z45" s="26" t="s">
        <v>1076</v>
      </c>
      <c r="AA45" s="22" t="s">
        <v>680</v>
      </c>
      <c r="AB45" s="23" t="s">
        <v>715</v>
      </c>
    </row>
    <row r="46" spans="1:32" ht="153" hidden="1" x14ac:dyDescent="0.2">
      <c r="A46" s="19"/>
      <c r="B46" s="20" t="s">
        <v>928</v>
      </c>
      <c r="C46" s="20" t="s">
        <v>929</v>
      </c>
      <c r="D46" s="18">
        <v>2021</v>
      </c>
      <c r="E46" s="20" t="s">
        <v>209</v>
      </c>
      <c r="F46" s="22" t="s">
        <v>1251</v>
      </c>
      <c r="G46" s="20" t="s">
        <v>930</v>
      </c>
      <c r="H46" s="20" t="s">
        <v>931</v>
      </c>
      <c r="I46" s="2" t="s">
        <v>655</v>
      </c>
      <c r="J46" s="1" t="s">
        <v>201</v>
      </c>
      <c r="K46" s="18" t="s">
        <v>188</v>
      </c>
      <c r="L46" s="18" t="s">
        <v>189</v>
      </c>
      <c r="M46" s="22" t="s">
        <v>730</v>
      </c>
      <c r="N46" s="23" t="s">
        <v>775</v>
      </c>
      <c r="O46" s="18" t="s">
        <v>191</v>
      </c>
      <c r="P46" s="18" t="s">
        <v>199</v>
      </c>
      <c r="Q46" s="22" t="s">
        <v>658</v>
      </c>
      <c r="R46" s="34" t="s">
        <v>193</v>
      </c>
      <c r="S46" s="34" t="s">
        <v>189</v>
      </c>
      <c r="T46" s="1" t="s">
        <v>210</v>
      </c>
      <c r="U46" s="18" t="s">
        <v>194</v>
      </c>
      <c r="V46" s="18" t="s">
        <v>195</v>
      </c>
      <c r="W46" s="20" t="s">
        <v>801</v>
      </c>
      <c r="X46" s="20" t="s">
        <v>932</v>
      </c>
      <c r="Y46" s="23" t="s">
        <v>933</v>
      </c>
      <c r="Z46" s="24" t="s">
        <v>934</v>
      </c>
      <c r="AA46" s="27" t="s">
        <v>664</v>
      </c>
      <c r="AB46" s="23" t="s">
        <v>665</v>
      </c>
    </row>
    <row r="47" spans="1:32" ht="102" hidden="1" x14ac:dyDescent="0.2">
      <c r="A47" s="19"/>
      <c r="B47" s="20" t="s">
        <v>1163</v>
      </c>
      <c r="C47" s="23" t="s">
        <v>1164</v>
      </c>
      <c r="D47" s="18">
        <v>2022</v>
      </c>
      <c r="E47" s="20" t="s">
        <v>209</v>
      </c>
      <c r="F47" s="22" t="s">
        <v>1251</v>
      </c>
      <c r="G47" s="20" t="s">
        <v>1165</v>
      </c>
      <c r="H47" s="20" t="s">
        <v>1166</v>
      </c>
      <c r="I47" s="23" t="s">
        <v>655</v>
      </c>
      <c r="J47" s="20" t="s">
        <v>213</v>
      </c>
      <c r="K47" s="18" t="s">
        <v>188</v>
      </c>
      <c r="L47" s="18" t="s">
        <v>189</v>
      </c>
      <c r="M47" s="22" t="s">
        <v>190</v>
      </c>
      <c r="N47" s="23" t="s">
        <v>864</v>
      </c>
      <c r="O47" s="18" t="s">
        <v>191</v>
      </c>
      <c r="P47" s="22" t="s">
        <v>192</v>
      </c>
      <c r="Q47" s="22" t="s">
        <v>708</v>
      </c>
      <c r="R47" s="34" t="s">
        <v>193</v>
      </c>
      <c r="S47" s="34" t="s">
        <v>189</v>
      </c>
      <c r="T47" s="20" t="s">
        <v>1167</v>
      </c>
      <c r="U47" s="18" t="s">
        <v>194</v>
      </c>
      <c r="V47" s="18" t="s">
        <v>195</v>
      </c>
      <c r="W47" s="20" t="s">
        <v>733</v>
      </c>
      <c r="X47" s="20" t="s">
        <v>1168</v>
      </c>
      <c r="Z47" s="24" t="s">
        <v>1169</v>
      </c>
      <c r="AA47" s="18" t="s">
        <v>664</v>
      </c>
      <c r="AB47" s="23" t="s">
        <v>665</v>
      </c>
    </row>
    <row r="48" spans="1:32" ht="102" hidden="1" x14ac:dyDescent="0.2">
      <c r="A48" s="19"/>
      <c r="B48" s="20" t="s">
        <v>909</v>
      </c>
      <c r="C48" s="20" t="s">
        <v>910</v>
      </c>
      <c r="D48" s="18">
        <v>2021</v>
      </c>
      <c r="E48" s="20" t="s">
        <v>911</v>
      </c>
      <c r="F48" s="22" t="s">
        <v>1251</v>
      </c>
      <c r="G48" s="20" t="s">
        <v>912</v>
      </c>
      <c r="H48" s="20" t="s">
        <v>913</v>
      </c>
      <c r="I48" s="2" t="s">
        <v>704</v>
      </c>
      <c r="J48" s="1" t="s">
        <v>201</v>
      </c>
      <c r="K48" s="18" t="s">
        <v>188</v>
      </c>
      <c r="L48" s="18" t="s">
        <v>189</v>
      </c>
      <c r="M48" s="22" t="s">
        <v>730</v>
      </c>
      <c r="N48" s="23" t="s">
        <v>775</v>
      </c>
      <c r="O48" s="18" t="s">
        <v>191</v>
      </c>
      <c r="P48" s="18" t="s">
        <v>199</v>
      </c>
      <c r="Q48" s="22" t="s">
        <v>658</v>
      </c>
      <c r="R48" s="34" t="s">
        <v>189</v>
      </c>
      <c r="S48" s="34" t="s">
        <v>189</v>
      </c>
      <c r="T48" s="1" t="s">
        <v>886</v>
      </c>
      <c r="U48" s="18" t="s">
        <v>193</v>
      </c>
      <c r="V48" s="18" t="s">
        <v>195</v>
      </c>
      <c r="W48" s="20" t="s">
        <v>914</v>
      </c>
      <c r="X48" s="20" t="s">
        <v>915</v>
      </c>
      <c r="Y48" s="23" t="s">
        <v>916</v>
      </c>
      <c r="Z48" s="24" t="s">
        <v>917</v>
      </c>
      <c r="AA48" s="27" t="s">
        <v>664</v>
      </c>
      <c r="AB48" s="23" t="s">
        <v>869</v>
      </c>
    </row>
    <row r="49" spans="1:28" s="31" customFormat="1" ht="119" hidden="1" x14ac:dyDescent="0.2">
      <c r="A49" s="19"/>
      <c r="B49" s="23" t="s">
        <v>1077</v>
      </c>
      <c r="C49" s="23" t="s">
        <v>1078</v>
      </c>
      <c r="D49" s="18">
        <v>2021</v>
      </c>
      <c r="E49" s="20" t="s">
        <v>911</v>
      </c>
      <c r="F49" s="22" t="s">
        <v>1251</v>
      </c>
      <c r="G49" s="20" t="s">
        <v>1079</v>
      </c>
      <c r="H49" s="20" t="s">
        <v>1080</v>
      </c>
      <c r="I49" s="23" t="s">
        <v>704</v>
      </c>
      <c r="J49" s="20" t="s">
        <v>1081</v>
      </c>
      <c r="K49" s="18" t="s">
        <v>188</v>
      </c>
      <c r="L49" s="18" t="s">
        <v>189</v>
      </c>
      <c r="M49" s="22" t="s">
        <v>202</v>
      </c>
      <c r="N49" s="23" t="s">
        <v>1082</v>
      </c>
      <c r="O49" s="18" t="s">
        <v>191</v>
      </c>
      <c r="P49" s="22" t="s">
        <v>192</v>
      </c>
      <c r="Q49" s="22" t="s">
        <v>658</v>
      </c>
      <c r="R49" s="34" t="s">
        <v>189</v>
      </c>
      <c r="S49" s="34" t="s">
        <v>189</v>
      </c>
      <c r="T49" s="20" t="s">
        <v>1083</v>
      </c>
      <c r="U49" s="18" t="s">
        <v>189</v>
      </c>
      <c r="V49" s="18" t="s">
        <v>195</v>
      </c>
      <c r="W49" s="20" t="s">
        <v>877</v>
      </c>
      <c r="X49" s="20" t="s">
        <v>1084</v>
      </c>
      <c r="Y49" s="23" t="s">
        <v>1085</v>
      </c>
      <c r="Z49" s="26" t="s">
        <v>1086</v>
      </c>
      <c r="AA49" s="28" t="s">
        <v>680</v>
      </c>
      <c r="AB49" s="23" t="s">
        <v>1087</v>
      </c>
    </row>
    <row r="50" spans="1:28" ht="119" hidden="1" x14ac:dyDescent="0.2">
      <c r="A50" s="19"/>
      <c r="B50" s="20" t="s">
        <v>947</v>
      </c>
      <c r="C50" s="20" t="s">
        <v>948</v>
      </c>
      <c r="D50" s="18">
        <v>2021</v>
      </c>
      <c r="E50" s="20" t="s">
        <v>949</v>
      </c>
      <c r="F50" s="22" t="s">
        <v>1251</v>
      </c>
      <c r="G50" s="20" t="s">
        <v>950</v>
      </c>
      <c r="H50" s="20" t="s">
        <v>951</v>
      </c>
      <c r="I50" s="2" t="s">
        <v>704</v>
      </c>
      <c r="J50" s="20" t="s">
        <v>691</v>
      </c>
      <c r="K50" s="18" t="s">
        <v>188</v>
      </c>
      <c r="L50" s="18" t="s">
        <v>189</v>
      </c>
      <c r="M50" s="22" t="s">
        <v>190</v>
      </c>
      <c r="N50" s="23" t="s">
        <v>952</v>
      </c>
      <c r="O50" s="18" t="s">
        <v>191</v>
      </c>
      <c r="P50" s="22" t="s">
        <v>199</v>
      </c>
      <c r="Q50" s="22" t="s">
        <v>658</v>
      </c>
      <c r="R50" s="34" t="s">
        <v>189</v>
      </c>
      <c r="S50" s="34" t="s">
        <v>189</v>
      </c>
      <c r="T50" s="1" t="s">
        <v>953</v>
      </c>
      <c r="U50" s="18" t="s">
        <v>193</v>
      </c>
      <c r="V50" s="18" t="s">
        <v>195</v>
      </c>
      <c r="W50" s="20" t="s">
        <v>811</v>
      </c>
      <c r="X50" s="20" t="s">
        <v>954</v>
      </c>
      <c r="Y50" s="23" t="s">
        <v>955</v>
      </c>
      <c r="Z50" s="26" t="s">
        <v>956</v>
      </c>
      <c r="AA50" s="27" t="s">
        <v>664</v>
      </c>
      <c r="AB50" s="23" t="s">
        <v>665</v>
      </c>
    </row>
    <row r="51" spans="1:28" ht="102" hidden="1" x14ac:dyDescent="0.2">
      <c r="A51" s="19"/>
      <c r="B51" s="20" t="s">
        <v>1034</v>
      </c>
      <c r="C51" s="23" t="s">
        <v>1035</v>
      </c>
      <c r="D51" s="18">
        <v>2021</v>
      </c>
      <c r="E51" s="20" t="s">
        <v>949</v>
      </c>
      <c r="F51" s="22" t="s">
        <v>1251</v>
      </c>
      <c r="G51" s="20" t="s">
        <v>1036</v>
      </c>
      <c r="H51" s="20" t="s">
        <v>1037</v>
      </c>
      <c r="I51" s="23" t="s">
        <v>704</v>
      </c>
      <c r="J51" s="20" t="s">
        <v>213</v>
      </c>
      <c r="K51" s="18" t="s">
        <v>188</v>
      </c>
      <c r="L51" s="18" t="s">
        <v>189</v>
      </c>
      <c r="M51" s="22" t="s">
        <v>730</v>
      </c>
      <c r="N51" s="23" t="s">
        <v>751</v>
      </c>
      <c r="O51" s="18" t="s">
        <v>191</v>
      </c>
      <c r="P51" s="18" t="s">
        <v>199</v>
      </c>
      <c r="Q51" s="22" t="s">
        <v>658</v>
      </c>
      <c r="R51" s="34" t="s">
        <v>193</v>
      </c>
      <c r="S51" s="34" t="s">
        <v>189</v>
      </c>
      <c r="T51" s="20" t="s">
        <v>1038</v>
      </c>
      <c r="U51" s="18" t="s">
        <v>194</v>
      </c>
      <c r="V51" s="18" t="s">
        <v>195</v>
      </c>
      <c r="W51" s="20" t="s">
        <v>1039</v>
      </c>
      <c r="X51" s="20" t="s">
        <v>1040</v>
      </c>
      <c r="Y51" s="23" t="s">
        <v>1041</v>
      </c>
      <c r="Z51" s="26" t="s">
        <v>1042</v>
      </c>
      <c r="AA51" s="28" t="s">
        <v>680</v>
      </c>
      <c r="AB51" s="23" t="s">
        <v>665</v>
      </c>
    </row>
    <row r="52" spans="1:28" s="2" customFormat="1" ht="170" hidden="1" x14ac:dyDescent="0.2">
      <c r="A52" s="19"/>
      <c r="B52" s="20" t="s">
        <v>1170</v>
      </c>
      <c r="C52" s="23" t="s">
        <v>1171</v>
      </c>
      <c r="D52" s="18">
        <v>2022</v>
      </c>
      <c r="E52" s="20" t="s">
        <v>949</v>
      </c>
      <c r="F52" s="22" t="s">
        <v>1251</v>
      </c>
      <c r="G52" s="20" t="s">
        <v>1172</v>
      </c>
      <c r="H52" s="20" t="s">
        <v>1173</v>
      </c>
      <c r="I52" s="23" t="s">
        <v>655</v>
      </c>
      <c r="J52" s="20" t="s">
        <v>214</v>
      </c>
      <c r="K52" s="18" t="s">
        <v>188</v>
      </c>
      <c r="L52" s="18" t="s">
        <v>189</v>
      </c>
      <c r="M52" s="22" t="s">
        <v>190</v>
      </c>
      <c r="N52" s="21" t="s">
        <v>1141</v>
      </c>
      <c r="O52" s="18" t="s">
        <v>191</v>
      </c>
      <c r="P52" s="22" t="s">
        <v>192</v>
      </c>
      <c r="Q52" s="22" t="s">
        <v>708</v>
      </c>
      <c r="R52" s="34" t="s">
        <v>193</v>
      </c>
      <c r="S52" s="34" t="s">
        <v>189</v>
      </c>
      <c r="T52" s="20" t="s">
        <v>1174</v>
      </c>
      <c r="U52" s="18" t="s">
        <v>189</v>
      </c>
      <c r="V52" s="18" t="s">
        <v>195</v>
      </c>
      <c r="W52" s="20" t="s">
        <v>811</v>
      </c>
      <c r="X52" s="20" t="s">
        <v>1175</v>
      </c>
      <c r="Y52" s="23"/>
      <c r="Z52" s="24" t="s">
        <v>1176</v>
      </c>
      <c r="AA52" s="18" t="s">
        <v>664</v>
      </c>
      <c r="AB52" s="23" t="s">
        <v>698</v>
      </c>
    </row>
    <row r="53" spans="1:28" ht="187" hidden="1" x14ac:dyDescent="0.2">
      <c r="A53" s="19"/>
      <c r="B53" s="20" t="s">
        <v>1199</v>
      </c>
      <c r="C53" s="20" t="s">
        <v>1200</v>
      </c>
      <c r="D53" s="18">
        <v>2022</v>
      </c>
      <c r="E53" s="20" t="s">
        <v>949</v>
      </c>
      <c r="F53" s="22" t="s">
        <v>1251</v>
      </c>
      <c r="G53" s="20" t="s">
        <v>1201</v>
      </c>
      <c r="H53" s="20" t="s">
        <v>1202</v>
      </c>
      <c r="I53" s="2" t="s">
        <v>655</v>
      </c>
      <c r="J53" s="20" t="s">
        <v>214</v>
      </c>
      <c r="K53" s="18" t="s">
        <v>188</v>
      </c>
      <c r="L53" s="18" t="s">
        <v>189</v>
      </c>
      <c r="M53" s="18" t="s">
        <v>190</v>
      </c>
      <c r="N53" s="23" t="s">
        <v>864</v>
      </c>
      <c r="O53" s="18" t="s">
        <v>191</v>
      </c>
      <c r="P53" s="22" t="s">
        <v>192</v>
      </c>
      <c r="Q53" s="18" t="s">
        <v>708</v>
      </c>
      <c r="R53" s="34" t="s">
        <v>193</v>
      </c>
      <c r="S53" s="34" t="s">
        <v>189</v>
      </c>
      <c r="T53" s="20" t="s">
        <v>210</v>
      </c>
      <c r="U53" s="18" t="s">
        <v>194</v>
      </c>
      <c r="V53" s="18" t="s">
        <v>195</v>
      </c>
      <c r="W53" s="20" t="s">
        <v>754</v>
      </c>
      <c r="X53" s="20" t="s">
        <v>1203</v>
      </c>
      <c r="Y53" s="23" t="s">
        <v>1204</v>
      </c>
      <c r="Z53" s="24" t="s">
        <v>1205</v>
      </c>
      <c r="AA53" s="18" t="s">
        <v>680</v>
      </c>
      <c r="AB53" s="23" t="s">
        <v>665</v>
      </c>
    </row>
    <row r="54" spans="1:28" ht="119" hidden="1" x14ac:dyDescent="0.2">
      <c r="A54" s="19"/>
      <c r="B54" s="20" t="s">
        <v>1243</v>
      </c>
      <c r="C54" s="20" t="s">
        <v>1244</v>
      </c>
      <c r="D54" s="18">
        <v>2022</v>
      </c>
      <c r="E54" s="20" t="s">
        <v>949</v>
      </c>
      <c r="F54" s="22" t="s">
        <v>1251</v>
      </c>
      <c r="G54" s="20" t="s">
        <v>1245</v>
      </c>
      <c r="H54" s="20" t="s">
        <v>1246</v>
      </c>
      <c r="I54" s="2" t="s">
        <v>655</v>
      </c>
      <c r="J54" s="20" t="s">
        <v>214</v>
      </c>
      <c r="K54" s="18" t="s">
        <v>188</v>
      </c>
      <c r="L54" s="18" t="s">
        <v>189</v>
      </c>
      <c r="M54" s="22" t="s">
        <v>202</v>
      </c>
      <c r="N54" s="23" t="s">
        <v>798</v>
      </c>
      <c r="O54" s="18" t="s">
        <v>191</v>
      </c>
      <c r="P54" s="22" t="s">
        <v>192</v>
      </c>
      <c r="Q54" s="18" t="s">
        <v>708</v>
      </c>
      <c r="R54" s="34" t="s">
        <v>193</v>
      </c>
      <c r="S54" s="34" t="s">
        <v>189</v>
      </c>
      <c r="T54" s="20" t="s">
        <v>1247</v>
      </c>
      <c r="U54" s="18" t="s">
        <v>194</v>
      </c>
      <c r="V54" s="18" t="s">
        <v>195</v>
      </c>
      <c r="W54" s="20" t="s">
        <v>1142</v>
      </c>
      <c r="X54" s="20" t="s">
        <v>1248</v>
      </c>
      <c r="Y54" s="23" t="s">
        <v>1249</v>
      </c>
      <c r="Z54" s="24" t="s">
        <v>1250</v>
      </c>
      <c r="AA54" s="18" t="s">
        <v>664</v>
      </c>
      <c r="AB54" s="23" t="s">
        <v>698</v>
      </c>
    </row>
    <row r="55" spans="1:28" ht="136" hidden="1" x14ac:dyDescent="0.2">
      <c r="A55" s="19"/>
      <c r="B55" s="20" t="s">
        <v>736</v>
      </c>
      <c r="C55" s="20" t="s">
        <v>737</v>
      </c>
      <c r="D55" s="18">
        <v>2022</v>
      </c>
      <c r="E55" s="20" t="s">
        <v>678</v>
      </c>
      <c r="F55" s="22" t="s">
        <v>1251</v>
      </c>
      <c r="G55" s="20" t="s">
        <v>738</v>
      </c>
      <c r="H55" s="20" t="s">
        <v>739</v>
      </c>
      <c r="I55" s="2" t="s">
        <v>704</v>
      </c>
      <c r="J55" s="20" t="s">
        <v>740</v>
      </c>
      <c r="K55" s="18" t="s">
        <v>188</v>
      </c>
      <c r="L55" s="18" t="s">
        <v>193</v>
      </c>
      <c r="M55" s="22" t="s">
        <v>202</v>
      </c>
      <c r="N55" s="23" t="s">
        <v>741</v>
      </c>
      <c r="O55" s="18" t="s">
        <v>191</v>
      </c>
      <c r="P55" s="18" t="s">
        <v>199</v>
      </c>
      <c r="Q55" s="22" t="s">
        <v>658</v>
      </c>
      <c r="R55" s="34" t="s">
        <v>193</v>
      </c>
      <c r="S55" s="34" t="s">
        <v>189</v>
      </c>
      <c r="T55" s="20" t="s">
        <v>742</v>
      </c>
      <c r="U55" s="18" t="s">
        <v>193</v>
      </c>
      <c r="V55" s="18" t="s">
        <v>195</v>
      </c>
      <c r="W55" s="20" t="s">
        <v>743</v>
      </c>
      <c r="X55" s="20" t="s">
        <v>744</v>
      </c>
      <c r="Y55" s="23" t="s">
        <v>745</v>
      </c>
      <c r="Z55" s="26" t="s">
        <v>746</v>
      </c>
      <c r="AA55" s="27" t="s">
        <v>664</v>
      </c>
      <c r="AB55" s="23" t="s">
        <v>698</v>
      </c>
    </row>
    <row r="56" spans="1:28" ht="204" hidden="1" x14ac:dyDescent="0.2">
      <c r="A56" s="19"/>
      <c r="B56" s="20" t="s">
        <v>1177</v>
      </c>
      <c r="C56" s="20" t="s">
        <v>1178</v>
      </c>
      <c r="D56" s="18">
        <v>2022</v>
      </c>
      <c r="E56" s="20" t="s">
        <v>19</v>
      </c>
      <c r="F56" s="22" t="s">
        <v>1251</v>
      </c>
      <c r="G56" s="20" t="s">
        <v>1179</v>
      </c>
      <c r="H56" s="20" t="s">
        <v>1180</v>
      </c>
      <c r="I56" s="2" t="s">
        <v>704</v>
      </c>
      <c r="J56" s="20" t="s">
        <v>214</v>
      </c>
      <c r="K56" s="18" t="s">
        <v>188</v>
      </c>
      <c r="L56" s="18" t="s">
        <v>189</v>
      </c>
      <c r="M56" s="22" t="s">
        <v>202</v>
      </c>
      <c r="N56" s="23" t="s">
        <v>741</v>
      </c>
      <c r="O56" s="18" t="s">
        <v>191</v>
      </c>
      <c r="P56" s="22" t="s">
        <v>199</v>
      </c>
      <c r="Q56" s="18" t="s">
        <v>708</v>
      </c>
      <c r="R56" s="34" t="s">
        <v>193</v>
      </c>
      <c r="S56" s="34" t="s">
        <v>189</v>
      </c>
      <c r="T56" s="20" t="s">
        <v>1181</v>
      </c>
      <c r="U56" s="18" t="s">
        <v>194</v>
      </c>
      <c r="V56" s="18" t="s">
        <v>195</v>
      </c>
      <c r="W56" s="20" t="s">
        <v>216</v>
      </c>
      <c r="X56" s="20" t="s">
        <v>1182</v>
      </c>
      <c r="Z56" s="24" t="s">
        <v>1183</v>
      </c>
      <c r="AA56" s="18" t="s">
        <v>664</v>
      </c>
      <c r="AB56" s="23" t="s">
        <v>698</v>
      </c>
    </row>
    <row r="57" spans="1:28" ht="102" hidden="1" x14ac:dyDescent="0.2">
      <c r="A57" s="19"/>
      <c r="B57" s="20" t="s">
        <v>806</v>
      </c>
      <c r="C57" s="20" t="s">
        <v>807</v>
      </c>
      <c r="D57" s="18">
        <v>2022</v>
      </c>
      <c r="E57" s="20" t="s">
        <v>678</v>
      </c>
      <c r="F57" s="22" t="s">
        <v>1251</v>
      </c>
      <c r="G57" s="20" t="s">
        <v>808</v>
      </c>
      <c r="H57" s="20" t="s">
        <v>809</v>
      </c>
      <c r="I57" s="2" t="s">
        <v>655</v>
      </c>
      <c r="J57" s="1" t="s">
        <v>201</v>
      </c>
      <c r="K57" s="18" t="s">
        <v>188</v>
      </c>
      <c r="L57" s="18" t="s">
        <v>189</v>
      </c>
      <c r="M57" s="22" t="s">
        <v>730</v>
      </c>
      <c r="N57" s="23" t="s">
        <v>775</v>
      </c>
      <c r="O57" s="18" t="s">
        <v>191</v>
      </c>
      <c r="P57" s="22" t="s">
        <v>192</v>
      </c>
      <c r="Q57" s="22" t="s">
        <v>658</v>
      </c>
      <c r="R57" s="34" t="s">
        <v>189</v>
      </c>
      <c r="S57" s="34" t="s">
        <v>193</v>
      </c>
      <c r="T57" s="1" t="s">
        <v>810</v>
      </c>
      <c r="U57" s="18" t="s">
        <v>193</v>
      </c>
      <c r="V57" s="18" t="s">
        <v>195</v>
      </c>
      <c r="W57" s="20" t="s">
        <v>811</v>
      </c>
      <c r="X57" s="20" t="s">
        <v>812</v>
      </c>
      <c r="Y57" s="23" t="s">
        <v>813</v>
      </c>
      <c r="Z57" s="26" t="s">
        <v>814</v>
      </c>
      <c r="AA57" s="27" t="s">
        <v>664</v>
      </c>
      <c r="AB57" s="23" t="s">
        <v>815</v>
      </c>
    </row>
    <row r="58" spans="1:28" ht="204" hidden="1" x14ac:dyDescent="0.2">
      <c r="A58" s="19"/>
      <c r="B58" s="20" t="s">
        <v>844</v>
      </c>
      <c r="C58" s="23" t="s">
        <v>845</v>
      </c>
      <c r="D58" s="18">
        <v>2022</v>
      </c>
      <c r="E58" s="20" t="s">
        <v>678</v>
      </c>
      <c r="F58" s="22" t="s">
        <v>1251</v>
      </c>
      <c r="G58" s="20" t="s">
        <v>846</v>
      </c>
      <c r="H58" s="20" t="s">
        <v>847</v>
      </c>
      <c r="I58" s="23" t="s">
        <v>704</v>
      </c>
      <c r="J58" s="20" t="s">
        <v>691</v>
      </c>
      <c r="K58" s="22" t="s">
        <v>188</v>
      </c>
      <c r="L58" s="18" t="s">
        <v>189</v>
      </c>
      <c r="M58" s="22" t="s">
        <v>786</v>
      </c>
      <c r="N58" s="23" t="s">
        <v>848</v>
      </c>
      <c r="O58" s="18" t="s">
        <v>191</v>
      </c>
      <c r="P58" s="18" t="s">
        <v>199</v>
      </c>
      <c r="Q58" s="22" t="s">
        <v>658</v>
      </c>
      <c r="R58" s="18" t="s">
        <v>189</v>
      </c>
      <c r="S58" s="18" t="s">
        <v>189</v>
      </c>
      <c r="T58" s="20" t="s">
        <v>849</v>
      </c>
      <c r="U58" s="18" t="s">
        <v>193</v>
      </c>
      <c r="V58" s="18" t="s">
        <v>195</v>
      </c>
      <c r="W58" s="20" t="s">
        <v>801</v>
      </c>
      <c r="X58" s="20" t="s">
        <v>850</v>
      </c>
      <c r="Z58" s="26" t="s">
        <v>851</v>
      </c>
      <c r="AA58" s="22" t="s">
        <v>680</v>
      </c>
      <c r="AB58" s="23" t="s">
        <v>698</v>
      </c>
    </row>
    <row r="59" spans="1:28" ht="136" hidden="1" x14ac:dyDescent="0.2">
      <c r="A59" s="19"/>
      <c r="B59" s="20" t="s">
        <v>860</v>
      </c>
      <c r="C59" s="23" t="s">
        <v>861</v>
      </c>
      <c r="D59" s="18">
        <v>2021</v>
      </c>
      <c r="E59" s="20" t="s">
        <v>678</v>
      </c>
      <c r="F59" s="22" t="s">
        <v>1251</v>
      </c>
      <c r="G59" s="20" t="s">
        <v>862</v>
      </c>
      <c r="H59" s="20" t="s">
        <v>863</v>
      </c>
      <c r="I59" s="23" t="s">
        <v>704</v>
      </c>
      <c r="J59" s="20" t="s">
        <v>201</v>
      </c>
      <c r="K59" s="18" t="s">
        <v>188</v>
      </c>
      <c r="L59" s="18" t="s">
        <v>189</v>
      </c>
      <c r="M59" s="22" t="s">
        <v>730</v>
      </c>
      <c r="N59" s="23" t="s">
        <v>864</v>
      </c>
      <c r="O59" s="18" t="s">
        <v>191</v>
      </c>
      <c r="P59" s="22" t="s">
        <v>199</v>
      </c>
      <c r="Q59" s="22" t="s">
        <v>658</v>
      </c>
      <c r="R59" s="34" t="s">
        <v>193</v>
      </c>
      <c r="S59" s="34" t="s">
        <v>189</v>
      </c>
      <c r="T59" s="20" t="s">
        <v>865</v>
      </c>
      <c r="U59" s="18" t="s">
        <v>194</v>
      </c>
      <c r="V59" s="18" t="s">
        <v>195</v>
      </c>
      <c r="W59" s="20" t="s">
        <v>801</v>
      </c>
      <c r="X59" s="20" t="s">
        <v>866</v>
      </c>
      <c r="Y59" s="23" t="s">
        <v>867</v>
      </c>
      <c r="Z59" s="24" t="s">
        <v>868</v>
      </c>
      <c r="AA59" s="28" t="s">
        <v>680</v>
      </c>
      <c r="AB59" s="23" t="s">
        <v>869</v>
      </c>
    </row>
    <row r="60" spans="1:28" ht="85" hidden="1" x14ac:dyDescent="0.2">
      <c r="A60" s="19"/>
      <c r="B60" s="20" t="s">
        <v>870</v>
      </c>
      <c r="C60" s="20" t="s">
        <v>871</v>
      </c>
      <c r="D60" s="18">
        <v>2021</v>
      </c>
      <c r="E60" s="20" t="s">
        <v>678</v>
      </c>
      <c r="F60" s="22" t="s">
        <v>1251</v>
      </c>
      <c r="G60" s="20" t="s">
        <v>872</v>
      </c>
      <c r="H60" s="20" t="s">
        <v>873</v>
      </c>
      <c r="I60" s="2" t="s">
        <v>704</v>
      </c>
      <c r="J60" s="1" t="s">
        <v>196</v>
      </c>
      <c r="K60" s="18" t="s">
        <v>188</v>
      </c>
      <c r="L60" s="18" t="s">
        <v>189</v>
      </c>
      <c r="M60" s="22" t="s">
        <v>874</v>
      </c>
      <c r="N60" s="23" t="s">
        <v>875</v>
      </c>
      <c r="O60" s="22" t="s">
        <v>207</v>
      </c>
      <c r="P60" s="22" t="s">
        <v>192</v>
      </c>
      <c r="Q60" s="18" t="s">
        <v>708</v>
      </c>
      <c r="R60" s="18" t="s">
        <v>189</v>
      </c>
      <c r="S60" s="18" t="s">
        <v>193</v>
      </c>
      <c r="T60" s="20" t="s">
        <v>876</v>
      </c>
      <c r="U60" s="18" t="s">
        <v>193</v>
      </c>
      <c r="V60" s="18" t="s">
        <v>195</v>
      </c>
      <c r="W60" s="20" t="s">
        <v>877</v>
      </c>
      <c r="X60" s="20" t="s">
        <v>878</v>
      </c>
      <c r="Z60" s="26" t="s">
        <v>879</v>
      </c>
      <c r="AA60" s="18" t="s">
        <v>664</v>
      </c>
      <c r="AB60" s="23" t="s">
        <v>880</v>
      </c>
    </row>
    <row r="61" spans="1:28" ht="153" hidden="1" x14ac:dyDescent="0.2">
      <c r="A61" s="19"/>
      <c r="B61" s="20" t="s">
        <v>994</v>
      </c>
      <c r="C61" s="23" t="s">
        <v>995</v>
      </c>
      <c r="D61" s="18">
        <v>2021</v>
      </c>
      <c r="E61" s="20" t="s">
        <v>678</v>
      </c>
      <c r="F61" s="22" t="s">
        <v>1251</v>
      </c>
      <c r="G61" s="20" t="s">
        <v>996</v>
      </c>
      <c r="H61" s="20" t="s">
        <v>997</v>
      </c>
      <c r="I61" s="23" t="s">
        <v>704</v>
      </c>
      <c r="J61" s="20" t="s">
        <v>998</v>
      </c>
      <c r="K61" s="18" t="s">
        <v>188</v>
      </c>
      <c r="L61" s="18" t="s">
        <v>189</v>
      </c>
      <c r="M61" s="22" t="s">
        <v>202</v>
      </c>
      <c r="N61" s="23" t="s">
        <v>999</v>
      </c>
      <c r="O61" s="18" t="s">
        <v>191</v>
      </c>
      <c r="P61" s="18" t="s">
        <v>199</v>
      </c>
      <c r="Q61" s="22" t="s">
        <v>658</v>
      </c>
      <c r="R61" s="34" t="s">
        <v>189</v>
      </c>
      <c r="S61" s="34" t="s">
        <v>189</v>
      </c>
      <c r="T61" s="20" t="s">
        <v>1000</v>
      </c>
      <c r="U61" s="18" t="s">
        <v>193</v>
      </c>
      <c r="V61" s="18" t="s">
        <v>195</v>
      </c>
      <c r="W61" s="20" t="s">
        <v>970</v>
      </c>
      <c r="X61" s="20" t="s">
        <v>1001</v>
      </c>
      <c r="Y61" s="23" t="s">
        <v>1002</v>
      </c>
      <c r="Z61" s="26" t="s">
        <v>1003</v>
      </c>
      <c r="AA61" s="28" t="s">
        <v>680</v>
      </c>
      <c r="AB61" s="23" t="s">
        <v>698</v>
      </c>
    </row>
    <row r="62" spans="1:28" ht="102" hidden="1" x14ac:dyDescent="0.2">
      <c r="A62" s="19"/>
      <c r="B62" s="20" t="s">
        <v>1004</v>
      </c>
      <c r="C62" s="23" t="s">
        <v>1005</v>
      </c>
      <c r="D62" s="18">
        <v>2021</v>
      </c>
      <c r="E62" s="20" t="s">
        <v>678</v>
      </c>
      <c r="F62" s="22" t="s">
        <v>1251</v>
      </c>
      <c r="G62" s="20" t="s">
        <v>1006</v>
      </c>
      <c r="H62" s="20" t="s">
        <v>1007</v>
      </c>
      <c r="I62" s="23" t="s">
        <v>704</v>
      </c>
      <c r="J62" s="20" t="s">
        <v>212</v>
      </c>
      <c r="K62" s="18" t="s">
        <v>188</v>
      </c>
      <c r="L62" s="18" t="s">
        <v>189</v>
      </c>
      <c r="M62" s="22" t="s">
        <v>1008</v>
      </c>
      <c r="N62" s="23" t="s">
        <v>1009</v>
      </c>
      <c r="O62" s="18" t="s">
        <v>191</v>
      </c>
      <c r="P62" s="22" t="s">
        <v>192</v>
      </c>
      <c r="Q62" s="22" t="s">
        <v>658</v>
      </c>
      <c r="R62" s="34" t="s">
        <v>193</v>
      </c>
      <c r="S62" s="34" t="s">
        <v>189</v>
      </c>
      <c r="T62" s="20" t="s">
        <v>1010</v>
      </c>
      <c r="U62" s="18" t="s">
        <v>193</v>
      </c>
      <c r="V62" s="18" t="s">
        <v>195</v>
      </c>
      <c r="W62" s="20" t="s">
        <v>1011</v>
      </c>
      <c r="X62" s="20" t="s">
        <v>1012</v>
      </c>
      <c r="Y62" s="35"/>
      <c r="Z62" s="26" t="s">
        <v>1013</v>
      </c>
      <c r="AA62" s="28" t="s">
        <v>680</v>
      </c>
      <c r="AB62" s="23" t="s">
        <v>665</v>
      </c>
    </row>
    <row r="63" spans="1:28" ht="153" hidden="1" x14ac:dyDescent="0.2">
      <c r="A63" s="19"/>
      <c r="B63" s="20" t="s">
        <v>781</v>
      </c>
      <c r="C63" s="23" t="s">
        <v>782</v>
      </c>
      <c r="D63" s="18">
        <v>2022</v>
      </c>
      <c r="E63" s="23" t="s">
        <v>783</v>
      </c>
      <c r="F63" s="22" t="s">
        <v>1251</v>
      </c>
      <c r="G63" s="23" t="s">
        <v>784</v>
      </c>
      <c r="H63" s="23" t="s">
        <v>785</v>
      </c>
      <c r="I63" s="23" t="s">
        <v>655</v>
      </c>
      <c r="J63" s="23" t="s">
        <v>201</v>
      </c>
      <c r="K63" s="18" t="s">
        <v>197</v>
      </c>
      <c r="L63" s="18" t="s">
        <v>189</v>
      </c>
      <c r="M63" s="22" t="s">
        <v>786</v>
      </c>
      <c r="N63" s="23" t="s">
        <v>787</v>
      </c>
      <c r="O63" s="18" t="s">
        <v>191</v>
      </c>
      <c r="P63" s="18" t="s">
        <v>199</v>
      </c>
      <c r="Q63" s="22" t="s">
        <v>658</v>
      </c>
      <c r="R63" s="34" t="s">
        <v>189</v>
      </c>
      <c r="S63" s="34" t="s">
        <v>189</v>
      </c>
      <c r="T63" s="20" t="s">
        <v>788</v>
      </c>
      <c r="U63" s="18" t="s">
        <v>189</v>
      </c>
      <c r="V63" s="22" t="s">
        <v>195</v>
      </c>
      <c r="W63" s="20" t="s">
        <v>743</v>
      </c>
      <c r="X63" s="20" t="s">
        <v>789</v>
      </c>
      <c r="Y63" s="23" t="s">
        <v>790</v>
      </c>
      <c r="Z63" s="26" t="s">
        <v>791</v>
      </c>
      <c r="AA63" s="28" t="s">
        <v>680</v>
      </c>
      <c r="AB63" s="23" t="s">
        <v>792</v>
      </c>
    </row>
    <row r="64" spans="1:28" ht="136" hidden="1" x14ac:dyDescent="0.2">
      <c r="A64" s="19"/>
      <c r="B64" s="20" t="s">
        <v>935</v>
      </c>
      <c r="C64" s="23" t="s">
        <v>936</v>
      </c>
      <c r="D64" s="18">
        <v>2021</v>
      </c>
      <c r="E64" s="20" t="s">
        <v>937</v>
      </c>
      <c r="F64" s="22" t="s">
        <v>1251</v>
      </c>
      <c r="G64" s="20" t="s">
        <v>938</v>
      </c>
      <c r="H64" s="20" t="s">
        <v>939</v>
      </c>
      <c r="I64" s="23" t="s">
        <v>704</v>
      </c>
      <c r="J64" s="20" t="s">
        <v>206</v>
      </c>
      <c r="K64" s="22" t="s">
        <v>211</v>
      </c>
      <c r="L64" s="18" t="s">
        <v>189</v>
      </c>
      <c r="M64" s="22" t="s">
        <v>940</v>
      </c>
      <c r="N64" s="23" t="s">
        <v>941</v>
      </c>
      <c r="O64" s="22" t="s">
        <v>207</v>
      </c>
      <c r="P64" s="22" t="s">
        <v>192</v>
      </c>
      <c r="Q64" s="22" t="s">
        <v>658</v>
      </c>
      <c r="R64" s="34" t="s">
        <v>189</v>
      </c>
      <c r="S64" s="34" t="s">
        <v>189</v>
      </c>
      <c r="T64" s="20" t="s">
        <v>942</v>
      </c>
      <c r="U64" s="18" t="s">
        <v>193</v>
      </c>
      <c r="V64" s="18" t="s">
        <v>195</v>
      </c>
      <c r="W64" s="20" t="s">
        <v>943</v>
      </c>
      <c r="X64" s="20" t="s">
        <v>944</v>
      </c>
      <c r="Y64" s="23" t="s">
        <v>945</v>
      </c>
      <c r="Z64" s="24" t="s">
        <v>946</v>
      </c>
      <c r="AA64" s="28" t="s">
        <v>680</v>
      </c>
      <c r="AB64" s="23" t="s">
        <v>665</v>
      </c>
    </row>
    <row r="65" spans="1:32" ht="136" hidden="1" x14ac:dyDescent="0.2">
      <c r="A65" s="19"/>
      <c r="B65" s="20" t="s">
        <v>957</v>
      </c>
      <c r="C65" s="20" t="s">
        <v>958</v>
      </c>
      <c r="D65" s="18">
        <v>2021</v>
      </c>
      <c r="E65" s="20" t="s">
        <v>937</v>
      </c>
      <c r="F65" s="22" t="s">
        <v>1251</v>
      </c>
      <c r="G65" s="20" t="s">
        <v>959</v>
      </c>
      <c r="H65" s="20" t="s">
        <v>960</v>
      </c>
      <c r="I65" s="2" t="s">
        <v>655</v>
      </c>
      <c r="J65" s="20" t="s">
        <v>797</v>
      </c>
      <c r="K65" s="18" t="s">
        <v>188</v>
      </c>
      <c r="L65" s="18" t="s">
        <v>189</v>
      </c>
      <c r="M65" s="18" t="s">
        <v>190</v>
      </c>
      <c r="N65" s="23" t="s">
        <v>692</v>
      </c>
      <c r="O65" s="18" t="s">
        <v>191</v>
      </c>
      <c r="P65" s="22" t="s">
        <v>192</v>
      </c>
      <c r="Q65" s="22" t="s">
        <v>658</v>
      </c>
      <c r="R65" s="34" t="s">
        <v>193</v>
      </c>
      <c r="S65" s="34" t="s">
        <v>189</v>
      </c>
      <c r="T65" s="20" t="s">
        <v>961</v>
      </c>
      <c r="U65" s="18" t="s">
        <v>193</v>
      </c>
      <c r="V65" s="18" t="s">
        <v>195</v>
      </c>
      <c r="W65" s="20" t="s">
        <v>733</v>
      </c>
      <c r="X65" s="20" t="s">
        <v>962</v>
      </c>
      <c r="Y65" s="23" t="s">
        <v>963</v>
      </c>
      <c r="Z65" s="24" t="s">
        <v>964</v>
      </c>
      <c r="AA65" s="27" t="s">
        <v>664</v>
      </c>
      <c r="AB65" s="23" t="s">
        <v>698</v>
      </c>
    </row>
    <row r="66" spans="1:32" ht="51" x14ac:dyDescent="0.2">
      <c r="A66" s="19"/>
      <c r="B66" s="20" t="s">
        <v>1256</v>
      </c>
      <c r="C66" s="23"/>
      <c r="D66" s="18">
        <v>2021</v>
      </c>
      <c r="E66" s="20" t="s">
        <v>772</v>
      </c>
      <c r="F66" s="22" t="s">
        <v>1252</v>
      </c>
      <c r="G66" s="20"/>
      <c r="H66" s="20"/>
      <c r="I66" s="23"/>
      <c r="J66" s="20"/>
      <c r="K66" s="22"/>
      <c r="M66" s="22"/>
      <c r="N66" s="23"/>
      <c r="O66" s="22"/>
      <c r="P66" s="22"/>
      <c r="Q66" s="22"/>
      <c r="T66" s="20"/>
      <c r="W66" s="20"/>
      <c r="X66" s="20"/>
      <c r="Z66" s="24" t="s">
        <v>1257</v>
      </c>
      <c r="AA66" s="28"/>
      <c r="AB66" s="23"/>
    </row>
    <row r="67" spans="1:32" ht="51" x14ac:dyDescent="0.2">
      <c r="A67" s="18"/>
      <c r="B67" s="20" t="s">
        <v>1253</v>
      </c>
      <c r="C67" s="20" t="s">
        <v>1254</v>
      </c>
      <c r="D67" s="18">
        <v>2022</v>
      </c>
      <c r="E67" s="20" t="s">
        <v>1255</v>
      </c>
      <c r="F67" s="22" t="s">
        <v>1252</v>
      </c>
      <c r="G67" s="20"/>
      <c r="H67" s="20"/>
      <c r="I67" s="2"/>
      <c r="K67" s="18"/>
      <c r="X67" s="20"/>
      <c r="Z67" s="24"/>
    </row>
    <row r="68" spans="1:32" ht="51" hidden="1" x14ac:dyDescent="0.2">
      <c r="A68" s="18"/>
      <c r="B68" s="20" t="s">
        <v>1258</v>
      </c>
      <c r="C68" s="20" t="s">
        <v>1259</v>
      </c>
      <c r="D68" s="18">
        <v>2021</v>
      </c>
      <c r="E68" s="20" t="s">
        <v>203</v>
      </c>
      <c r="F68" s="22" t="s">
        <v>1251</v>
      </c>
      <c r="G68" s="20"/>
      <c r="H68" s="20"/>
      <c r="I68" s="2"/>
      <c r="K68" s="18"/>
      <c r="X68" s="20"/>
      <c r="Z68" s="24" t="s">
        <v>1260</v>
      </c>
    </row>
    <row r="69" spans="1:32" s="23" customFormat="1" x14ac:dyDescent="0.2">
      <c r="A69" s="1"/>
      <c r="B69" s="1"/>
      <c r="C69" s="1"/>
      <c r="D69" s="1"/>
      <c r="E69" s="1"/>
      <c r="F69" s="1"/>
      <c r="G69" s="1"/>
      <c r="H69" s="1"/>
      <c r="I69" s="1"/>
      <c r="J69" s="1"/>
      <c r="K69" s="1"/>
      <c r="L69" s="18"/>
      <c r="M69" s="18"/>
      <c r="N69" s="2"/>
      <c r="O69" s="18"/>
      <c r="P69" s="18"/>
      <c r="Q69" s="18"/>
      <c r="R69" s="34"/>
      <c r="S69" s="34"/>
      <c r="T69" s="1"/>
      <c r="U69" s="18"/>
      <c r="V69" s="18"/>
      <c r="W69" s="1"/>
      <c r="X69" s="1"/>
      <c r="Z69" s="2"/>
      <c r="AA69" s="18"/>
      <c r="AB69" s="2"/>
      <c r="AC69" s="1"/>
      <c r="AD69" s="1"/>
      <c r="AE69" s="1"/>
      <c r="AF69" s="1"/>
    </row>
    <row r="70" spans="1:32" s="23" customFormat="1" x14ac:dyDescent="0.2">
      <c r="A70" s="1"/>
      <c r="B70" s="1"/>
      <c r="C70" s="1"/>
      <c r="D70" s="1"/>
      <c r="E70" s="1"/>
      <c r="F70" s="1"/>
      <c r="G70" s="1"/>
      <c r="H70" s="1"/>
      <c r="I70" s="1"/>
      <c r="J70" s="1"/>
      <c r="K70" s="1"/>
      <c r="L70" s="18"/>
      <c r="M70" s="18"/>
      <c r="N70" s="2"/>
      <c r="O70" s="18"/>
      <c r="P70" s="18"/>
      <c r="Q70" s="18"/>
      <c r="R70" s="34"/>
      <c r="S70" s="34"/>
      <c r="T70" s="1"/>
      <c r="U70" s="18"/>
      <c r="V70" s="18"/>
      <c r="W70" s="1"/>
      <c r="X70" s="1"/>
      <c r="Z70" s="2"/>
      <c r="AA70" s="18"/>
      <c r="AB70" s="2"/>
      <c r="AC70" s="1"/>
      <c r="AD70" s="1"/>
      <c r="AE70" s="1"/>
      <c r="AF70" s="1"/>
    </row>
    <row r="71" spans="1:32" s="23" customFormat="1" x14ac:dyDescent="0.2">
      <c r="A71" s="1"/>
      <c r="B71" s="1"/>
      <c r="C71" s="1"/>
      <c r="D71" s="1"/>
      <c r="E71" s="1"/>
      <c r="F71" s="1"/>
      <c r="G71" s="1"/>
      <c r="H71" s="1"/>
      <c r="I71" s="1"/>
      <c r="J71" s="1"/>
      <c r="K71" s="1"/>
      <c r="L71" s="18"/>
      <c r="M71" s="18"/>
      <c r="N71" s="2"/>
      <c r="O71" s="18"/>
      <c r="P71" s="18"/>
      <c r="Q71" s="18"/>
      <c r="R71" s="34"/>
      <c r="S71" s="34"/>
      <c r="T71" s="1"/>
      <c r="U71" s="18"/>
      <c r="V71" s="18"/>
      <c r="W71" s="1"/>
      <c r="X71" s="1"/>
      <c r="Z71" s="2"/>
      <c r="AA71" s="18"/>
      <c r="AB71" s="2"/>
      <c r="AC71" s="1"/>
      <c r="AD71" s="1"/>
      <c r="AE71" s="1"/>
      <c r="AF71" s="1"/>
    </row>
    <row r="72" spans="1:32" s="23" customFormat="1" x14ac:dyDescent="0.2">
      <c r="A72" s="1"/>
      <c r="B72" s="1"/>
      <c r="C72" s="1"/>
      <c r="D72" s="1"/>
      <c r="E72" s="1"/>
      <c r="F72" s="1"/>
      <c r="G72" s="1"/>
      <c r="H72" s="1"/>
      <c r="I72" s="1"/>
      <c r="J72" s="1"/>
      <c r="K72" s="1"/>
      <c r="L72" s="18"/>
      <c r="M72" s="18"/>
      <c r="N72" s="2"/>
      <c r="O72" s="18"/>
      <c r="P72" s="18"/>
      <c r="Q72" s="18"/>
      <c r="R72" s="34"/>
      <c r="S72" s="34"/>
      <c r="T72" s="1"/>
      <c r="U72" s="18"/>
      <c r="V72" s="18"/>
      <c r="W72" s="1"/>
      <c r="X72" s="1"/>
      <c r="Z72" s="2"/>
      <c r="AA72" s="18"/>
      <c r="AB72" s="2"/>
      <c r="AC72" s="1"/>
      <c r="AD72" s="1"/>
      <c r="AE72" s="1"/>
      <c r="AF72" s="1"/>
    </row>
    <row r="73" spans="1:32" s="23" customFormat="1" x14ac:dyDescent="0.2">
      <c r="A73" s="1"/>
      <c r="B73" s="1"/>
      <c r="C73" s="1"/>
      <c r="D73" s="1"/>
      <c r="E73" s="1"/>
      <c r="F73" s="1"/>
      <c r="G73" s="1"/>
      <c r="H73" s="1"/>
      <c r="I73" s="1"/>
      <c r="J73" s="1"/>
      <c r="K73" s="1"/>
      <c r="L73" s="18"/>
      <c r="M73" s="18"/>
      <c r="N73" s="2"/>
      <c r="O73" s="18"/>
      <c r="P73" s="18"/>
      <c r="Q73" s="18"/>
      <c r="R73" s="34"/>
      <c r="S73" s="34"/>
      <c r="T73" s="1"/>
      <c r="U73" s="18"/>
      <c r="V73" s="18"/>
      <c r="W73" s="1"/>
      <c r="X73" s="1"/>
      <c r="Z73" s="2"/>
      <c r="AA73" s="18"/>
      <c r="AB73" s="2"/>
      <c r="AC73" s="1"/>
      <c r="AD73" s="1"/>
      <c r="AE73" s="1"/>
      <c r="AF73" s="1"/>
    </row>
    <row r="74" spans="1:32" s="23" customFormat="1" x14ac:dyDescent="0.2">
      <c r="A74" s="1"/>
      <c r="B74" s="1"/>
      <c r="C74" s="1"/>
      <c r="D74" s="1"/>
      <c r="E74" s="1"/>
      <c r="F74" s="1"/>
      <c r="G74" s="1"/>
      <c r="H74" s="1"/>
      <c r="I74" s="1"/>
      <c r="J74" s="1"/>
      <c r="K74" s="1"/>
      <c r="L74" s="18"/>
      <c r="M74" s="18"/>
      <c r="N74" s="2"/>
      <c r="O74" s="18"/>
      <c r="P74" s="18"/>
      <c r="Q74" s="18"/>
      <c r="R74" s="34"/>
      <c r="S74" s="34"/>
      <c r="T74" s="1"/>
      <c r="U74" s="18"/>
      <c r="V74" s="18"/>
      <c r="W74" s="1"/>
      <c r="X74" s="1"/>
      <c r="Z74" s="2"/>
      <c r="AA74" s="18"/>
      <c r="AB74" s="2"/>
      <c r="AC74" s="1"/>
      <c r="AD74" s="1"/>
      <c r="AE74" s="1"/>
      <c r="AF74" s="1"/>
    </row>
    <row r="75" spans="1:32" s="23" customFormat="1" x14ac:dyDescent="0.2">
      <c r="A75" s="1"/>
      <c r="B75" s="1"/>
      <c r="C75" s="1"/>
      <c r="D75" s="1"/>
      <c r="E75" s="1"/>
      <c r="F75" s="1"/>
      <c r="G75" s="1"/>
      <c r="H75" s="1"/>
      <c r="I75" s="1"/>
      <c r="J75" s="1"/>
      <c r="K75" s="1"/>
      <c r="L75" s="18"/>
      <c r="M75" s="18"/>
      <c r="N75" s="2"/>
      <c r="O75" s="18"/>
      <c r="P75" s="18"/>
      <c r="Q75" s="18"/>
      <c r="R75" s="34"/>
      <c r="S75" s="34"/>
      <c r="T75" s="1"/>
      <c r="U75" s="18"/>
      <c r="V75" s="18"/>
      <c r="W75" s="1"/>
      <c r="X75" s="1"/>
      <c r="Z75" s="2"/>
      <c r="AA75" s="18"/>
      <c r="AB75" s="2"/>
      <c r="AC75" s="1"/>
      <c r="AD75" s="1"/>
      <c r="AE75" s="1"/>
      <c r="AF75" s="1"/>
    </row>
    <row r="76" spans="1:32" s="23" customFormat="1" x14ac:dyDescent="0.2">
      <c r="A76" s="1"/>
      <c r="B76" s="1"/>
      <c r="C76" s="1"/>
      <c r="D76" s="1"/>
      <c r="E76" s="1"/>
      <c r="F76" s="1"/>
      <c r="G76" s="1"/>
      <c r="H76" s="1"/>
      <c r="I76" s="1"/>
      <c r="J76" s="1"/>
      <c r="K76" s="1"/>
      <c r="L76" s="18"/>
      <c r="M76" s="18"/>
      <c r="N76" s="2"/>
      <c r="O76" s="18"/>
      <c r="P76" s="18"/>
      <c r="Q76" s="18"/>
      <c r="R76" s="34"/>
      <c r="S76" s="34"/>
      <c r="T76" s="1"/>
      <c r="U76" s="18"/>
      <c r="V76" s="18"/>
      <c r="W76" s="1"/>
      <c r="X76" s="1"/>
      <c r="Z76" s="2"/>
      <c r="AA76" s="18"/>
      <c r="AB76" s="2"/>
      <c r="AC76" s="1"/>
      <c r="AD76" s="1"/>
      <c r="AE76" s="1"/>
      <c r="AF76" s="1"/>
    </row>
    <row r="77" spans="1:32" s="23" customFormat="1" x14ac:dyDescent="0.2">
      <c r="A77" s="1"/>
      <c r="B77" s="1"/>
      <c r="C77" s="1"/>
      <c r="D77" s="1"/>
      <c r="E77" s="1"/>
      <c r="F77" s="1"/>
      <c r="G77" s="1"/>
      <c r="H77" s="1"/>
      <c r="I77" s="1"/>
      <c r="J77" s="1"/>
      <c r="K77" s="1"/>
      <c r="L77" s="18"/>
      <c r="M77" s="18"/>
      <c r="N77" s="2"/>
      <c r="O77" s="18"/>
      <c r="P77" s="18"/>
      <c r="Q77" s="18"/>
      <c r="R77" s="34"/>
      <c r="S77" s="34"/>
      <c r="T77" s="1"/>
      <c r="U77" s="18"/>
      <c r="V77" s="18"/>
      <c r="W77" s="1"/>
      <c r="X77" s="1"/>
      <c r="Z77" s="2"/>
      <c r="AA77" s="18"/>
      <c r="AB77" s="2"/>
      <c r="AC77" s="1"/>
      <c r="AD77" s="1"/>
      <c r="AE77" s="1"/>
      <c r="AF77" s="1"/>
    </row>
    <row r="78" spans="1:32" s="23" customFormat="1" x14ac:dyDescent="0.2">
      <c r="A78" s="1"/>
      <c r="B78" s="1"/>
      <c r="C78" s="1"/>
      <c r="D78" s="1"/>
      <c r="E78" s="1"/>
      <c r="F78" s="1"/>
      <c r="G78" s="1"/>
      <c r="H78" s="1"/>
      <c r="I78" s="1"/>
      <c r="J78" s="1"/>
      <c r="K78" s="1"/>
      <c r="L78" s="18"/>
      <c r="M78" s="18"/>
      <c r="N78" s="2"/>
      <c r="O78" s="18"/>
      <c r="P78" s="18"/>
      <c r="Q78" s="18"/>
      <c r="R78" s="34"/>
      <c r="S78" s="34"/>
      <c r="T78" s="1"/>
      <c r="U78" s="18"/>
      <c r="V78" s="18"/>
      <c r="W78" s="1"/>
      <c r="X78" s="1"/>
      <c r="Z78" s="2"/>
      <c r="AA78" s="18"/>
      <c r="AB78" s="2"/>
      <c r="AC78" s="1"/>
      <c r="AD78" s="1"/>
      <c r="AE78" s="1"/>
      <c r="AF78" s="1"/>
    </row>
    <row r="79" spans="1:32" s="23" customFormat="1" x14ac:dyDescent="0.2">
      <c r="A79" s="1"/>
      <c r="B79" s="1"/>
      <c r="C79" s="1"/>
      <c r="D79" s="1"/>
      <c r="E79" s="1"/>
      <c r="F79" s="1"/>
      <c r="G79" s="1"/>
      <c r="H79" s="1"/>
      <c r="I79" s="1"/>
      <c r="J79" s="1"/>
      <c r="K79" s="1"/>
      <c r="L79" s="18"/>
      <c r="M79" s="18"/>
      <c r="N79" s="2"/>
      <c r="O79" s="18"/>
      <c r="P79" s="18"/>
      <c r="Q79" s="18"/>
      <c r="R79" s="34"/>
      <c r="S79" s="34"/>
      <c r="T79" s="1"/>
      <c r="U79" s="18"/>
      <c r="V79" s="18"/>
      <c r="W79" s="1"/>
      <c r="X79" s="1"/>
      <c r="Z79" s="2"/>
      <c r="AA79" s="18"/>
      <c r="AB79" s="2"/>
      <c r="AC79" s="1"/>
      <c r="AD79" s="1"/>
      <c r="AE79" s="1"/>
      <c r="AF79" s="1"/>
    </row>
    <row r="80" spans="1:32" s="23" customFormat="1" x14ac:dyDescent="0.2">
      <c r="A80" s="1"/>
      <c r="B80" s="1"/>
      <c r="C80" s="1"/>
      <c r="D80" s="1"/>
      <c r="E80" s="1"/>
      <c r="F80" s="1"/>
      <c r="G80" s="1"/>
      <c r="H80" s="1"/>
      <c r="I80" s="1"/>
      <c r="J80" s="1"/>
      <c r="K80" s="1"/>
      <c r="L80" s="18"/>
      <c r="M80" s="18"/>
      <c r="N80" s="2"/>
      <c r="O80" s="18"/>
      <c r="P80" s="18"/>
      <c r="Q80" s="18"/>
      <c r="R80" s="34"/>
      <c r="S80" s="34"/>
      <c r="T80" s="1"/>
      <c r="U80" s="18"/>
      <c r="V80" s="18"/>
      <c r="W80" s="1"/>
      <c r="X80" s="1"/>
      <c r="Z80" s="2"/>
      <c r="AA80" s="18"/>
      <c r="AB80" s="2"/>
      <c r="AC80" s="1"/>
      <c r="AD80" s="1"/>
      <c r="AE80" s="1"/>
      <c r="AF80" s="1"/>
    </row>
    <row r="81" spans="1:32" s="23" customFormat="1" x14ac:dyDescent="0.2">
      <c r="A81" s="1"/>
      <c r="B81" s="1"/>
      <c r="C81" s="1"/>
      <c r="D81" s="1"/>
      <c r="E81" s="1"/>
      <c r="F81" s="1"/>
      <c r="G81" s="1"/>
      <c r="H81" s="1"/>
      <c r="I81" s="1"/>
      <c r="J81" s="1"/>
      <c r="K81" s="1"/>
      <c r="L81" s="18"/>
      <c r="M81" s="18"/>
      <c r="N81" s="2"/>
      <c r="O81" s="18"/>
      <c r="P81" s="18"/>
      <c r="Q81" s="18"/>
      <c r="R81" s="34"/>
      <c r="S81" s="34"/>
      <c r="T81" s="1"/>
      <c r="U81" s="18"/>
      <c r="V81" s="18"/>
      <c r="W81" s="1"/>
      <c r="X81" s="1"/>
      <c r="Z81" s="2"/>
      <c r="AA81" s="18"/>
      <c r="AB81" s="2"/>
      <c r="AC81" s="1"/>
      <c r="AD81" s="1"/>
      <c r="AE81" s="1"/>
      <c r="AF81" s="1"/>
    </row>
    <row r="82" spans="1:32" s="23" customFormat="1" x14ac:dyDescent="0.2">
      <c r="A82" s="1"/>
      <c r="B82" s="1"/>
      <c r="C82" s="1"/>
      <c r="D82" s="1"/>
      <c r="E82" s="1"/>
      <c r="F82" s="1"/>
      <c r="G82" s="1"/>
      <c r="H82" s="1"/>
      <c r="I82" s="1"/>
      <c r="J82" s="1"/>
      <c r="K82" s="1"/>
      <c r="L82" s="18"/>
      <c r="M82" s="18"/>
      <c r="N82" s="2"/>
      <c r="O82" s="18"/>
      <c r="P82" s="18"/>
      <c r="Q82" s="18"/>
      <c r="R82" s="34"/>
      <c r="S82" s="34"/>
      <c r="T82" s="1"/>
      <c r="U82" s="18"/>
      <c r="V82" s="18"/>
      <c r="W82" s="1"/>
      <c r="X82" s="1"/>
      <c r="Z82" s="2"/>
      <c r="AA82" s="18"/>
      <c r="AB82" s="2"/>
      <c r="AC82" s="1"/>
      <c r="AD82" s="1"/>
      <c r="AE82" s="1"/>
      <c r="AF82" s="1"/>
    </row>
    <row r="83" spans="1:32" s="23" customFormat="1" x14ac:dyDescent="0.2">
      <c r="A83" s="1"/>
      <c r="B83" s="1"/>
      <c r="C83" s="1"/>
      <c r="D83" s="1"/>
      <c r="E83" s="1"/>
      <c r="F83" s="1"/>
      <c r="G83" s="1"/>
      <c r="H83" s="1"/>
      <c r="I83" s="1"/>
      <c r="J83" s="1"/>
      <c r="K83" s="1"/>
      <c r="L83" s="18"/>
      <c r="M83" s="18"/>
      <c r="N83" s="2"/>
      <c r="O83" s="18"/>
      <c r="P83" s="18"/>
      <c r="Q83" s="18"/>
      <c r="R83" s="34"/>
      <c r="S83" s="34"/>
      <c r="T83" s="1"/>
      <c r="U83" s="18"/>
      <c r="V83" s="18"/>
      <c r="W83" s="1"/>
      <c r="X83" s="1"/>
      <c r="Z83" s="2"/>
      <c r="AA83" s="18"/>
      <c r="AB83" s="2"/>
      <c r="AC83" s="1"/>
      <c r="AD83" s="1"/>
      <c r="AE83" s="1"/>
      <c r="AF83" s="1"/>
    </row>
    <row r="84" spans="1:32" s="23" customFormat="1" x14ac:dyDescent="0.2">
      <c r="A84" s="1"/>
      <c r="B84" s="1"/>
      <c r="C84" s="1"/>
      <c r="D84" s="1"/>
      <c r="E84" s="1"/>
      <c r="F84" s="1"/>
      <c r="G84" s="1"/>
      <c r="H84" s="1"/>
      <c r="I84" s="1"/>
      <c r="J84" s="1"/>
      <c r="K84" s="1"/>
      <c r="L84" s="18"/>
      <c r="M84" s="18"/>
      <c r="N84" s="2"/>
      <c r="O84" s="18"/>
      <c r="P84" s="18"/>
      <c r="Q84" s="18"/>
      <c r="R84" s="34"/>
      <c r="S84" s="34"/>
      <c r="T84" s="1"/>
      <c r="U84" s="18"/>
      <c r="V84" s="18"/>
      <c r="W84" s="1"/>
      <c r="X84" s="1"/>
      <c r="Z84" s="2"/>
      <c r="AA84" s="18"/>
      <c r="AB84" s="2"/>
      <c r="AC84" s="1"/>
      <c r="AD84" s="1"/>
      <c r="AE84" s="1"/>
      <c r="AF84" s="1"/>
    </row>
    <row r="85" spans="1:32" s="23" customFormat="1" x14ac:dyDescent="0.2">
      <c r="A85" s="1"/>
      <c r="B85" s="1"/>
      <c r="C85" s="1"/>
      <c r="D85" s="1"/>
      <c r="E85" s="1"/>
      <c r="F85" s="1"/>
      <c r="G85" s="1"/>
      <c r="H85" s="1"/>
      <c r="I85" s="1"/>
      <c r="J85" s="1"/>
      <c r="K85" s="1"/>
      <c r="L85" s="18"/>
      <c r="M85" s="18"/>
      <c r="N85" s="2"/>
      <c r="O85" s="18"/>
      <c r="P85" s="18"/>
      <c r="Q85" s="18"/>
      <c r="R85" s="34"/>
      <c r="S85" s="34"/>
      <c r="T85" s="1"/>
      <c r="U85" s="18"/>
      <c r="V85" s="18"/>
      <c r="W85" s="1"/>
      <c r="X85" s="1"/>
      <c r="Z85" s="2"/>
      <c r="AA85" s="18"/>
      <c r="AB85" s="2"/>
      <c r="AC85" s="1"/>
      <c r="AD85" s="1"/>
      <c r="AE85" s="1"/>
      <c r="AF85" s="1"/>
    </row>
    <row r="86" spans="1:32" s="23" customFormat="1" x14ac:dyDescent="0.2">
      <c r="A86" s="1"/>
      <c r="B86" s="1"/>
      <c r="C86" s="1"/>
      <c r="D86" s="1"/>
      <c r="E86" s="1"/>
      <c r="F86" s="1"/>
      <c r="G86" s="1"/>
      <c r="H86" s="1"/>
      <c r="I86" s="1"/>
      <c r="J86" s="1"/>
      <c r="K86" s="1"/>
      <c r="L86" s="18"/>
      <c r="M86" s="18"/>
      <c r="N86" s="2"/>
      <c r="O86" s="18"/>
      <c r="P86" s="18"/>
      <c r="Q86" s="18"/>
      <c r="R86" s="34"/>
      <c r="S86" s="34"/>
      <c r="T86" s="1"/>
      <c r="U86" s="18"/>
      <c r="V86" s="18"/>
      <c r="W86" s="1"/>
      <c r="X86" s="1"/>
      <c r="Z86" s="2"/>
      <c r="AA86" s="18"/>
      <c r="AB86" s="2"/>
      <c r="AC86" s="1"/>
      <c r="AD86" s="1"/>
      <c r="AE86" s="1"/>
      <c r="AF86" s="1"/>
    </row>
    <row r="87" spans="1:32" s="23" customFormat="1" x14ac:dyDescent="0.2">
      <c r="A87" s="1"/>
      <c r="B87" s="1"/>
      <c r="C87" s="1"/>
      <c r="D87" s="1"/>
      <c r="E87" s="1"/>
      <c r="F87" s="1"/>
      <c r="G87" s="1"/>
      <c r="H87" s="1"/>
      <c r="I87" s="1"/>
      <c r="J87" s="1"/>
      <c r="K87" s="1"/>
      <c r="L87" s="18"/>
      <c r="M87" s="18"/>
      <c r="N87" s="2"/>
      <c r="O87" s="18"/>
      <c r="P87" s="18"/>
      <c r="Q87" s="18"/>
      <c r="R87" s="34"/>
      <c r="S87" s="34"/>
      <c r="T87" s="1"/>
      <c r="U87" s="18"/>
      <c r="V87" s="18"/>
      <c r="W87" s="1"/>
      <c r="X87" s="1"/>
      <c r="Z87" s="2"/>
      <c r="AA87" s="18"/>
      <c r="AB87" s="2"/>
      <c r="AC87" s="1"/>
      <c r="AD87" s="1"/>
      <c r="AE87" s="1"/>
      <c r="AF87" s="1"/>
    </row>
    <row r="88" spans="1:32" s="23" customFormat="1" x14ac:dyDescent="0.2">
      <c r="A88" s="1"/>
      <c r="B88" s="1"/>
      <c r="C88" s="1"/>
      <c r="D88" s="1"/>
      <c r="E88" s="1"/>
      <c r="F88" s="1"/>
      <c r="G88" s="1"/>
      <c r="H88" s="1"/>
      <c r="I88" s="1"/>
      <c r="J88" s="1"/>
      <c r="K88" s="1"/>
      <c r="L88" s="18"/>
      <c r="M88" s="18"/>
      <c r="N88" s="2"/>
      <c r="O88" s="18"/>
      <c r="P88" s="18"/>
      <c r="Q88" s="18"/>
      <c r="R88" s="34"/>
      <c r="S88" s="34"/>
      <c r="T88" s="1"/>
      <c r="U88" s="18"/>
      <c r="V88" s="18"/>
      <c r="W88" s="1"/>
      <c r="X88" s="1"/>
      <c r="Z88" s="2"/>
      <c r="AA88" s="18"/>
      <c r="AB88" s="2"/>
      <c r="AC88" s="1"/>
      <c r="AD88" s="1"/>
      <c r="AE88" s="1"/>
      <c r="AF88" s="1"/>
    </row>
    <row r="89" spans="1:32" s="23" customFormat="1" x14ac:dyDescent="0.2">
      <c r="A89" s="1"/>
      <c r="B89" s="1"/>
      <c r="C89" s="1"/>
      <c r="D89" s="1"/>
      <c r="E89" s="1"/>
      <c r="F89" s="1"/>
      <c r="G89" s="1"/>
      <c r="H89" s="1"/>
      <c r="I89" s="1"/>
      <c r="J89" s="1"/>
      <c r="K89" s="1"/>
      <c r="L89" s="18"/>
      <c r="M89" s="18"/>
      <c r="N89" s="2"/>
      <c r="O89" s="18"/>
      <c r="P89" s="18"/>
      <c r="Q89" s="18"/>
      <c r="R89" s="34"/>
      <c r="S89" s="34"/>
      <c r="T89" s="1"/>
      <c r="U89" s="18"/>
      <c r="V89" s="18"/>
      <c r="W89" s="1"/>
      <c r="X89" s="1"/>
      <c r="Z89" s="2"/>
      <c r="AA89" s="18"/>
      <c r="AB89" s="2"/>
      <c r="AC89" s="1"/>
      <c r="AD89" s="1"/>
      <c r="AE89" s="1"/>
      <c r="AF89" s="1"/>
    </row>
    <row r="90" spans="1:32" s="23" customFormat="1" x14ac:dyDescent="0.2">
      <c r="A90" s="1"/>
      <c r="B90" s="1"/>
      <c r="C90" s="1"/>
      <c r="D90" s="1"/>
      <c r="E90" s="1"/>
      <c r="F90" s="1"/>
      <c r="G90" s="1"/>
      <c r="H90" s="1"/>
      <c r="I90" s="1"/>
      <c r="J90" s="1"/>
      <c r="K90" s="1"/>
      <c r="L90" s="18"/>
      <c r="M90" s="18"/>
      <c r="N90" s="2"/>
      <c r="O90" s="18"/>
      <c r="P90" s="18"/>
      <c r="Q90" s="18"/>
      <c r="R90" s="34"/>
      <c r="S90" s="34"/>
      <c r="T90" s="1"/>
      <c r="U90" s="18"/>
      <c r="V90" s="18"/>
      <c r="W90" s="1"/>
      <c r="X90" s="1"/>
      <c r="Z90" s="2"/>
      <c r="AA90" s="18"/>
      <c r="AB90" s="2"/>
      <c r="AC90" s="1"/>
      <c r="AD90" s="1"/>
      <c r="AE90" s="1"/>
      <c r="AF90" s="1"/>
    </row>
    <row r="91" spans="1:32" s="23" customFormat="1" x14ac:dyDescent="0.2">
      <c r="A91" s="1"/>
      <c r="B91" s="1"/>
      <c r="C91" s="1"/>
      <c r="D91" s="1"/>
      <c r="E91" s="1"/>
      <c r="F91" s="1"/>
      <c r="G91" s="1"/>
      <c r="H91" s="1"/>
      <c r="I91" s="1"/>
      <c r="J91" s="1"/>
      <c r="K91" s="1"/>
      <c r="L91" s="18"/>
      <c r="M91" s="18"/>
      <c r="N91" s="2"/>
      <c r="O91" s="18"/>
      <c r="P91" s="18"/>
      <c r="Q91" s="18"/>
      <c r="R91" s="34"/>
      <c r="S91" s="34"/>
      <c r="T91" s="1"/>
      <c r="U91" s="18"/>
      <c r="V91" s="18"/>
      <c r="W91" s="1"/>
      <c r="X91" s="1"/>
      <c r="Z91" s="2"/>
      <c r="AA91" s="18"/>
      <c r="AB91" s="2"/>
      <c r="AC91" s="1"/>
      <c r="AD91" s="1"/>
      <c r="AE91" s="1"/>
      <c r="AF91" s="1"/>
    </row>
    <row r="92" spans="1:32" s="23" customFormat="1" x14ac:dyDescent="0.2">
      <c r="A92" s="1"/>
      <c r="B92" s="1"/>
      <c r="C92" s="1"/>
      <c r="D92" s="1"/>
      <c r="E92" s="1"/>
      <c r="F92" s="1"/>
      <c r="G92" s="1"/>
      <c r="H92" s="1"/>
      <c r="I92" s="1"/>
      <c r="J92" s="1"/>
      <c r="K92" s="1"/>
      <c r="L92" s="18"/>
      <c r="M92" s="18"/>
      <c r="N92" s="2"/>
      <c r="O92" s="18"/>
      <c r="P92" s="18"/>
      <c r="Q92" s="18"/>
      <c r="R92" s="34"/>
      <c r="S92" s="34"/>
      <c r="T92" s="1"/>
      <c r="U92" s="18"/>
      <c r="V92" s="18"/>
      <c r="W92" s="1"/>
      <c r="X92" s="1"/>
      <c r="Z92" s="2"/>
      <c r="AA92" s="18"/>
      <c r="AB92" s="2"/>
      <c r="AC92" s="1"/>
      <c r="AD92" s="1"/>
      <c r="AE92" s="1"/>
      <c r="AF92" s="1"/>
    </row>
    <row r="93" spans="1:32" s="23" customFormat="1" x14ac:dyDescent="0.2">
      <c r="A93" s="1"/>
      <c r="B93" s="1"/>
      <c r="C93" s="1"/>
      <c r="D93" s="1"/>
      <c r="E93" s="1"/>
      <c r="F93" s="1"/>
      <c r="G93" s="1"/>
      <c r="H93" s="1"/>
      <c r="I93" s="1"/>
      <c r="J93" s="1"/>
      <c r="K93" s="1"/>
      <c r="L93" s="18"/>
      <c r="M93" s="18"/>
      <c r="N93" s="2"/>
      <c r="O93" s="18"/>
      <c r="P93" s="18"/>
      <c r="Q93" s="18"/>
      <c r="R93" s="34"/>
      <c r="S93" s="34"/>
      <c r="T93" s="1"/>
      <c r="U93" s="18"/>
      <c r="V93" s="18"/>
      <c r="W93" s="1"/>
      <c r="X93" s="1"/>
      <c r="Z93" s="2"/>
      <c r="AA93" s="18"/>
      <c r="AB93" s="2"/>
      <c r="AC93" s="1"/>
      <c r="AD93" s="1"/>
      <c r="AE93" s="1"/>
      <c r="AF93" s="1"/>
    </row>
    <row r="94" spans="1:32" s="23" customFormat="1" x14ac:dyDescent="0.2">
      <c r="A94" s="1"/>
      <c r="B94" s="1"/>
      <c r="C94" s="1"/>
      <c r="D94" s="1"/>
      <c r="E94" s="1"/>
      <c r="F94" s="1"/>
      <c r="G94" s="1"/>
      <c r="H94" s="1"/>
      <c r="I94" s="1"/>
      <c r="J94" s="1"/>
      <c r="K94" s="1"/>
      <c r="L94" s="18"/>
      <c r="M94" s="18"/>
      <c r="N94" s="2"/>
      <c r="O94" s="18"/>
      <c r="P94" s="18"/>
      <c r="Q94" s="18"/>
      <c r="R94" s="34"/>
      <c r="S94" s="34"/>
      <c r="T94" s="1"/>
      <c r="U94" s="18"/>
      <c r="V94" s="18"/>
      <c r="W94" s="1"/>
      <c r="X94" s="1"/>
      <c r="Z94" s="2"/>
      <c r="AA94" s="18"/>
      <c r="AB94" s="2"/>
      <c r="AC94" s="1"/>
      <c r="AD94" s="1"/>
      <c r="AE94" s="1"/>
      <c r="AF94" s="1"/>
    </row>
    <row r="95" spans="1:32" s="23" customFormat="1" x14ac:dyDescent="0.2">
      <c r="A95" s="1"/>
      <c r="B95" s="1"/>
      <c r="C95" s="1"/>
      <c r="D95" s="1"/>
      <c r="E95" s="1"/>
      <c r="F95" s="1"/>
      <c r="G95" s="1"/>
      <c r="H95" s="1"/>
      <c r="I95" s="1"/>
      <c r="J95" s="1"/>
      <c r="K95" s="1"/>
      <c r="L95" s="18"/>
      <c r="M95" s="18"/>
      <c r="N95" s="2"/>
      <c r="O95" s="18"/>
      <c r="P95" s="18"/>
      <c r="Q95" s="18"/>
      <c r="R95" s="34"/>
      <c r="S95" s="34"/>
      <c r="T95" s="1"/>
      <c r="U95" s="18"/>
      <c r="V95" s="18"/>
      <c r="W95" s="1"/>
      <c r="X95" s="1"/>
      <c r="Z95" s="2"/>
      <c r="AA95" s="18"/>
      <c r="AB95" s="2"/>
      <c r="AC95" s="1"/>
      <c r="AD95" s="1"/>
      <c r="AE95" s="1"/>
      <c r="AF95" s="1"/>
    </row>
    <row r="96" spans="1:32" s="23" customFormat="1" x14ac:dyDescent="0.2">
      <c r="A96" s="1"/>
      <c r="B96" s="1"/>
      <c r="C96" s="1"/>
      <c r="D96" s="1"/>
      <c r="E96" s="1"/>
      <c r="F96" s="1"/>
      <c r="G96" s="1"/>
      <c r="H96" s="1"/>
      <c r="I96" s="1"/>
      <c r="J96" s="1"/>
      <c r="K96" s="1"/>
      <c r="L96" s="18"/>
      <c r="M96" s="18"/>
      <c r="N96" s="2"/>
      <c r="O96" s="18"/>
      <c r="P96" s="18"/>
      <c r="Q96" s="18"/>
      <c r="R96" s="34"/>
      <c r="S96" s="34"/>
      <c r="T96" s="1"/>
      <c r="U96" s="18"/>
      <c r="V96" s="18"/>
      <c r="W96" s="1"/>
      <c r="X96" s="1"/>
      <c r="Z96" s="2"/>
      <c r="AA96" s="18"/>
      <c r="AB96" s="2"/>
      <c r="AC96" s="1"/>
      <c r="AD96" s="1"/>
      <c r="AE96" s="1"/>
      <c r="AF96" s="1"/>
    </row>
    <row r="97" spans="1:32" s="23" customFormat="1" x14ac:dyDescent="0.2">
      <c r="A97" s="1"/>
      <c r="B97" s="1"/>
      <c r="C97" s="1"/>
      <c r="D97" s="1"/>
      <c r="E97" s="1"/>
      <c r="F97" s="1"/>
      <c r="G97" s="1"/>
      <c r="H97" s="1"/>
      <c r="I97" s="1"/>
      <c r="J97" s="1"/>
      <c r="K97" s="1"/>
      <c r="L97" s="18"/>
      <c r="M97" s="18"/>
      <c r="N97" s="2"/>
      <c r="O97" s="18"/>
      <c r="P97" s="18"/>
      <c r="Q97" s="18"/>
      <c r="R97" s="34"/>
      <c r="S97" s="34"/>
      <c r="T97" s="1"/>
      <c r="U97" s="18"/>
      <c r="V97" s="18"/>
      <c r="W97" s="1"/>
      <c r="X97" s="1"/>
      <c r="Z97" s="2"/>
      <c r="AA97" s="18"/>
      <c r="AB97" s="2"/>
      <c r="AC97" s="1"/>
      <c r="AD97" s="1"/>
      <c r="AE97" s="1"/>
      <c r="AF97" s="1"/>
    </row>
    <row r="98" spans="1:32" s="23" customFormat="1" x14ac:dyDescent="0.2">
      <c r="A98" s="1"/>
      <c r="B98" s="1"/>
      <c r="C98" s="1"/>
      <c r="D98" s="1"/>
      <c r="E98" s="1"/>
      <c r="F98" s="1"/>
      <c r="G98" s="1"/>
      <c r="H98" s="1"/>
      <c r="I98" s="1"/>
      <c r="J98" s="1"/>
      <c r="K98" s="1"/>
      <c r="L98" s="18"/>
      <c r="M98" s="18"/>
      <c r="N98" s="2"/>
      <c r="O98" s="18"/>
      <c r="P98" s="18"/>
      <c r="Q98" s="18"/>
      <c r="R98" s="34"/>
      <c r="S98" s="34"/>
      <c r="T98" s="1"/>
      <c r="U98" s="18"/>
      <c r="V98" s="18"/>
      <c r="W98" s="1"/>
      <c r="X98" s="1"/>
      <c r="Z98" s="2"/>
      <c r="AA98" s="18"/>
      <c r="AB98" s="2"/>
      <c r="AC98" s="1"/>
      <c r="AD98" s="1"/>
      <c r="AE98" s="1"/>
      <c r="AF98" s="1"/>
    </row>
    <row r="99" spans="1:32" s="23" customFormat="1" x14ac:dyDescent="0.2">
      <c r="A99" s="1"/>
      <c r="B99" s="1"/>
      <c r="C99" s="1"/>
      <c r="D99" s="1"/>
      <c r="E99" s="1"/>
      <c r="F99" s="1"/>
      <c r="G99" s="1"/>
      <c r="H99" s="1"/>
      <c r="I99" s="1"/>
      <c r="J99" s="1"/>
      <c r="K99" s="1"/>
      <c r="L99" s="18"/>
      <c r="M99" s="18"/>
      <c r="N99" s="2"/>
      <c r="O99" s="18"/>
      <c r="P99" s="18"/>
      <c r="Q99" s="18"/>
      <c r="R99" s="34"/>
      <c r="S99" s="34"/>
      <c r="T99" s="1"/>
      <c r="U99" s="18"/>
      <c r="V99" s="18"/>
      <c r="W99" s="1"/>
      <c r="X99" s="1"/>
      <c r="Z99" s="2"/>
      <c r="AA99" s="18"/>
      <c r="AB99" s="2"/>
      <c r="AC99" s="1"/>
      <c r="AD99" s="1"/>
      <c r="AE99" s="1"/>
      <c r="AF99" s="1"/>
    </row>
    <row r="100" spans="1:32" s="23" customFormat="1" x14ac:dyDescent="0.2">
      <c r="A100" s="1"/>
      <c r="B100" s="1"/>
      <c r="C100" s="1"/>
      <c r="D100" s="1"/>
      <c r="E100" s="1"/>
      <c r="F100" s="1"/>
      <c r="G100" s="1"/>
      <c r="H100" s="1"/>
      <c r="I100" s="1"/>
      <c r="J100" s="1"/>
      <c r="K100" s="1"/>
      <c r="L100" s="18"/>
      <c r="M100" s="18"/>
      <c r="N100" s="2"/>
      <c r="O100" s="18"/>
      <c r="P100" s="18"/>
      <c r="Q100" s="18"/>
      <c r="R100" s="34"/>
      <c r="S100" s="34"/>
      <c r="T100" s="1"/>
      <c r="U100" s="18"/>
      <c r="V100" s="18"/>
      <c r="W100" s="1"/>
      <c r="X100" s="1"/>
      <c r="Z100" s="2"/>
      <c r="AA100" s="18"/>
      <c r="AB100" s="2"/>
      <c r="AC100" s="1"/>
      <c r="AD100" s="1"/>
      <c r="AE100" s="1"/>
      <c r="AF100" s="1"/>
    </row>
    <row r="101" spans="1:32" s="23" customFormat="1" x14ac:dyDescent="0.2">
      <c r="A101" s="1"/>
      <c r="B101" s="1"/>
      <c r="C101" s="1"/>
      <c r="D101" s="1"/>
      <c r="E101" s="1"/>
      <c r="F101" s="1"/>
      <c r="G101" s="1"/>
      <c r="H101" s="1"/>
      <c r="I101" s="1"/>
      <c r="J101" s="1"/>
      <c r="K101" s="1"/>
      <c r="L101" s="18"/>
      <c r="M101" s="18"/>
      <c r="N101" s="2"/>
      <c r="O101" s="18"/>
      <c r="P101" s="18"/>
      <c r="Q101" s="18"/>
      <c r="R101" s="34"/>
      <c r="S101" s="34"/>
      <c r="T101" s="1"/>
      <c r="U101" s="18"/>
      <c r="V101" s="18"/>
      <c r="W101" s="1"/>
      <c r="X101" s="1"/>
      <c r="Z101" s="2"/>
      <c r="AA101" s="18"/>
      <c r="AB101" s="2"/>
      <c r="AC101" s="1"/>
      <c r="AD101" s="1"/>
      <c r="AE101" s="1"/>
      <c r="AF101" s="1"/>
    </row>
    <row r="102" spans="1:32" s="23" customFormat="1" x14ac:dyDescent="0.2">
      <c r="A102" s="1"/>
      <c r="B102" s="1"/>
      <c r="C102" s="1"/>
      <c r="D102" s="1"/>
      <c r="E102" s="1"/>
      <c r="F102" s="1"/>
      <c r="G102" s="1"/>
      <c r="H102" s="1"/>
      <c r="I102" s="1"/>
      <c r="J102" s="1"/>
      <c r="K102" s="1"/>
      <c r="L102" s="18"/>
      <c r="M102" s="18"/>
      <c r="N102" s="2"/>
      <c r="O102" s="18"/>
      <c r="P102" s="18"/>
      <c r="Q102" s="18"/>
      <c r="R102" s="34"/>
      <c r="S102" s="34"/>
      <c r="T102" s="1"/>
      <c r="U102" s="18"/>
      <c r="V102" s="18"/>
      <c r="W102" s="1"/>
      <c r="X102" s="1"/>
      <c r="Z102" s="2"/>
      <c r="AA102" s="18"/>
      <c r="AB102" s="2"/>
      <c r="AC102" s="1"/>
      <c r="AD102" s="1"/>
      <c r="AE102" s="1"/>
      <c r="AF102" s="1"/>
    </row>
    <row r="103" spans="1:32" s="23" customFormat="1" x14ac:dyDescent="0.2">
      <c r="A103" s="1"/>
      <c r="B103" s="1"/>
      <c r="C103" s="1"/>
      <c r="D103" s="1"/>
      <c r="E103" s="1"/>
      <c r="F103" s="1"/>
      <c r="G103" s="1"/>
      <c r="H103" s="1"/>
      <c r="I103" s="1"/>
      <c r="J103" s="1"/>
      <c r="K103" s="1"/>
      <c r="L103" s="18"/>
      <c r="M103" s="18"/>
      <c r="N103" s="2"/>
      <c r="O103" s="18"/>
      <c r="P103" s="18"/>
      <c r="Q103" s="18"/>
      <c r="R103" s="34"/>
      <c r="S103" s="34"/>
      <c r="T103" s="1"/>
      <c r="U103" s="18"/>
      <c r="V103" s="18"/>
      <c r="W103" s="1"/>
      <c r="X103" s="1"/>
      <c r="Z103" s="2"/>
      <c r="AA103" s="18"/>
      <c r="AB103" s="2"/>
      <c r="AC103" s="1"/>
      <c r="AD103" s="1"/>
      <c r="AE103" s="1"/>
      <c r="AF103" s="1"/>
    </row>
    <row r="104" spans="1:32" s="23" customFormat="1" x14ac:dyDescent="0.2">
      <c r="A104" s="1"/>
      <c r="B104" s="1"/>
      <c r="C104" s="1"/>
      <c r="D104" s="1"/>
      <c r="E104" s="1"/>
      <c r="F104" s="1"/>
      <c r="G104" s="1"/>
      <c r="H104" s="1"/>
      <c r="I104" s="1"/>
      <c r="J104" s="1"/>
      <c r="K104" s="1"/>
      <c r="L104" s="18"/>
      <c r="M104" s="18"/>
      <c r="N104" s="2"/>
      <c r="O104" s="18"/>
      <c r="P104" s="18"/>
      <c r="Q104" s="18"/>
      <c r="R104" s="34"/>
      <c r="S104" s="34"/>
      <c r="T104" s="1"/>
      <c r="U104" s="18"/>
      <c r="V104" s="18"/>
      <c r="W104" s="1"/>
      <c r="X104" s="1"/>
      <c r="Z104" s="2"/>
      <c r="AA104" s="18"/>
      <c r="AB104" s="2"/>
      <c r="AC104" s="1"/>
      <c r="AD104" s="1"/>
      <c r="AE104" s="1"/>
      <c r="AF104" s="1"/>
    </row>
    <row r="105" spans="1:32" s="23" customFormat="1" x14ac:dyDescent="0.2">
      <c r="A105" s="1"/>
      <c r="B105" s="1"/>
      <c r="C105" s="1"/>
      <c r="D105" s="1"/>
      <c r="E105" s="1"/>
      <c r="F105" s="1"/>
      <c r="G105" s="1"/>
      <c r="H105" s="1"/>
      <c r="I105" s="1"/>
      <c r="J105" s="1"/>
      <c r="K105" s="1"/>
      <c r="L105" s="18"/>
      <c r="M105" s="18"/>
      <c r="N105" s="2"/>
      <c r="O105" s="18"/>
      <c r="P105" s="18"/>
      <c r="Q105" s="18"/>
      <c r="R105" s="34"/>
      <c r="S105" s="34"/>
      <c r="T105" s="1"/>
      <c r="U105" s="18"/>
      <c r="V105" s="18"/>
      <c r="W105" s="1"/>
      <c r="X105" s="1"/>
      <c r="Z105" s="2"/>
      <c r="AA105" s="18"/>
      <c r="AB105" s="2"/>
      <c r="AC105" s="1"/>
      <c r="AD105" s="1"/>
      <c r="AE105" s="1"/>
      <c r="AF105" s="1"/>
    </row>
    <row r="106" spans="1:32" s="23" customFormat="1" x14ac:dyDescent="0.2">
      <c r="A106" s="1"/>
      <c r="B106" s="1"/>
      <c r="C106" s="1"/>
      <c r="D106" s="1"/>
      <c r="E106" s="1"/>
      <c r="F106" s="1"/>
      <c r="G106" s="1"/>
      <c r="H106" s="1"/>
      <c r="I106" s="1"/>
      <c r="J106" s="1"/>
      <c r="K106" s="1"/>
      <c r="L106" s="18"/>
      <c r="M106" s="18"/>
      <c r="N106" s="2"/>
      <c r="O106" s="18"/>
      <c r="P106" s="18"/>
      <c r="Q106" s="18"/>
      <c r="R106" s="34"/>
      <c r="S106" s="34"/>
      <c r="T106" s="1"/>
      <c r="U106" s="18"/>
      <c r="V106" s="18"/>
      <c r="W106" s="1"/>
      <c r="X106" s="1"/>
      <c r="Z106" s="2"/>
      <c r="AA106" s="18"/>
      <c r="AB106" s="2"/>
      <c r="AC106" s="1"/>
      <c r="AD106" s="1"/>
      <c r="AE106" s="1"/>
      <c r="AF106" s="1"/>
    </row>
    <row r="107" spans="1:32" s="23" customFormat="1" x14ac:dyDescent="0.2">
      <c r="A107" s="1"/>
      <c r="B107" s="1"/>
      <c r="C107" s="1"/>
      <c r="D107" s="1"/>
      <c r="E107" s="1"/>
      <c r="F107" s="1"/>
      <c r="G107" s="1"/>
      <c r="H107" s="1"/>
      <c r="I107" s="1"/>
      <c r="J107" s="1"/>
      <c r="K107" s="1"/>
      <c r="L107" s="18"/>
      <c r="M107" s="18"/>
      <c r="N107" s="2"/>
      <c r="O107" s="18"/>
      <c r="P107" s="18"/>
      <c r="Q107" s="18"/>
      <c r="R107" s="34"/>
      <c r="S107" s="34"/>
      <c r="T107" s="1"/>
      <c r="U107" s="18"/>
      <c r="V107" s="18"/>
      <c r="W107" s="1"/>
      <c r="X107" s="1"/>
      <c r="Z107" s="2"/>
      <c r="AA107" s="18"/>
      <c r="AB107" s="2"/>
      <c r="AC107" s="1"/>
      <c r="AD107" s="1"/>
      <c r="AE107" s="1"/>
      <c r="AF107" s="1"/>
    </row>
    <row r="108" spans="1:32" s="23" customFormat="1" x14ac:dyDescent="0.2">
      <c r="A108" s="1"/>
      <c r="B108" s="1"/>
      <c r="C108" s="1"/>
      <c r="D108" s="1"/>
      <c r="E108" s="1"/>
      <c r="F108" s="1"/>
      <c r="G108" s="1"/>
      <c r="H108" s="1"/>
      <c r="I108" s="1"/>
      <c r="J108" s="1"/>
      <c r="K108" s="1"/>
      <c r="L108" s="18"/>
      <c r="M108" s="18"/>
      <c r="N108" s="2"/>
      <c r="O108" s="18"/>
      <c r="P108" s="18"/>
      <c r="Q108" s="18"/>
      <c r="R108" s="34"/>
      <c r="S108" s="34"/>
      <c r="T108" s="1"/>
      <c r="U108" s="18"/>
      <c r="V108" s="18"/>
      <c r="W108" s="1"/>
      <c r="X108" s="1"/>
      <c r="Z108" s="2"/>
      <c r="AA108" s="18"/>
      <c r="AB108" s="2"/>
      <c r="AC108" s="1"/>
      <c r="AD108" s="1"/>
      <c r="AE108" s="1"/>
      <c r="AF108" s="1"/>
    </row>
    <row r="109" spans="1:32" s="23" customFormat="1" x14ac:dyDescent="0.2">
      <c r="A109" s="1"/>
      <c r="B109" s="1"/>
      <c r="C109" s="1"/>
      <c r="D109" s="1"/>
      <c r="E109" s="1"/>
      <c r="F109" s="1"/>
      <c r="G109" s="1"/>
      <c r="H109" s="1"/>
      <c r="I109" s="1"/>
      <c r="J109" s="1"/>
      <c r="K109" s="1"/>
      <c r="L109" s="18"/>
      <c r="M109" s="18"/>
      <c r="N109" s="2"/>
      <c r="O109" s="18"/>
      <c r="P109" s="18"/>
      <c r="Q109" s="18"/>
      <c r="R109" s="34"/>
      <c r="S109" s="34"/>
      <c r="T109" s="1"/>
      <c r="U109" s="18"/>
      <c r="V109" s="18"/>
      <c r="W109" s="1"/>
      <c r="X109" s="1"/>
      <c r="Z109" s="2"/>
      <c r="AA109" s="18"/>
      <c r="AB109" s="2"/>
      <c r="AC109" s="1"/>
      <c r="AD109" s="1"/>
      <c r="AE109" s="1"/>
      <c r="AF109" s="1"/>
    </row>
    <row r="110" spans="1:32" s="23" customFormat="1" x14ac:dyDescent="0.2">
      <c r="A110" s="1"/>
      <c r="B110" s="1"/>
      <c r="C110" s="1"/>
      <c r="D110" s="1"/>
      <c r="E110" s="1"/>
      <c r="F110" s="1"/>
      <c r="G110" s="1"/>
      <c r="H110" s="1"/>
      <c r="I110" s="1"/>
      <c r="J110" s="1"/>
      <c r="K110" s="1"/>
      <c r="L110" s="18"/>
      <c r="M110" s="18"/>
      <c r="N110" s="2"/>
      <c r="O110" s="18"/>
      <c r="P110" s="18"/>
      <c r="Q110" s="18"/>
      <c r="R110" s="34"/>
      <c r="S110" s="34"/>
      <c r="T110" s="1"/>
      <c r="U110" s="18"/>
      <c r="V110" s="18"/>
      <c r="W110" s="1"/>
      <c r="X110" s="1"/>
      <c r="Z110" s="2"/>
      <c r="AA110" s="18"/>
      <c r="AB110" s="2"/>
      <c r="AC110" s="1"/>
      <c r="AD110" s="1"/>
      <c r="AE110" s="1"/>
      <c r="AF110" s="1"/>
    </row>
    <row r="111" spans="1:32" s="23" customFormat="1" x14ac:dyDescent="0.2">
      <c r="A111" s="1"/>
      <c r="B111" s="1"/>
      <c r="C111" s="1"/>
      <c r="D111" s="1"/>
      <c r="E111" s="1"/>
      <c r="F111" s="1"/>
      <c r="G111" s="1"/>
      <c r="H111" s="1"/>
      <c r="I111" s="1"/>
      <c r="J111" s="1"/>
      <c r="K111" s="1"/>
      <c r="L111" s="18"/>
      <c r="M111" s="18"/>
      <c r="N111" s="2"/>
      <c r="O111" s="18"/>
      <c r="P111" s="18"/>
      <c r="Q111" s="18"/>
      <c r="R111" s="34"/>
      <c r="S111" s="34"/>
      <c r="T111" s="1"/>
      <c r="U111" s="18"/>
      <c r="V111" s="18"/>
      <c r="W111" s="1"/>
      <c r="X111" s="1"/>
      <c r="Z111" s="2"/>
      <c r="AA111" s="18"/>
      <c r="AB111" s="2"/>
      <c r="AC111" s="1"/>
      <c r="AD111" s="1"/>
      <c r="AE111" s="1"/>
      <c r="AF111" s="1"/>
    </row>
    <row r="112" spans="1:32" s="23" customFormat="1" x14ac:dyDescent="0.2">
      <c r="A112" s="1"/>
      <c r="B112" s="1"/>
      <c r="C112" s="1"/>
      <c r="D112" s="1"/>
      <c r="E112" s="1"/>
      <c r="F112" s="1"/>
      <c r="G112" s="1"/>
      <c r="H112" s="1"/>
      <c r="I112" s="1"/>
      <c r="J112" s="1"/>
      <c r="K112" s="1"/>
      <c r="L112" s="18"/>
      <c r="M112" s="18"/>
      <c r="N112" s="2"/>
      <c r="O112" s="18"/>
      <c r="P112" s="18"/>
      <c r="Q112" s="18"/>
      <c r="R112" s="34"/>
      <c r="S112" s="34"/>
      <c r="T112" s="1"/>
      <c r="U112" s="18"/>
      <c r="V112" s="18"/>
      <c r="W112" s="1"/>
      <c r="X112" s="1"/>
      <c r="Z112" s="2"/>
      <c r="AA112" s="18"/>
      <c r="AB112" s="2"/>
      <c r="AC112" s="1"/>
      <c r="AD112" s="1"/>
      <c r="AE112" s="1"/>
      <c r="AF112" s="1"/>
    </row>
    <row r="113" spans="1:32" s="23" customFormat="1" x14ac:dyDescent="0.2">
      <c r="A113" s="1"/>
      <c r="B113" s="1"/>
      <c r="C113" s="1"/>
      <c r="D113" s="1"/>
      <c r="E113" s="1"/>
      <c r="F113" s="1"/>
      <c r="G113" s="1"/>
      <c r="H113" s="1"/>
      <c r="I113" s="1"/>
      <c r="J113" s="1"/>
      <c r="K113" s="1"/>
      <c r="L113" s="18"/>
      <c r="M113" s="18"/>
      <c r="N113" s="2"/>
      <c r="O113" s="18"/>
      <c r="P113" s="18"/>
      <c r="Q113" s="18"/>
      <c r="R113" s="34"/>
      <c r="S113" s="34"/>
      <c r="T113" s="1"/>
      <c r="U113" s="18"/>
      <c r="V113" s="18"/>
      <c r="W113" s="1"/>
      <c r="X113" s="1"/>
      <c r="Z113" s="2"/>
      <c r="AA113" s="18"/>
      <c r="AB113" s="2"/>
      <c r="AC113" s="1"/>
      <c r="AD113" s="1"/>
      <c r="AE113" s="1"/>
      <c r="AF113" s="1"/>
    </row>
    <row r="114" spans="1:32" s="23" customFormat="1" x14ac:dyDescent="0.2">
      <c r="A114" s="1"/>
      <c r="B114" s="1"/>
      <c r="C114" s="1"/>
      <c r="D114" s="1"/>
      <c r="E114" s="1"/>
      <c r="F114" s="1"/>
      <c r="G114" s="1"/>
      <c r="H114" s="1"/>
      <c r="I114" s="1"/>
      <c r="J114" s="1"/>
      <c r="K114" s="1"/>
      <c r="L114" s="18"/>
      <c r="M114" s="18"/>
      <c r="N114" s="2"/>
      <c r="O114" s="18"/>
      <c r="P114" s="18"/>
      <c r="Q114" s="18"/>
      <c r="R114" s="34"/>
      <c r="S114" s="34"/>
      <c r="T114" s="1"/>
      <c r="U114" s="18"/>
      <c r="V114" s="18"/>
      <c r="W114" s="1"/>
      <c r="X114" s="1"/>
      <c r="Z114" s="2"/>
      <c r="AA114" s="18"/>
      <c r="AB114" s="2"/>
      <c r="AC114" s="1"/>
      <c r="AD114" s="1"/>
      <c r="AE114" s="1"/>
      <c r="AF114" s="1"/>
    </row>
    <row r="115" spans="1:32" s="23" customFormat="1" x14ac:dyDescent="0.2">
      <c r="A115" s="1"/>
      <c r="B115" s="1"/>
      <c r="C115" s="1"/>
      <c r="D115" s="1"/>
      <c r="E115" s="1"/>
      <c r="F115" s="1"/>
      <c r="G115" s="1"/>
      <c r="H115" s="1"/>
      <c r="I115" s="1"/>
      <c r="J115" s="1"/>
      <c r="K115" s="1"/>
      <c r="L115" s="18"/>
      <c r="M115" s="18"/>
      <c r="N115" s="2"/>
      <c r="O115" s="18"/>
      <c r="P115" s="18"/>
      <c r="Q115" s="18"/>
      <c r="R115" s="34"/>
      <c r="S115" s="34"/>
      <c r="T115" s="1"/>
      <c r="U115" s="18"/>
      <c r="V115" s="18"/>
      <c r="W115" s="1"/>
      <c r="X115" s="1"/>
      <c r="Z115" s="2"/>
      <c r="AA115" s="18"/>
      <c r="AB115" s="2"/>
      <c r="AC115" s="1"/>
      <c r="AD115" s="1"/>
      <c r="AE115" s="1"/>
      <c r="AF115" s="1"/>
    </row>
    <row r="116" spans="1:32" s="23" customFormat="1" x14ac:dyDescent="0.2">
      <c r="A116" s="1"/>
      <c r="B116" s="1"/>
      <c r="C116" s="1"/>
      <c r="D116" s="1"/>
      <c r="E116" s="1"/>
      <c r="F116" s="1"/>
      <c r="G116" s="1"/>
      <c r="H116" s="1"/>
      <c r="I116" s="1"/>
      <c r="J116" s="1"/>
      <c r="K116" s="1"/>
      <c r="L116" s="18"/>
      <c r="M116" s="18"/>
      <c r="N116" s="2"/>
      <c r="O116" s="18"/>
      <c r="P116" s="18"/>
      <c r="Q116" s="18"/>
      <c r="R116" s="34"/>
      <c r="S116" s="34"/>
      <c r="T116" s="1"/>
      <c r="U116" s="18"/>
      <c r="V116" s="18"/>
      <c r="W116" s="1"/>
      <c r="X116" s="1"/>
      <c r="Z116" s="2"/>
      <c r="AA116" s="18"/>
      <c r="AB116" s="2"/>
      <c r="AC116" s="1"/>
      <c r="AD116" s="1"/>
      <c r="AE116" s="1"/>
      <c r="AF116" s="1"/>
    </row>
    <row r="117" spans="1:32" s="23" customFormat="1" x14ac:dyDescent="0.2">
      <c r="A117" s="1"/>
      <c r="B117" s="1"/>
      <c r="C117" s="1"/>
      <c r="D117" s="1"/>
      <c r="E117" s="1"/>
      <c r="F117" s="1"/>
      <c r="G117" s="1"/>
      <c r="H117" s="1"/>
      <c r="I117" s="1"/>
      <c r="J117" s="1"/>
      <c r="K117" s="1"/>
      <c r="L117" s="18"/>
      <c r="M117" s="18"/>
      <c r="N117" s="2"/>
      <c r="O117" s="18"/>
      <c r="P117" s="18"/>
      <c r="Q117" s="18"/>
      <c r="R117" s="34"/>
      <c r="S117" s="34"/>
      <c r="T117" s="1"/>
      <c r="U117" s="18"/>
      <c r="V117" s="18"/>
      <c r="W117" s="1"/>
      <c r="X117" s="1"/>
      <c r="Z117" s="2"/>
      <c r="AA117" s="18"/>
      <c r="AB117" s="2"/>
      <c r="AC117" s="1"/>
      <c r="AD117" s="1"/>
      <c r="AE117" s="1"/>
      <c r="AF117" s="1"/>
    </row>
    <row r="118" spans="1:32" s="23" customFormat="1" x14ac:dyDescent="0.2">
      <c r="A118" s="1"/>
      <c r="B118" s="1"/>
      <c r="C118" s="1"/>
      <c r="D118" s="1"/>
      <c r="E118" s="1"/>
      <c r="F118" s="1"/>
      <c r="G118" s="1"/>
      <c r="H118" s="1"/>
      <c r="I118" s="1"/>
      <c r="J118" s="1"/>
      <c r="K118" s="1"/>
      <c r="L118" s="18"/>
      <c r="M118" s="18"/>
      <c r="N118" s="2"/>
      <c r="O118" s="18"/>
      <c r="P118" s="18"/>
      <c r="Q118" s="18"/>
      <c r="R118" s="34"/>
      <c r="S118" s="34"/>
      <c r="T118" s="1"/>
      <c r="U118" s="18"/>
      <c r="V118" s="18"/>
      <c r="W118" s="1"/>
      <c r="X118" s="1"/>
      <c r="Z118" s="2"/>
      <c r="AA118" s="18"/>
      <c r="AB118" s="2"/>
      <c r="AC118" s="1"/>
      <c r="AD118" s="1"/>
      <c r="AE118" s="1"/>
      <c r="AF118" s="1"/>
    </row>
    <row r="119" spans="1:32" s="23" customFormat="1" x14ac:dyDescent="0.2">
      <c r="A119" s="1"/>
      <c r="B119" s="1"/>
      <c r="C119" s="1"/>
      <c r="D119" s="1"/>
      <c r="E119" s="1"/>
      <c r="F119" s="1"/>
      <c r="G119" s="1"/>
      <c r="H119" s="1"/>
      <c r="I119" s="1"/>
      <c r="J119" s="1"/>
      <c r="K119" s="1"/>
      <c r="L119" s="18"/>
      <c r="M119" s="18"/>
      <c r="N119" s="2"/>
      <c r="O119" s="18"/>
      <c r="P119" s="18"/>
      <c r="Q119" s="18"/>
      <c r="R119" s="34"/>
      <c r="S119" s="34"/>
      <c r="T119" s="1"/>
      <c r="U119" s="18"/>
      <c r="V119" s="18"/>
      <c r="W119" s="1"/>
      <c r="X119" s="1"/>
      <c r="Z119" s="2"/>
      <c r="AA119" s="18"/>
      <c r="AB119" s="2"/>
      <c r="AC119" s="1"/>
      <c r="AD119" s="1"/>
      <c r="AE119" s="1"/>
      <c r="AF119" s="1"/>
    </row>
    <row r="120" spans="1:32" s="23" customFormat="1" x14ac:dyDescent="0.2">
      <c r="A120" s="1"/>
      <c r="B120" s="1"/>
      <c r="C120" s="1"/>
      <c r="D120" s="1"/>
      <c r="E120" s="1"/>
      <c r="F120" s="1"/>
      <c r="G120" s="1"/>
      <c r="H120" s="1"/>
      <c r="I120" s="1"/>
      <c r="J120" s="1"/>
      <c r="K120" s="1"/>
      <c r="L120" s="18"/>
      <c r="M120" s="18"/>
      <c r="N120" s="2"/>
      <c r="O120" s="18"/>
      <c r="P120" s="18"/>
      <c r="Q120" s="18"/>
      <c r="R120" s="34"/>
      <c r="S120" s="34"/>
      <c r="T120" s="1"/>
      <c r="U120" s="18"/>
      <c r="V120" s="18"/>
      <c r="W120" s="1"/>
      <c r="X120" s="1"/>
      <c r="Z120" s="2"/>
      <c r="AA120" s="18"/>
      <c r="AB120" s="2"/>
      <c r="AC120" s="1"/>
      <c r="AD120" s="1"/>
      <c r="AE120" s="1"/>
      <c r="AF120" s="1"/>
    </row>
    <row r="121" spans="1:32" s="23" customFormat="1" x14ac:dyDescent="0.2">
      <c r="A121" s="1"/>
      <c r="B121" s="1"/>
      <c r="C121" s="1"/>
      <c r="D121" s="1"/>
      <c r="E121" s="1"/>
      <c r="F121" s="1"/>
      <c r="G121" s="1"/>
      <c r="H121" s="1"/>
      <c r="I121" s="1"/>
      <c r="J121" s="1"/>
      <c r="K121" s="1"/>
      <c r="L121" s="18"/>
      <c r="M121" s="18"/>
      <c r="N121" s="2"/>
      <c r="O121" s="18"/>
      <c r="P121" s="18"/>
      <c r="Q121" s="18"/>
      <c r="R121" s="34"/>
      <c r="S121" s="34"/>
      <c r="T121" s="1"/>
      <c r="U121" s="18"/>
      <c r="V121" s="18"/>
      <c r="W121" s="1"/>
      <c r="X121" s="1"/>
      <c r="Z121" s="2"/>
      <c r="AA121" s="18"/>
      <c r="AB121" s="2"/>
      <c r="AC121" s="1"/>
      <c r="AD121" s="1"/>
      <c r="AE121" s="1"/>
      <c r="AF121" s="1"/>
    </row>
    <row r="122" spans="1:32" s="23" customFormat="1" x14ac:dyDescent="0.2">
      <c r="A122" s="1"/>
      <c r="B122" s="1"/>
      <c r="C122" s="1"/>
      <c r="D122" s="1"/>
      <c r="E122" s="1"/>
      <c r="F122" s="1"/>
      <c r="G122" s="1"/>
      <c r="H122" s="1"/>
      <c r="I122" s="1"/>
      <c r="J122" s="1"/>
      <c r="K122" s="1"/>
      <c r="L122" s="18"/>
      <c r="M122" s="18"/>
      <c r="N122" s="2"/>
      <c r="O122" s="18"/>
      <c r="P122" s="18"/>
      <c r="Q122" s="18"/>
      <c r="R122" s="34"/>
      <c r="S122" s="34"/>
      <c r="T122" s="1"/>
      <c r="U122" s="18"/>
      <c r="V122" s="18"/>
      <c r="W122" s="1"/>
      <c r="X122" s="1"/>
      <c r="Z122" s="2"/>
      <c r="AA122" s="18"/>
      <c r="AB122" s="2"/>
      <c r="AC122" s="1"/>
      <c r="AD122" s="1"/>
      <c r="AE122" s="1"/>
      <c r="AF122" s="1"/>
    </row>
    <row r="123" spans="1:32" s="23" customFormat="1" x14ac:dyDescent="0.2">
      <c r="A123" s="1"/>
      <c r="B123" s="1"/>
      <c r="C123" s="1"/>
      <c r="D123" s="1"/>
      <c r="E123" s="1"/>
      <c r="F123" s="1"/>
      <c r="G123" s="1"/>
      <c r="H123" s="1"/>
      <c r="I123" s="1"/>
      <c r="J123" s="1"/>
      <c r="K123" s="1"/>
      <c r="L123" s="18"/>
      <c r="M123" s="18"/>
      <c r="N123" s="2"/>
      <c r="O123" s="18"/>
      <c r="P123" s="18"/>
      <c r="Q123" s="18"/>
      <c r="R123" s="34"/>
      <c r="S123" s="34"/>
      <c r="T123" s="1"/>
      <c r="U123" s="18"/>
      <c r="V123" s="18"/>
      <c r="W123" s="1"/>
      <c r="X123" s="1"/>
      <c r="Z123" s="2"/>
      <c r="AA123" s="18"/>
      <c r="AB123" s="2"/>
      <c r="AC123" s="1"/>
      <c r="AD123" s="1"/>
      <c r="AE123" s="1"/>
      <c r="AF123" s="1"/>
    </row>
    <row r="124" spans="1:32" s="23" customFormat="1" x14ac:dyDescent="0.2">
      <c r="A124" s="1"/>
      <c r="B124" s="1"/>
      <c r="C124" s="1"/>
      <c r="D124" s="1"/>
      <c r="E124" s="1"/>
      <c r="F124" s="1"/>
      <c r="G124" s="1"/>
      <c r="H124" s="1"/>
      <c r="I124" s="1"/>
      <c r="J124" s="1"/>
      <c r="K124" s="1"/>
      <c r="L124" s="18"/>
      <c r="M124" s="18"/>
      <c r="N124" s="2"/>
      <c r="O124" s="18"/>
      <c r="P124" s="18"/>
      <c r="Q124" s="18"/>
      <c r="R124" s="34"/>
      <c r="S124" s="34"/>
      <c r="T124" s="1"/>
      <c r="U124" s="18"/>
      <c r="V124" s="18"/>
      <c r="W124" s="1"/>
      <c r="X124" s="1"/>
      <c r="Z124" s="2"/>
      <c r="AA124" s="18"/>
      <c r="AB124" s="2"/>
      <c r="AC124" s="1"/>
      <c r="AD124" s="1"/>
      <c r="AE124" s="1"/>
      <c r="AF124" s="1"/>
    </row>
    <row r="125" spans="1:32" s="23" customFormat="1" x14ac:dyDescent="0.2">
      <c r="A125" s="1"/>
      <c r="B125" s="1"/>
      <c r="C125" s="1"/>
      <c r="D125" s="1"/>
      <c r="E125" s="1"/>
      <c r="F125" s="1"/>
      <c r="G125" s="1"/>
      <c r="H125" s="1"/>
      <c r="I125" s="1"/>
      <c r="J125" s="1"/>
      <c r="K125" s="1"/>
      <c r="L125" s="18"/>
      <c r="M125" s="18"/>
      <c r="N125" s="2"/>
      <c r="O125" s="18"/>
      <c r="P125" s="18"/>
      <c r="Q125" s="18"/>
      <c r="R125" s="34"/>
      <c r="S125" s="34"/>
      <c r="T125" s="1"/>
      <c r="U125" s="18"/>
      <c r="V125" s="18"/>
      <c r="W125" s="1"/>
      <c r="X125" s="1"/>
      <c r="Z125" s="2"/>
      <c r="AA125" s="18"/>
      <c r="AB125" s="2"/>
      <c r="AC125" s="1"/>
      <c r="AD125" s="1"/>
      <c r="AE125" s="1"/>
      <c r="AF125" s="1"/>
    </row>
    <row r="126" spans="1:32" s="23" customFormat="1" x14ac:dyDescent="0.2">
      <c r="A126" s="1"/>
      <c r="B126" s="1"/>
      <c r="C126" s="1"/>
      <c r="D126" s="1"/>
      <c r="E126" s="1"/>
      <c r="F126" s="1"/>
      <c r="G126" s="1"/>
      <c r="H126" s="1"/>
      <c r="I126" s="1"/>
      <c r="J126" s="1"/>
      <c r="K126" s="1"/>
      <c r="L126" s="18"/>
      <c r="M126" s="18"/>
      <c r="N126" s="2"/>
      <c r="O126" s="18"/>
      <c r="P126" s="18"/>
      <c r="Q126" s="18"/>
      <c r="R126" s="34"/>
      <c r="S126" s="34"/>
      <c r="T126" s="1"/>
      <c r="U126" s="18"/>
      <c r="V126" s="18"/>
      <c r="W126" s="1"/>
      <c r="X126" s="1"/>
      <c r="Z126" s="2"/>
      <c r="AA126" s="18"/>
      <c r="AB126" s="2"/>
      <c r="AC126" s="1"/>
      <c r="AD126" s="1"/>
      <c r="AE126" s="1"/>
      <c r="AF126" s="1"/>
    </row>
    <row r="127" spans="1:32" s="23" customFormat="1" x14ac:dyDescent="0.2">
      <c r="A127" s="1"/>
      <c r="B127" s="1"/>
      <c r="C127" s="1"/>
      <c r="D127" s="1"/>
      <c r="E127" s="1"/>
      <c r="F127" s="1"/>
      <c r="G127" s="1"/>
      <c r="H127" s="1"/>
      <c r="I127" s="1"/>
      <c r="J127" s="1"/>
      <c r="K127" s="1"/>
      <c r="L127" s="18"/>
      <c r="M127" s="18"/>
      <c r="N127" s="2"/>
      <c r="O127" s="18"/>
      <c r="P127" s="18"/>
      <c r="Q127" s="18"/>
      <c r="R127" s="34"/>
      <c r="S127" s="34"/>
      <c r="T127" s="1"/>
      <c r="U127" s="18"/>
      <c r="V127" s="18"/>
      <c r="W127" s="1"/>
      <c r="X127" s="1"/>
      <c r="Z127" s="2"/>
      <c r="AA127" s="18"/>
      <c r="AB127" s="2"/>
      <c r="AC127" s="1"/>
      <c r="AD127" s="1"/>
      <c r="AE127" s="1"/>
      <c r="AF127" s="1"/>
    </row>
    <row r="128" spans="1:32" s="23" customFormat="1" x14ac:dyDescent="0.2">
      <c r="A128" s="1"/>
      <c r="B128" s="1"/>
      <c r="C128" s="1"/>
      <c r="D128" s="1"/>
      <c r="E128" s="1"/>
      <c r="F128" s="1"/>
      <c r="G128" s="1"/>
      <c r="H128" s="1"/>
      <c r="I128" s="1"/>
      <c r="J128" s="1"/>
      <c r="K128" s="1"/>
      <c r="L128" s="18"/>
      <c r="M128" s="18"/>
      <c r="N128" s="2"/>
      <c r="O128" s="18"/>
      <c r="P128" s="18"/>
      <c r="Q128" s="18"/>
      <c r="R128" s="34"/>
      <c r="S128" s="34"/>
      <c r="T128" s="1"/>
      <c r="U128" s="18"/>
      <c r="V128" s="18"/>
      <c r="W128" s="1"/>
      <c r="X128" s="1"/>
      <c r="Z128" s="2"/>
      <c r="AA128" s="18"/>
      <c r="AB128" s="2"/>
      <c r="AC128" s="1"/>
      <c r="AD128" s="1"/>
      <c r="AE128" s="1"/>
      <c r="AF128" s="1"/>
    </row>
    <row r="129" spans="1:32" s="23" customFormat="1" x14ac:dyDescent="0.2">
      <c r="A129" s="1"/>
      <c r="B129" s="1"/>
      <c r="C129" s="1"/>
      <c r="D129" s="1"/>
      <c r="E129" s="1"/>
      <c r="F129" s="1"/>
      <c r="G129" s="1"/>
      <c r="H129" s="1"/>
      <c r="I129" s="1"/>
      <c r="J129" s="1"/>
      <c r="K129" s="1"/>
      <c r="L129" s="18"/>
      <c r="M129" s="18"/>
      <c r="N129" s="2"/>
      <c r="O129" s="18"/>
      <c r="P129" s="18"/>
      <c r="Q129" s="18"/>
      <c r="R129" s="34"/>
      <c r="S129" s="34"/>
      <c r="T129" s="1"/>
      <c r="U129" s="18"/>
      <c r="V129" s="18"/>
      <c r="W129" s="1"/>
      <c r="X129" s="1"/>
      <c r="Z129" s="2"/>
      <c r="AA129" s="18"/>
      <c r="AB129" s="2"/>
      <c r="AC129" s="1"/>
      <c r="AD129" s="1"/>
      <c r="AE129" s="1"/>
      <c r="AF129" s="1"/>
    </row>
    <row r="130" spans="1:32" s="23" customFormat="1" x14ac:dyDescent="0.2">
      <c r="A130" s="1"/>
      <c r="B130" s="1"/>
      <c r="C130" s="1"/>
      <c r="D130" s="1"/>
      <c r="E130" s="1"/>
      <c r="F130" s="1"/>
      <c r="G130" s="1"/>
      <c r="H130" s="1"/>
      <c r="I130" s="1"/>
      <c r="J130" s="1"/>
      <c r="K130" s="1"/>
      <c r="L130" s="18"/>
      <c r="M130" s="18"/>
      <c r="N130" s="2"/>
      <c r="O130" s="18"/>
      <c r="P130" s="18"/>
      <c r="Q130" s="18"/>
      <c r="R130" s="34"/>
      <c r="S130" s="34"/>
      <c r="T130" s="1"/>
      <c r="U130" s="18"/>
      <c r="V130" s="18"/>
      <c r="W130" s="1"/>
      <c r="X130" s="1"/>
      <c r="Z130" s="2"/>
      <c r="AA130" s="18"/>
      <c r="AB130" s="2"/>
      <c r="AC130" s="1"/>
      <c r="AD130" s="1"/>
      <c r="AE130" s="1"/>
      <c r="AF130" s="1"/>
    </row>
    <row r="131" spans="1:32" s="23" customFormat="1" x14ac:dyDescent="0.2">
      <c r="A131" s="1"/>
      <c r="B131" s="1"/>
      <c r="C131" s="1"/>
      <c r="D131" s="1"/>
      <c r="E131" s="1"/>
      <c r="F131" s="1"/>
      <c r="G131" s="1"/>
      <c r="H131" s="1"/>
      <c r="I131" s="1"/>
      <c r="J131" s="1"/>
      <c r="K131" s="1"/>
      <c r="L131" s="18"/>
      <c r="M131" s="18"/>
      <c r="N131" s="2"/>
      <c r="O131" s="18"/>
      <c r="P131" s="18"/>
      <c r="Q131" s="18"/>
      <c r="R131" s="34"/>
      <c r="S131" s="34"/>
      <c r="T131" s="1"/>
      <c r="U131" s="18"/>
      <c r="V131" s="18"/>
      <c r="W131" s="1"/>
      <c r="X131" s="1"/>
      <c r="Z131" s="2"/>
      <c r="AA131" s="18"/>
      <c r="AB131" s="2"/>
      <c r="AC131" s="1"/>
      <c r="AD131" s="1"/>
      <c r="AE131" s="1"/>
      <c r="AF131" s="1"/>
    </row>
    <row r="132" spans="1:32" s="23" customFormat="1" x14ac:dyDescent="0.2">
      <c r="A132" s="1"/>
      <c r="B132" s="1"/>
      <c r="C132" s="1"/>
      <c r="D132" s="1"/>
      <c r="E132" s="1"/>
      <c r="F132" s="1"/>
      <c r="G132" s="1"/>
      <c r="H132" s="1"/>
      <c r="I132" s="1"/>
      <c r="J132" s="1"/>
      <c r="K132" s="1"/>
      <c r="L132" s="18"/>
      <c r="M132" s="18"/>
      <c r="N132" s="2"/>
      <c r="O132" s="18"/>
      <c r="P132" s="18"/>
      <c r="Q132" s="18"/>
      <c r="R132" s="34"/>
      <c r="S132" s="34"/>
      <c r="T132" s="1"/>
      <c r="U132" s="18"/>
      <c r="V132" s="18"/>
      <c r="W132" s="1"/>
      <c r="X132" s="1"/>
      <c r="Z132" s="2"/>
      <c r="AA132" s="18"/>
      <c r="AB132" s="2"/>
      <c r="AC132" s="1"/>
      <c r="AD132" s="1"/>
      <c r="AE132" s="1"/>
      <c r="AF132" s="1"/>
    </row>
    <row r="133" spans="1:32" s="23" customFormat="1" x14ac:dyDescent="0.2">
      <c r="A133" s="1"/>
      <c r="B133" s="1"/>
      <c r="C133" s="1"/>
      <c r="D133" s="1"/>
      <c r="E133" s="1"/>
      <c r="F133" s="1"/>
      <c r="G133" s="1"/>
      <c r="H133" s="1"/>
      <c r="I133" s="1"/>
      <c r="J133" s="1"/>
      <c r="K133" s="1"/>
      <c r="L133" s="18"/>
      <c r="M133" s="18"/>
      <c r="N133" s="2"/>
      <c r="O133" s="18"/>
      <c r="P133" s="18"/>
      <c r="Q133" s="18"/>
      <c r="R133" s="34"/>
      <c r="S133" s="34"/>
      <c r="T133" s="1"/>
      <c r="U133" s="18"/>
      <c r="V133" s="18"/>
      <c r="W133" s="1"/>
      <c r="X133" s="1"/>
      <c r="Z133" s="2"/>
      <c r="AA133" s="18"/>
      <c r="AB133" s="2"/>
      <c r="AC133" s="1"/>
      <c r="AD133" s="1"/>
      <c r="AE133" s="1"/>
      <c r="AF133" s="1"/>
    </row>
    <row r="134" spans="1:32" s="23" customFormat="1" x14ac:dyDescent="0.2">
      <c r="A134" s="1"/>
      <c r="B134" s="1"/>
      <c r="C134" s="1"/>
      <c r="D134" s="1"/>
      <c r="E134" s="1"/>
      <c r="F134" s="1"/>
      <c r="G134" s="1"/>
      <c r="H134" s="1"/>
      <c r="I134" s="1"/>
      <c r="J134" s="1"/>
      <c r="K134" s="1"/>
      <c r="L134" s="18"/>
      <c r="M134" s="18"/>
      <c r="N134" s="2"/>
      <c r="O134" s="18"/>
      <c r="P134" s="18"/>
      <c r="Q134" s="18"/>
      <c r="R134" s="34"/>
      <c r="S134" s="34"/>
      <c r="T134" s="1"/>
      <c r="U134" s="18"/>
      <c r="V134" s="18"/>
      <c r="W134" s="1"/>
      <c r="X134" s="1"/>
      <c r="Z134" s="2"/>
      <c r="AA134" s="18"/>
      <c r="AB134" s="2"/>
      <c r="AC134" s="1"/>
      <c r="AD134" s="1"/>
      <c r="AE134" s="1"/>
      <c r="AF134" s="1"/>
    </row>
    <row r="135" spans="1:32" s="23" customFormat="1" x14ac:dyDescent="0.2">
      <c r="A135" s="1"/>
      <c r="B135" s="1"/>
      <c r="C135" s="1"/>
      <c r="D135" s="1"/>
      <c r="E135" s="1"/>
      <c r="F135" s="1"/>
      <c r="G135" s="1"/>
      <c r="H135" s="1"/>
      <c r="I135" s="1"/>
      <c r="J135" s="1"/>
      <c r="K135" s="1"/>
      <c r="L135" s="18"/>
      <c r="M135" s="18"/>
      <c r="N135" s="2"/>
      <c r="O135" s="18"/>
      <c r="P135" s="18"/>
      <c r="Q135" s="18"/>
      <c r="R135" s="34"/>
      <c r="S135" s="34"/>
      <c r="T135" s="1"/>
      <c r="U135" s="18"/>
      <c r="V135" s="18"/>
      <c r="W135" s="1"/>
      <c r="X135" s="1"/>
      <c r="Z135" s="2"/>
      <c r="AA135" s="18"/>
      <c r="AB135" s="2"/>
      <c r="AC135" s="1"/>
      <c r="AD135" s="1"/>
      <c r="AE135" s="1"/>
      <c r="AF135" s="1"/>
    </row>
    <row r="136" spans="1:32" s="23" customFormat="1" x14ac:dyDescent="0.2">
      <c r="A136" s="1"/>
      <c r="B136" s="1"/>
      <c r="C136" s="1"/>
      <c r="D136" s="1"/>
      <c r="E136" s="1"/>
      <c r="F136" s="1"/>
      <c r="G136" s="1"/>
      <c r="H136" s="1"/>
      <c r="I136" s="1"/>
      <c r="J136" s="1"/>
      <c r="K136" s="1"/>
      <c r="L136" s="18"/>
      <c r="M136" s="18"/>
      <c r="N136" s="2"/>
      <c r="O136" s="18"/>
      <c r="P136" s="18"/>
      <c r="Q136" s="18"/>
      <c r="R136" s="34"/>
      <c r="S136" s="34"/>
      <c r="T136" s="1"/>
      <c r="U136" s="18"/>
      <c r="V136" s="18"/>
      <c r="W136" s="1"/>
      <c r="X136" s="1"/>
      <c r="Z136" s="2"/>
      <c r="AA136" s="18"/>
      <c r="AB136" s="2"/>
      <c r="AC136" s="1"/>
      <c r="AD136" s="1"/>
      <c r="AE136" s="1"/>
      <c r="AF136" s="1"/>
    </row>
    <row r="137" spans="1:32" s="23" customFormat="1" x14ac:dyDescent="0.2">
      <c r="A137" s="1"/>
      <c r="B137" s="1"/>
      <c r="C137" s="1"/>
      <c r="D137" s="1"/>
      <c r="E137" s="1"/>
      <c r="F137" s="1"/>
      <c r="G137" s="1"/>
      <c r="H137" s="1"/>
      <c r="I137" s="1"/>
      <c r="J137" s="1"/>
      <c r="K137" s="1"/>
      <c r="L137" s="18"/>
      <c r="M137" s="18"/>
      <c r="N137" s="2"/>
      <c r="O137" s="18"/>
      <c r="P137" s="18"/>
      <c r="Q137" s="18"/>
      <c r="R137" s="34"/>
      <c r="S137" s="34"/>
      <c r="T137" s="1"/>
      <c r="U137" s="18"/>
      <c r="V137" s="18"/>
      <c r="W137" s="1"/>
      <c r="X137" s="1"/>
      <c r="Z137" s="2"/>
      <c r="AA137" s="18"/>
      <c r="AB137" s="2"/>
      <c r="AC137" s="1"/>
      <c r="AD137" s="1"/>
      <c r="AE137" s="1"/>
      <c r="AF137" s="1"/>
    </row>
    <row r="138" spans="1:32" s="23" customFormat="1" x14ac:dyDescent="0.2">
      <c r="A138" s="1"/>
      <c r="B138" s="1"/>
      <c r="C138" s="1"/>
      <c r="D138" s="1"/>
      <c r="E138" s="1"/>
      <c r="F138" s="1"/>
      <c r="G138" s="1"/>
      <c r="H138" s="1"/>
      <c r="I138" s="1"/>
      <c r="J138" s="1"/>
      <c r="K138" s="1"/>
      <c r="L138" s="18"/>
      <c r="M138" s="18"/>
      <c r="N138" s="2"/>
      <c r="O138" s="18"/>
      <c r="P138" s="18"/>
      <c r="Q138" s="18"/>
      <c r="R138" s="34"/>
      <c r="S138" s="34"/>
      <c r="T138" s="1"/>
      <c r="U138" s="18"/>
      <c r="V138" s="18"/>
      <c r="W138" s="1"/>
      <c r="X138" s="1"/>
      <c r="Z138" s="2"/>
      <c r="AA138" s="18"/>
      <c r="AB138" s="2"/>
      <c r="AC138" s="1"/>
      <c r="AD138" s="1"/>
      <c r="AE138" s="1"/>
      <c r="AF138" s="1"/>
    </row>
    <row r="139" spans="1:32" s="23" customFormat="1" x14ac:dyDescent="0.2">
      <c r="A139" s="1"/>
      <c r="B139" s="1"/>
      <c r="C139" s="1"/>
      <c r="D139" s="1"/>
      <c r="E139" s="1"/>
      <c r="F139" s="1"/>
      <c r="G139" s="1"/>
      <c r="H139" s="1"/>
      <c r="I139" s="1"/>
      <c r="J139" s="1"/>
      <c r="K139" s="1"/>
      <c r="L139" s="18"/>
      <c r="M139" s="18"/>
      <c r="N139" s="2"/>
      <c r="O139" s="18"/>
      <c r="P139" s="18"/>
      <c r="Q139" s="18"/>
      <c r="R139" s="34"/>
      <c r="S139" s="34"/>
      <c r="T139" s="1"/>
      <c r="U139" s="18"/>
      <c r="V139" s="18"/>
      <c r="W139" s="1"/>
      <c r="X139" s="1"/>
      <c r="Z139" s="2"/>
      <c r="AA139" s="18"/>
      <c r="AB139" s="2"/>
      <c r="AC139" s="1"/>
      <c r="AD139" s="1"/>
      <c r="AE139" s="1"/>
      <c r="AF139" s="1"/>
    </row>
    <row r="140" spans="1:32" s="23" customFormat="1" x14ac:dyDescent="0.2">
      <c r="A140" s="1"/>
      <c r="B140" s="1"/>
      <c r="C140" s="1"/>
      <c r="D140" s="1"/>
      <c r="E140" s="1"/>
      <c r="F140" s="1"/>
      <c r="G140" s="1"/>
      <c r="H140" s="1"/>
      <c r="I140" s="1"/>
      <c r="J140" s="1"/>
      <c r="K140" s="1"/>
      <c r="L140" s="18"/>
      <c r="M140" s="18"/>
      <c r="N140" s="2"/>
      <c r="O140" s="18"/>
      <c r="P140" s="18"/>
      <c r="Q140" s="18"/>
      <c r="R140" s="34"/>
      <c r="S140" s="34"/>
      <c r="T140" s="1"/>
      <c r="U140" s="18"/>
      <c r="V140" s="18"/>
      <c r="W140" s="1"/>
      <c r="X140" s="1"/>
      <c r="Z140" s="2"/>
      <c r="AA140" s="18"/>
      <c r="AB140" s="2"/>
      <c r="AC140" s="1"/>
      <c r="AD140" s="1"/>
      <c r="AE140" s="1"/>
      <c r="AF140" s="1"/>
    </row>
    <row r="141" spans="1:32" s="23" customFormat="1" x14ac:dyDescent="0.2">
      <c r="A141" s="1"/>
      <c r="B141" s="1"/>
      <c r="C141" s="1"/>
      <c r="D141" s="1"/>
      <c r="E141" s="1"/>
      <c r="F141" s="1"/>
      <c r="G141" s="1"/>
      <c r="H141" s="1"/>
      <c r="I141" s="1"/>
      <c r="J141" s="1"/>
      <c r="K141" s="1"/>
      <c r="L141" s="18"/>
      <c r="M141" s="18"/>
      <c r="N141" s="2"/>
      <c r="O141" s="18"/>
      <c r="P141" s="18"/>
      <c r="Q141" s="18"/>
      <c r="R141" s="34"/>
      <c r="S141" s="34"/>
      <c r="T141" s="1"/>
      <c r="U141" s="18"/>
      <c r="V141" s="18"/>
      <c r="W141" s="1"/>
      <c r="X141" s="1"/>
      <c r="Z141" s="2"/>
      <c r="AA141" s="18"/>
      <c r="AB141" s="2"/>
      <c r="AC141" s="1"/>
      <c r="AD141" s="1"/>
      <c r="AE141" s="1"/>
      <c r="AF141" s="1"/>
    </row>
    <row r="142" spans="1:32" s="23" customFormat="1" x14ac:dyDescent="0.2">
      <c r="A142" s="1"/>
      <c r="B142" s="1"/>
      <c r="C142" s="1"/>
      <c r="D142" s="1"/>
      <c r="E142" s="1"/>
      <c r="F142" s="1"/>
      <c r="G142" s="1"/>
      <c r="H142" s="1"/>
      <c r="I142" s="1"/>
      <c r="J142" s="1"/>
      <c r="K142" s="1"/>
      <c r="L142" s="18"/>
      <c r="M142" s="18"/>
      <c r="N142" s="2"/>
      <c r="O142" s="18"/>
      <c r="P142" s="18"/>
      <c r="Q142" s="18"/>
      <c r="R142" s="34"/>
      <c r="S142" s="34"/>
      <c r="T142" s="1"/>
      <c r="U142" s="18"/>
      <c r="V142" s="18"/>
      <c r="W142" s="1"/>
      <c r="X142" s="1"/>
      <c r="Z142" s="2"/>
      <c r="AA142" s="18"/>
      <c r="AB142" s="2"/>
      <c r="AC142" s="1"/>
      <c r="AD142" s="1"/>
      <c r="AE142" s="1"/>
      <c r="AF142" s="1"/>
    </row>
    <row r="143" spans="1:32" s="23" customFormat="1" x14ac:dyDescent="0.2">
      <c r="A143" s="1"/>
      <c r="B143" s="1"/>
      <c r="C143" s="1"/>
      <c r="D143" s="1"/>
      <c r="E143" s="1"/>
      <c r="F143" s="1"/>
      <c r="G143" s="1"/>
      <c r="H143" s="1"/>
      <c r="I143" s="1"/>
      <c r="J143" s="1"/>
      <c r="K143" s="1"/>
      <c r="L143" s="18"/>
      <c r="M143" s="18"/>
      <c r="N143" s="2"/>
      <c r="O143" s="18"/>
      <c r="P143" s="18"/>
      <c r="Q143" s="18"/>
      <c r="R143" s="34"/>
      <c r="S143" s="34"/>
      <c r="T143" s="1"/>
      <c r="U143" s="18"/>
      <c r="V143" s="18"/>
      <c r="W143" s="1"/>
      <c r="X143" s="1"/>
      <c r="Z143" s="2"/>
      <c r="AA143" s="18"/>
      <c r="AB143" s="2"/>
      <c r="AC143" s="1"/>
      <c r="AD143" s="1"/>
      <c r="AE143" s="1"/>
      <c r="AF143" s="1"/>
    </row>
    <row r="144" spans="1:32" s="23" customFormat="1" x14ac:dyDescent="0.2">
      <c r="A144" s="1"/>
      <c r="B144" s="1"/>
      <c r="C144" s="1"/>
      <c r="D144" s="1"/>
      <c r="E144" s="1"/>
      <c r="F144" s="1"/>
      <c r="G144" s="1"/>
      <c r="H144" s="1"/>
      <c r="I144" s="1"/>
      <c r="J144" s="1"/>
      <c r="K144" s="1"/>
      <c r="L144" s="18"/>
      <c r="M144" s="18"/>
      <c r="N144" s="2"/>
      <c r="O144" s="18"/>
      <c r="P144" s="18"/>
      <c r="Q144" s="18"/>
      <c r="R144" s="34"/>
      <c r="S144" s="34"/>
      <c r="T144" s="1"/>
      <c r="U144" s="18"/>
      <c r="V144" s="18"/>
      <c r="W144" s="1"/>
      <c r="X144" s="1"/>
      <c r="Z144" s="2"/>
      <c r="AA144" s="18"/>
      <c r="AB144" s="2"/>
      <c r="AC144" s="1"/>
      <c r="AD144" s="1"/>
      <c r="AE144" s="1"/>
      <c r="AF144" s="1"/>
    </row>
    <row r="145" spans="1:32" s="23" customFormat="1" x14ac:dyDescent="0.2">
      <c r="A145" s="1"/>
      <c r="B145" s="1"/>
      <c r="C145" s="1"/>
      <c r="D145" s="1"/>
      <c r="E145" s="1"/>
      <c r="F145" s="1"/>
      <c r="G145" s="1"/>
      <c r="H145" s="1"/>
      <c r="I145" s="1"/>
      <c r="J145" s="1"/>
      <c r="K145" s="1"/>
      <c r="L145" s="18"/>
      <c r="M145" s="18"/>
      <c r="N145" s="2"/>
      <c r="O145" s="18"/>
      <c r="P145" s="18"/>
      <c r="Q145" s="18"/>
      <c r="R145" s="34"/>
      <c r="S145" s="34"/>
      <c r="T145" s="1"/>
      <c r="U145" s="18"/>
      <c r="V145" s="18"/>
      <c r="W145" s="1"/>
      <c r="X145" s="1"/>
      <c r="Z145" s="2"/>
      <c r="AA145" s="18"/>
      <c r="AB145" s="2"/>
      <c r="AC145" s="1"/>
      <c r="AD145" s="1"/>
      <c r="AE145" s="1"/>
      <c r="AF145" s="1"/>
    </row>
    <row r="146" spans="1:32" s="23" customFormat="1" x14ac:dyDescent="0.2">
      <c r="A146" s="1"/>
      <c r="B146" s="1"/>
      <c r="C146" s="1"/>
      <c r="D146" s="1"/>
      <c r="E146" s="1"/>
      <c r="F146" s="1"/>
      <c r="G146" s="1"/>
      <c r="H146" s="1"/>
      <c r="I146" s="1"/>
      <c r="J146" s="1"/>
      <c r="K146" s="1"/>
      <c r="L146" s="18"/>
      <c r="M146" s="18"/>
      <c r="N146" s="2"/>
      <c r="O146" s="18"/>
      <c r="P146" s="18"/>
      <c r="Q146" s="18"/>
      <c r="R146" s="34"/>
      <c r="S146" s="34"/>
      <c r="T146" s="1"/>
      <c r="U146" s="18"/>
      <c r="V146" s="18"/>
      <c r="W146" s="1"/>
      <c r="X146" s="1"/>
      <c r="Z146" s="2"/>
      <c r="AA146" s="18"/>
      <c r="AB146" s="2"/>
      <c r="AC146" s="1"/>
      <c r="AD146" s="1"/>
      <c r="AE146" s="1"/>
      <c r="AF146" s="1"/>
    </row>
    <row r="147" spans="1:32" s="23" customFormat="1" x14ac:dyDescent="0.2">
      <c r="A147" s="1"/>
      <c r="B147" s="1"/>
      <c r="C147" s="1"/>
      <c r="D147" s="1"/>
      <c r="E147" s="1"/>
      <c r="F147" s="1"/>
      <c r="G147" s="1"/>
      <c r="H147" s="1"/>
      <c r="I147" s="1"/>
      <c r="J147" s="1"/>
      <c r="K147" s="1"/>
      <c r="L147" s="18"/>
      <c r="M147" s="18"/>
      <c r="N147" s="2"/>
      <c r="O147" s="18"/>
      <c r="P147" s="18"/>
      <c r="Q147" s="18"/>
      <c r="R147" s="34"/>
      <c r="S147" s="34"/>
      <c r="T147" s="1"/>
      <c r="U147" s="18"/>
      <c r="V147" s="18"/>
      <c r="W147" s="1"/>
      <c r="X147" s="1"/>
      <c r="Z147" s="2"/>
      <c r="AA147" s="18"/>
      <c r="AB147" s="2"/>
      <c r="AC147" s="1"/>
      <c r="AD147" s="1"/>
      <c r="AE147" s="1"/>
      <c r="AF147" s="1"/>
    </row>
    <row r="148" spans="1:32" s="23" customFormat="1" x14ac:dyDescent="0.2">
      <c r="A148" s="1"/>
      <c r="B148" s="1"/>
      <c r="C148" s="1"/>
      <c r="D148" s="1"/>
      <c r="E148" s="1"/>
      <c r="F148" s="1"/>
      <c r="G148" s="1"/>
      <c r="H148" s="1"/>
      <c r="I148" s="1"/>
      <c r="J148" s="1"/>
      <c r="K148" s="1"/>
      <c r="L148" s="18"/>
      <c r="M148" s="18"/>
      <c r="N148" s="2"/>
      <c r="O148" s="18"/>
      <c r="P148" s="18"/>
      <c r="Q148" s="18"/>
      <c r="R148" s="34"/>
      <c r="S148" s="34"/>
      <c r="T148" s="1"/>
      <c r="U148" s="18"/>
      <c r="V148" s="18"/>
      <c r="W148" s="1"/>
      <c r="X148" s="1"/>
      <c r="Z148" s="2"/>
      <c r="AA148" s="18"/>
      <c r="AB148" s="2"/>
      <c r="AC148" s="1"/>
      <c r="AD148" s="1"/>
      <c r="AE148" s="1"/>
      <c r="AF148" s="1"/>
    </row>
    <row r="149" spans="1:32" s="23" customFormat="1" x14ac:dyDescent="0.2">
      <c r="A149" s="1"/>
      <c r="B149" s="1"/>
      <c r="C149" s="1"/>
      <c r="D149" s="1"/>
      <c r="E149" s="1"/>
      <c r="F149" s="1"/>
      <c r="G149" s="1"/>
      <c r="H149" s="1"/>
      <c r="I149" s="1"/>
      <c r="J149" s="1"/>
      <c r="K149" s="1"/>
      <c r="L149" s="18"/>
      <c r="M149" s="18"/>
      <c r="N149" s="2"/>
      <c r="O149" s="18"/>
      <c r="P149" s="18"/>
      <c r="Q149" s="18"/>
      <c r="R149" s="34"/>
      <c r="S149" s="34"/>
      <c r="T149" s="1"/>
      <c r="U149" s="18"/>
      <c r="V149" s="18"/>
      <c r="W149" s="1"/>
      <c r="X149" s="1"/>
      <c r="Z149" s="2"/>
      <c r="AA149" s="18"/>
      <c r="AB149" s="2"/>
      <c r="AC149" s="1"/>
      <c r="AD149" s="1"/>
      <c r="AE149" s="1"/>
      <c r="AF149" s="1"/>
    </row>
    <row r="150" spans="1:32" s="23" customFormat="1" x14ac:dyDescent="0.2">
      <c r="A150" s="1"/>
      <c r="B150" s="1"/>
      <c r="C150" s="1"/>
      <c r="D150" s="1"/>
      <c r="E150" s="1"/>
      <c r="F150" s="1"/>
      <c r="G150" s="1"/>
      <c r="H150" s="1"/>
      <c r="I150" s="1"/>
      <c r="J150" s="1"/>
      <c r="K150" s="1"/>
      <c r="L150" s="18"/>
      <c r="M150" s="18"/>
      <c r="N150" s="2"/>
      <c r="O150" s="18"/>
      <c r="P150" s="18"/>
      <c r="Q150" s="18"/>
      <c r="R150" s="34"/>
      <c r="S150" s="34"/>
      <c r="T150" s="1"/>
      <c r="U150" s="18"/>
      <c r="V150" s="18"/>
      <c r="W150" s="1"/>
      <c r="X150" s="1"/>
      <c r="Z150" s="2"/>
      <c r="AA150" s="18"/>
      <c r="AB150" s="2"/>
      <c r="AC150" s="1"/>
      <c r="AD150" s="1"/>
      <c r="AE150" s="1"/>
      <c r="AF150" s="1"/>
    </row>
    <row r="151" spans="1:32" s="23" customFormat="1" x14ac:dyDescent="0.2">
      <c r="A151" s="1"/>
      <c r="B151" s="1"/>
      <c r="C151" s="1"/>
      <c r="D151" s="1"/>
      <c r="E151" s="1"/>
      <c r="F151" s="1"/>
      <c r="G151" s="1"/>
      <c r="H151" s="1"/>
      <c r="I151" s="1"/>
      <c r="J151" s="1"/>
      <c r="K151" s="1"/>
      <c r="L151" s="18"/>
      <c r="M151" s="18"/>
      <c r="N151" s="2"/>
      <c r="O151" s="18"/>
      <c r="P151" s="18"/>
      <c r="Q151" s="18"/>
      <c r="R151" s="34"/>
      <c r="S151" s="34"/>
      <c r="T151" s="1"/>
      <c r="U151" s="18"/>
      <c r="V151" s="18"/>
      <c r="W151" s="1"/>
      <c r="X151" s="1"/>
      <c r="Z151" s="2"/>
      <c r="AA151" s="18"/>
      <c r="AB151" s="2"/>
      <c r="AC151" s="1"/>
      <c r="AD151" s="1"/>
      <c r="AE151" s="1"/>
      <c r="AF151" s="1"/>
    </row>
    <row r="152" spans="1:32" s="23" customFormat="1" x14ac:dyDescent="0.2">
      <c r="A152" s="1"/>
      <c r="B152" s="1"/>
      <c r="C152" s="1"/>
      <c r="D152" s="1"/>
      <c r="E152" s="1"/>
      <c r="F152" s="1"/>
      <c r="G152" s="1"/>
      <c r="H152" s="1"/>
      <c r="I152" s="1"/>
      <c r="J152" s="1"/>
      <c r="K152" s="1"/>
      <c r="L152" s="18"/>
      <c r="M152" s="18"/>
      <c r="N152" s="2"/>
      <c r="O152" s="18"/>
      <c r="P152" s="18"/>
      <c r="Q152" s="18"/>
      <c r="R152" s="34"/>
      <c r="S152" s="34"/>
      <c r="T152" s="1"/>
      <c r="U152" s="18"/>
      <c r="V152" s="18"/>
      <c r="W152" s="1"/>
      <c r="X152" s="1"/>
      <c r="Z152" s="2"/>
      <c r="AA152" s="18"/>
      <c r="AB152" s="2"/>
      <c r="AC152" s="1"/>
      <c r="AD152" s="1"/>
      <c r="AE152" s="1"/>
      <c r="AF152" s="1"/>
    </row>
    <row r="153" spans="1:32" s="23" customFormat="1" x14ac:dyDescent="0.2">
      <c r="A153" s="1"/>
      <c r="B153" s="1"/>
      <c r="C153" s="1"/>
      <c r="D153" s="1"/>
      <c r="E153" s="1"/>
      <c r="F153" s="1"/>
      <c r="G153" s="1"/>
      <c r="H153" s="1"/>
      <c r="I153" s="1"/>
      <c r="J153" s="1"/>
      <c r="K153" s="1"/>
      <c r="L153" s="18"/>
      <c r="M153" s="18"/>
      <c r="N153" s="2"/>
      <c r="O153" s="18"/>
      <c r="P153" s="18"/>
      <c r="Q153" s="18"/>
      <c r="R153" s="34"/>
      <c r="S153" s="34"/>
      <c r="T153" s="1"/>
      <c r="U153" s="18"/>
      <c r="V153" s="18"/>
      <c r="W153" s="1"/>
      <c r="X153" s="1"/>
      <c r="Z153" s="2"/>
      <c r="AA153" s="18"/>
      <c r="AB153" s="2"/>
      <c r="AC153" s="1"/>
      <c r="AD153" s="1"/>
      <c r="AE153" s="1"/>
      <c r="AF153" s="1"/>
    </row>
    <row r="154" spans="1:32" s="23" customFormat="1" x14ac:dyDescent="0.2">
      <c r="A154" s="1"/>
      <c r="B154" s="1"/>
      <c r="C154" s="1"/>
      <c r="D154" s="1"/>
      <c r="E154" s="1"/>
      <c r="F154" s="1"/>
      <c r="G154" s="1"/>
      <c r="H154" s="1"/>
      <c r="I154" s="1"/>
      <c r="J154" s="1"/>
      <c r="K154" s="1"/>
      <c r="L154" s="18"/>
      <c r="M154" s="18"/>
      <c r="N154" s="2"/>
      <c r="O154" s="18"/>
      <c r="P154" s="18"/>
      <c r="Q154" s="18"/>
      <c r="R154" s="34"/>
      <c r="S154" s="34"/>
      <c r="T154" s="1"/>
      <c r="U154" s="18"/>
      <c r="V154" s="18"/>
      <c r="W154" s="1"/>
      <c r="X154" s="1"/>
      <c r="Z154" s="2"/>
      <c r="AA154" s="18"/>
      <c r="AB154" s="2"/>
      <c r="AC154" s="1"/>
      <c r="AD154" s="1"/>
      <c r="AE154" s="1"/>
      <c r="AF154" s="1"/>
    </row>
    <row r="155" spans="1:32" s="23" customFormat="1" x14ac:dyDescent="0.2">
      <c r="A155" s="1"/>
      <c r="B155" s="1"/>
      <c r="C155" s="1"/>
      <c r="D155" s="1"/>
      <c r="E155" s="1"/>
      <c r="F155" s="1"/>
      <c r="G155" s="1"/>
      <c r="H155" s="1"/>
      <c r="I155" s="1"/>
      <c r="J155" s="1"/>
      <c r="K155" s="1"/>
      <c r="L155" s="18"/>
      <c r="M155" s="18"/>
      <c r="N155" s="2"/>
      <c r="O155" s="18"/>
      <c r="P155" s="18"/>
      <c r="Q155" s="18"/>
      <c r="R155" s="34"/>
      <c r="S155" s="34"/>
      <c r="T155" s="1"/>
      <c r="U155" s="18"/>
      <c r="V155" s="18"/>
      <c r="W155" s="1"/>
      <c r="X155" s="1"/>
      <c r="Z155" s="2"/>
      <c r="AA155" s="18"/>
      <c r="AB155" s="2"/>
      <c r="AC155" s="1"/>
      <c r="AD155" s="1"/>
      <c r="AE155" s="1"/>
      <c r="AF155" s="1"/>
    </row>
    <row r="156" spans="1:32" s="23" customFormat="1" x14ac:dyDescent="0.2">
      <c r="A156" s="1"/>
      <c r="B156" s="1"/>
      <c r="C156" s="1"/>
      <c r="D156" s="1"/>
      <c r="E156" s="1"/>
      <c r="F156" s="1"/>
      <c r="G156" s="1"/>
      <c r="H156" s="1"/>
      <c r="I156" s="1"/>
      <c r="J156" s="1"/>
      <c r="K156" s="1"/>
      <c r="L156" s="18"/>
      <c r="M156" s="18"/>
      <c r="N156" s="2"/>
      <c r="O156" s="18"/>
      <c r="P156" s="18"/>
      <c r="Q156" s="18"/>
      <c r="R156" s="34"/>
      <c r="S156" s="34"/>
      <c r="T156" s="1"/>
      <c r="U156" s="18"/>
      <c r="V156" s="18"/>
      <c r="W156" s="1"/>
      <c r="X156" s="1"/>
      <c r="Z156" s="2"/>
      <c r="AA156" s="18"/>
      <c r="AB156" s="2"/>
      <c r="AC156" s="1"/>
      <c r="AD156" s="1"/>
      <c r="AE156" s="1"/>
      <c r="AF156" s="1"/>
    </row>
    <row r="157" spans="1:32" s="23" customFormat="1" x14ac:dyDescent="0.2">
      <c r="A157" s="1"/>
      <c r="B157" s="1"/>
      <c r="C157" s="1"/>
      <c r="D157" s="1"/>
      <c r="E157" s="1"/>
      <c r="F157" s="1"/>
      <c r="G157" s="1"/>
      <c r="H157" s="1"/>
      <c r="I157" s="1"/>
      <c r="J157" s="1"/>
      <c r="K157" s="1"/>
      <c r="L157" s="18"/>
      <c r="M157" s="18"/>
      <c r="N157" s="2"/>
      <c r="O157" s="18"/>
      <c r="P157" s="18"/>
      <c r="Q157" s="18"/>
      <c r="R157" s="34"/>
      <c r="S157" s="34"/>
      <c r="T157" s="1"/>
      <c r="U157" s="18"/>
      <c r="V157" s="18"/>
      <c r="W157" s="1"/>
      <c r="X157" s="1"/>
      <c r="Z157" s="2"/>
      <c r="AA157" s="18"/>
      <c r="AB157" s="2"/>
      <c r="AC157" s="1"/>
      <c r="AD157" s="1"/>
      <c r="AE157" s="1"/>
      <c r="AF157" s="1"/>
    </row>
    <row r="158" spans="1:32" s="23" customFormat="1" x14ac:dyDescent="0.2">
      <c r="A158" s="1"/>
      <c r="B158" s="1"/>
      <c r="C158" s="1"/>
      <c r="D158" s="1"/>
      <c r="E158" s="1"/>
      <c r="F158" s="1"/>
      <c r="G158" s="1"/>
      <c r="H158" s="1"/>
      <c r="I158" s="1"/>
      <c r="J158" s="1"/>
      <c r="K158" s="1"/>
      <c r="L158" s="18"/>
      <c r="M158" s="18"/>
      <c r="N158" s="2"/>
      <c r="O158" s="18"/>
      <c r="P158" s="18"/>
      <c r="Q158" s="18"/>
      <c r="R158" s="34"/>
      <c r="S158" s="34"/>
      <c r="T158" s="1"/>
      <c r="U158" s="18"/>
      <c r="V158" s="18"/>
      <c r="W158" s="1"/>
      <c r="X158" s="1"/>
      <c r="Z158" s="2"/>
      <c r="AA158" s="18"/>
      <c r="AB158" s="2"/>
      <c r="AC158" s="1"/>
      <c r="AD158" s="1"/>
      <c r="AE158" s="1"/>
      <c r="AF158" s="1"/>
    </row>
    <row r="159" spans="1:32" s="23" customFormat="1" x14ac:dyDescent="0.2">
      <c r="A159" s="1"/>
      <c r="B159" s="1"/>
      <c r="C159" s="1"/>
      <c r="D159" s="1"/>
      <c r="E159" s="1"/>
      <c r="F159" s="1"/>
      <c r="G159" s="1"/>
      <c r="H159" s="1"/>
      <c r="I159" s="1"/>
      <c r="J159" s="1"/>
      <c r="K159" s="1"/>
      <c r="L159" s="18"/>
      <c r="M159" s="18"/>
      <c r="N159" s="2"/>
      <c r="O159" s="18"/>
      <c r="P159" s="18"/>
      <c r="Q159" s="18"/>
      <c r="R159" s="34"/>
      <c r="S159" s="34"/>
      <c r="T159" s="1"/>
      <c r="U159" s="18"/>
      <c r="V159" s="18"/>
      <c r="W159" s="1"/>
      <c r="X159" s="1"/>
      <c r="Z159" s="2"/>
      <c r="AA159" s="18"/>
      <c r="AB159" s="2"/>
      <c r="AC159" s="1"/>
      <c r="AD159" s="1"/>
      <c r="AE159" s="1"/>
      <c r="AF159" s="1"/>
    </row>
    <row r="160" spans="1:32" s="23" customFormat="1" x14ac:dyDescent="0.2">
      <c r="A160" s="1"/>
      <c r="B160" s="1"/>
      <c r="C160" s="1"/>
      <c r="D160" s="1"/>
      <c r="E160" s="1"/>
      <c r="F160" s="1"/>
      <c r="G160" s="1"/>
      <c r="H160" s="1"/>
      <c r="I160" s="1"/>
      <c r="J160" s="1"/>
      <c r="K160" s="1"/>
      <c r="L160" s="18"/>
      <c r="M160" s="18"/>
      <c r="N160" s="2"/>
      <c r="O160" s="18"/>
      <c r="P160" s="18"/>
      <c r="Q160" s="18"/>
      <c r="R160" s="34"/>
      <c r="S160" s="34"/>
      <c r="T160" s="1"/>
      <c r="U160" s="18"/>
      <c r="V160" s="18"/>
      <c r="W160" s="1"/>
      <c r="X160" s="1"/>
      <c r="Z160" s="2"/>
      <c r="AA160" s="18"/>
      <c r="AB160" s="2"/>
      <c r="AC160" s="1"/>
      <c r="AD160" s="1"/>
      <c r="AE160" s="1"/>
      <c r="AF160" s="1"/>
    </row>
    <row r="161" spans="1:32" s="23" customFormat="1" x14ac:dyDescent="0.2">
      <c r="A161" s="1"/>
      <c r="B161" s="1"/>
      <c r="C161" s="1"/>
      <c r="D161" s="1"/>
      <c r="E161" s="1"/>
      <c r="F161" s="1"/>
      <c r="G161" s="1"/>
      <c r="H161" s="1"/>
      <c r="I161" s="1"/>
      <c r="J161" s="1"/>
      <c r="K161" s="1"/>
      <c r="L161" s="18"/>
      <c r="M161" s="18"/>
      <c r="N161" s="2"/>
      <c r="O161" s="18"/>
      <c r="P161" s="18"/>
      <c r="Q161" s="18"/>
      <c r="R161" s="34"/>
      <c r="S161" s="34"/>
      <c r="T161" s="1"/>
      <c r="U161" s="18"/>
      <c r="V161" s="18"/>
      <c r="W161" s="1"/>
      <c r="X161" s="1"/>
      <c r="Z161" s="2"/>
      <c r="AA161" s="18"/>
      <c r="AB161" s="2"/>
      <c r="AC161" s="1"/>
      <c r="AD161" s="1"/>
      <c r="AE161" s="1"/>
      <c r="AF161" s="1"/>
    </row>
    <row r="162" spans="1:32" s="23" customFormat="1" x14ac:dyDescent="0.2">
      <c r="A162" s="1"/>
      <c r="B162" s="1"/>
      <c r="C162" s="1"/>
      <c r="D162" s="1"/>
      <c r="E162" s="1"/>
      <c r="F162" s="1"/>
      <c r="G162" s="1"/>
      <c r="H162" s="1"/>
      <c r="I162" s="1"/>
      <c r="J162" s="1"/>
      <c r="K162" s="1"/>
      <c r="L162" s="18"/>
      <c r="M162" s="18"/>
      <c r="N162" s="2"/>
      <c r="O162" s="18"/>
      <c r="P162" s="18"/>
      <c r="Q162" s="18"/>
      <c r="R162" s="34"/>
      <c r="S162" s="34"/>
      <c r="T162" s="1"/>
      <c r="U162" s="18"/>
      <c r="V162" s="18"/>
      <c r="W162" s="1"/>
      <c r="X162" s="1"/>
      <c r="Z162" s="2"/>
      <c r="AA162" s="18"/>
      <c r="AB162" s="2"/>
      <c r="AC162" s="1"/>
      <c r="AD162" s="1"/>
      <c r="AE162" s="1"/>
      <c r="AF162" s="1"/>
    </row>
    <row r="163" spans="1:32" s="23" customFormat="1" x14ac:dyDescent="0.2">
      <c r="A163" s="1"/>
      <c r="B163" s="1"/>
      <c r="C163" s="1"/>
      <c r="D163" s="1"/>
      <c r="E163" s="1"/>
      <c r="F163" s="1"/>
      <c r="G163" s="1"/>
      <c r="H163" s="1"/>
      <c r="I163" s="1"/>
      <c r="J163" s="1"/>
      <c r="K163" s="1"/>
      <c r="L163" s="18"/>
      <c r="M163" s="18"/>
      <c r="N163" s="2"/>
      <c r="O163" s="18"/>
      <c r="P163" s="18"/>
      <c r="Q163" s="18"/>
      <c r="R163" s="34"/>
      <c r="S163" s="34"/>
      <c r="T163" s="1"/>
      <c r="U163" s="18"/>
      <c r="V163" s="18"/>
      <c r="W163" s="1"/>
      <c r="X163" s="1"/>
      <c r="Z163" s="2"/>
      <c r="AA163" s="18"/>
      <c r="AB163" s="2"/>
      <c r="AC163" s="1"/>
      <c r="AD163" s="1"/>
      <c r="AE163" s="1"/>
      <c r="AF163" s="1"/>
    </row>
    <row r="164" spans="1:32" s="23" customFormat="1" x14ac:dyDescent="0.2">
      <c r="A164" s="1"/>
      <c r="B164" s="1"/>
      <c r="C164" s="1"/>
      <c r="D164" s="1"/>
      <c r="E164" s="1"/>
      <c r="F164" s="1"/>
      <c r="G164" s="1"/>
      <c r="H164" s="1"/>
      <c r="I164" s="1"/>
      <c r="J164" s="1"/>
      <c r="K164" s="1"/>
      <c r="L164" s="18"/>
      <c r="M164" s="18"/>
      <c r="N164" s="2"/>
      <c r="O164" s="18"/>
      <c r="P164" s="18"/>
      <c r="Q164" s="18"/>
      <c r="R164" s="34"/>
      <c r="S164" s="34"/>
      <c r="T164" s="1"/>
      <c r="U164" s="18"/>
      <c r="V164" s="18"/>
      <c r="W164" s="1"/>
      <c r="X164" s="1"/>
      <c r="Z164" s="2"/>
      <c r="AA164" s="18"/>
      <c r="AB164" s="2"/>
      <c r="AC164" s="1"/>
      <c r="AD164" s="1"/>
      <c r="AE164" s="1"/>
      <c r="AF164" s="1"/>
    </row>
    <row r="165" spans="1:32" s="23" customFormat="1" x14ac:dyDescent="0.2">
      <c r="A165" s="1"/>
      <c r="B165" s="1"/>
      <c r="C165" s="1"/>
      <c r="D165" s="1"/>
      <c r="E165" s="1"/>
      <c r="F165" s="1"/>
      <c r="G165" s="1"/>
      <c r="H165" s="1"/>
      <c r="I165" s="1"/>
      <c r="J165" s="1"/>
      <c r="K165" s="1"/>
      <c r="L165" s="18"/>
      <c r="M165" s="18"/>
      <c r="N165" s="2"/>
      <c r="O165" s="18"/>
      <c r="P165" s="18"/>
      <c r="Q165" s="18"/>
      <c r="R165" s="34"/>
      <c r="S165" s="34"/>
      <c r="T165" s="1"/>
      <c r="U165" s="18"/>
      <c r="V165" s="18"/>
      <c r="W165" s="1"/>
      <c r="X165" s="1"/>
      <c r="Z165" s="2"/>
      <c r="AA165" s="18"/>
      <c r="AB165" s="2"/>
      <c r="AC165" s="1"/>
      <c r="AD165" s="1"/>
      <c r="AE165" s="1"/>
      <c r="AF165" s="1"/>
    </row>
    <row r="166" spans="1:32" s="23" customFormat="1" x14ac:dyDescent="0.2">
      <c r="A166" s="1"/>
      <c r="B166" s="1"/>
      <c r="C166" s="1"/>
      <c r="D166" s="1"/>
      <c r="E166" s="1"/>
      <c r="F166" s="1"/>
      <c r="G166" s="1"/>
      <c r="H166" s="1"/>
      <c r="I166" s="1"/>
      <c r="J166" s="1"/>
      <c r="K166" s="1"/>
      <c r="L166" s="18"/>
      <c r="M166" s="18"/>
      <c r="N166" s="2"/>
      <c r="O166" s="18"/>
      <c r="P166" s="18"/>
      <c r="Q166" s="18"/>
      <c r="R166" s="34"/>
      <c r="S166" s="34"/>
      <c r="T166" s="1"/>
      <c r="U166" s="18"/>
      <c r="V166" s="18"/>
      <c r="W166" s="1"/>
      <c r="X166" s="1"/>
      <c r="Z166" s="2"/>
      <c r="AA166" s="18"/>
      <c r="AB166" s="2"/>
      <c r="AC166" s="1"/>
      <c r="AD166" s="1"/>
      <c r="AE166" s="1"/>
      <c r="AF166" s="1"/>
    </row>
    <row r="167" spans="1:32" s="23" customFormat="1" x14ac:dyDescent="0.2">
      <c r="A167" s="1"/>
      <c r="B167" s="1"/>
      <c r="C167" s="1"/>
      <c r="D167" s="1"/>
      <c r="E167" s="1"/>
      <c r="F167" s="1"/>
      <c r="G167" s="1"/>
      <c r="H167" s="1"/>
      <c r="I167" s="1"/>
      <c r="J167" s="1"/>
      <c r="K167" s="1"/>
      <c r="L167" s="18"/>
      <c r="M167" s="18"/>
      <c r="N167" s="2"/>
      <c r="O167" s="18"/>
      <c r="P167" s="18"/>
      <c r="Q167" s="18"/>
      <c r="R167" s="34"/>
      <c r="S167" s="34"/>
      <c r="T167" s="1"/>
      <c r="U167" s="18"/>
      <c r="V167" s="18"/>
      <c r="W167" s="1"/>
      <c r="X167" s="1"/>
      <c r="Z167" s="2"/>
      <c r="AA167" s="18"/>
      <c r="AB167" s="2"/>
      <c r="AC167" s="1"/>
      <c r="AD167" s="1"/>
      <c r="AE167" s="1"/>
      <c r="AF167" s="1"/>
    </row>
    <row r="168" spans="1:32" s="23" customFormat="1" x14ac:dyDescent="0.2">
      <c r="A168" s="1"/>
      <c r="B168" s="1"/>
      <c r="C168" s="1"/>
      <c r="D168" s="1"/>
      <c r="E168" s="1"/>
      <c r="F168" s="1"/>
      <c r="G168" s="1"/>
      <c r="H168" s="1"/>
      <c r="I168" s="1"/>
      <c r="J168" s="1"/>
      <c r="K168" s="1"/>
      <c r="L168" s="18"/>
      <c r="M168" s="18"/>
      <c r="N168" s="2"/>
      <c r="O168" s="18"/>
      <c r="P168" s="18"/>
      <c r="Q168" s="18"/>
      <c r="R168" s="34"/>
      <c r="S168" s="34"/>
      <c r="T168" s="1"/>
      <c r="U168" s="18"/>
      <c r="V168" s="18"/>
      <c r="W168" s="1"/>
      <c r="X168" s="1"/>
      <c r="Z168" s="2"/>
      <c r="AA168" s="18"/>
      <c r="AB168" s="2"/>
      <c r="AC168" s="1"/>
      <c r="AD168" s="1"/>
      <c r="AE168" s="1"/>
      <c r="AF168" s="1"/>
    </row>
    <row r="169" spans="1:32" s="23" customFormat="1" x14ac:dyDescent="0.2">
      <c r="A169" s="1"/>
      <c r="B169" s="1"/>
      <c r="C169" s="1"/>
      <c r="D169" s="1"/>
      <c r="E169" s="1"/>
      <c r="F169" s="1"/>
      <c r="G169" s="1"/>
      <c r="H169" s="1"/>
      <c r="I169" s="1"/>
      <c r="J169" s="1"/>
      <c r="K169" s="1"/>
      <c r="L169" s="18"/>
      <c r="M169" s="18"/>
      <c r="N169" s="2"/>
      <c r="O169" s="18"/>
      <c r="P169" s="18"/>
      <c r="Q169" s="18"/>
      <c r="R169" s="34"/>
      <c r="S169" s="34"/>
      <c r="T169" s="1"/>
      <c r="U169" s="18"/>
      <c r="V169" s="18"/>
      <c r="W169" s="1"/>
      <c r="X169" s="1"/>
      <c r="Z169" s="2"/>
      <c r="AA169" s="18"/>
      <c r="AB169" s="2"/>
      <c r="AC169" s="1"/>
      <c r="AD169" s="1"/>
      <c r="AE169" s="1"/>
      <c r="AF169" s="1"/>
    </row>
    <row r="170" spans="1:32" s="23" customFormat="1" x14ac:dyDescent="0.2">
      <c r="A170" s="1"/>
      <c r="B170" s="1"/>
      <c r="C170" s="1"/>
      <c r="D170" s="1"/>
      <c r="E170" s="1"/>
      <c r="F170" s="1"/>
      <c r="G170" s="1"/>
      <c r="H170" s="1"/>
      <c r="I170" s="1"/>
      <c r="J170" s="1"/>
      <c r="K170" s="1"/>
      <c r="L170" s="18"/>
      <c r="M170" s="18"/>
      <c r="N170" s="2"/>
      <c r="O170" s="18"/>
      <c r="P170" s="18"/>
      <c r="Q170" s="18"/>
      <c r="R170" s="34"/>
      <c r="S170" s="34"/>
      <c r="T170" s="1"/>
      <c r="U170" s="18"/>
      <c r="V170" s="18"/>
      <c r="W170" s="1"/>
      <c r="X170" s="1"/>
      <c r="Z170" s="2"/>
      <c r="AA170" s="18"/>
      <c r="AB170" s="2"/>
      <c r="AC170" s="1"/>
      <c r="AD170" s="1"/>
      <c r="AE170" s="1"/>
      <c r="AF170" s="1"/>
    </row>
    <row r="171" spans="1:32" s="23" customFormat="1" x14ac:dyDescent="0.2">
      <c r="A171" s="1"/>
      <c r="B171" s="1"/>
      <c r="C171" s="1"/>
      <c r="D171" s="1"/>
      <c r="E171" s="1"/>
      <c r="F171" s="1"/>
      <c r="G171" s="1"/>
      <c r="H171" s="1"/>
      <c r="I171" s="1"/>
      <c r="J171" s="1"/>
      <c r="K171" s="1"/>
      <c r="L171" s="18"/>
      <c r="M171" s="18"/>
      <c r="N171" s="2"/>
      <c r="O171" s="18"/>
      <c r="P171" s="18"/>
      <c r="Q171" s="18"/>
      <c r="R171" s="34"/>
      <c r="S171" s="34"/>
      <c r="T171" s="1"/>
      <c r="U171" s="18"/>
      <c r="V171" s="18"/>
      <c r="W171" s="1"/>
      <c r="X171" s="1"/>
      <c r="Z171" s="2"/>
      <c r="AA171" s="18"/>
      <c r="AB171" s="2"/>
      <c r="AC171" s="1"/>
      <c r="AD171" s="1"/>
      <c r="AE171" s="1"/>
      <c r="AF171" s="1"/>
    </row>
    <row r="172" spans="1:32" s="23" customFormat="1" x14ac:dyDescent="0.2">
      <c r="A172" s="1"/>
      <c r="B172" s="1"/>
      <c r="C172" s="1"/>
      <c r="D172" s="1"/>
      <c r="E172" s="1"/>
      <c r="F172" s="1"/>
      <c r="G172" s="1"/>
      <c r="H172" s="1"/>
      <c r="I172" s="1"/>
      <c r="J172" s="1"/>
      <c r="K172" s="1"/>
      <c r="L172" s="18"/>
      <c r="M172" s="18"/>
      <c r="N172" s="2"/>
      <c r="O172" s="18"/>
      <c r="P172" s="18"/>
      <c r="Q172" s="18"/>
      <c r="R172" s="34"/>
      <c r="S172" s="34"/>
      <c r="T172" s="1"/>
      <c r="U172" s="18"/>
      <c r="V172" s="18"/>
      <c r="W172" s="1"/>
      <c r="X172" s="1"/>
      <c r="Z172" s="2"/>
      <c r="AA172" s="18"/>
      <c r="AB172" s="2"/>
      <c r="AC172" s="1"/>
      <c r="AD172" s="1"/>
      <c r="AE172" s="1"/>
      <c r="AF172" s="1"/>
    </row>
    <row r="173" spans="1:32" s="23" customFormat="1" x14ac:dyDescent="0.2">
      <c r="A173" s="1"/>
      <c r="B173" s="1"/>
      <c r="C173" s="1"/>
      <c r="D173" s="1"/>
      <c r="E173" s="1"/>
      <c r="F173" s="1"/>
      <c r="G173" s="1"/>
      <c r="H173" s="1"/>
      <c r="I173" s="1"/>
      <c r="J173" s="1"/>
      <c r="K173" s="1"/>
      <c r="L173" s="18"/>
      <c r="M173" s="18"/>
      <c r="N173" s="2"/>
      <c r="O173" s="18"/>
      <c r="P173" s="18"/>
      <c r="Q173" s="18"/>
      <c r="R173" s="34"/>
      <c r="S173" s="34"/>
      <c r="T173" s="1"/>
      <c r="U173" s="18"/>
      <c r="V173" s="18"/>
      <c r="W173" s="1"/>
      <c r="X173" s="1"/>
      <c r="Z173" s="2"/>
      <c r="AA173" s="18"/>
      <c r="AB173" s="2"/>
      <c r="AC173" s="1"/>
      <c r="AD173" s="1"/>
      <c r="AE173" s="1"/>
      <c r="AF173" s="1"/>
    </row>
    <row r="174" spans="1:32" s="23" customFormat="1" x14ac:dyDescent="0.2">
      <c r="A174" s="1"/>
      <c r="B174" s="1"/>
      <c r="C174" s="1"/>
      <c r="D174" s="1"/>
      <c r="E174" s="1"/>
      <c r="F174" s="1"/>
      <c r="G174" s="1"/>
      <c r="H174" s="1"/>
      <c r="I174" s="1"/>
      <c r="J174" s="1"/>
      <c r="K174" s="1"/>
      <c r="L174" s="18"/>
      <c r="M174" s="18"/>
      <c r="N174" s="2"/>
      <c r="O174" s="18"/>
      <c r="P174" s="18"/>
      <c r="Q174" s="18"/>
      <c r="R174" s="34"/>
      <c r="S174" s="34"/>
      <c r="T174" s="1"/>
      <c r="U174" s="18"/>
      <c r="V174" s="18"/>
      <c r="W174" s="1"/>
      <c r="X174" s="1"/>
      <c r="Z174" s="2"/>
      <c r="AA174" s="18"/>
      <c r="AB174" s="2"/>
      <c r="AC174" s="1"/>
      <c r="AD174" s="1"/>
      <c r="AE174" s="1"/>
      <c r="AF174" s="1"/>
    </row>
    <row r="175" spans="1:32" s="23" customFormat="1" x14ac:dyDescent="0.2">
      <c r="A175" s="1"/>
      <c r="B175" s="1"/>
      <c r="C175" s="1"/>
      <c r="D175" s="1"/>
      <c r="E175" s="1"/>
      <c r="F175" s="1"/>
      <c r="G175" s="1"/>
      <c r="H175" s="1"/>
      <c r="I175" s="1"/>
      <c r="J175" s="1"/>
      <c r="K175" s="1"/>
      <c r="L175" s="18"/>
      <c r="M175" s="18"/>
      <c r="N175" s="2"/>
      <c r="O175" s="18"/>
      <c r="P175" s="18"/>
      <c r="Q175" s="18"/>
      <c r="R175" s="34"/>
      <c r="S175" s="34"/>
      <c r="T175" s="1"/>
      <c r="U175" s="18"/>
      <c r="V175" s="18"/>
      <c r="W175" s="1"/>
      <c r="X175" s="1"/>
      <c r="Z175" s="2"/>
      <c r="AA175" s="18"/>
      <c r="AB175" s="2"/>
      <c r="AC175" s="1"/>
      <c r="AD175" s="1"/>
      <c r="AE175" s="1"/>
      <c r="AF175" s="1"/>
    </row>
    <row r="176" spans="1:32" s="23" customFormat="1" x14ac:dyDescent="0.2">
      <c r="A176" s="1"/>
      <c r="B176" s="1"/>
      <c r="C176" s="1"/>
      <c r="D176" s="1"/>
      <c r="E176" s="1"/>
      <c r="F176" s="1"/>
      <c r="G176" s="1"/>
      <c r="H176" s="1"/>
      <c r="I176" s="1"/>
      <c r="J176" s="1"/>
      <c r="K176" s="1"/>
      <c r="L176" s="18"/>
      <c r="M176" s="18"/>
      <c r="N176" s="2"/>
      <c r="O176" s="18"/>
      <c r="P176" s="18"/>
      <c r="Q176" s="18"/>
      <c r="R176" s="34"/>
      <c r="S176" s="34"/>
      <c r="T176" s="1"/>
      <c r="U176" s="18"/>
      <c r="V176" s="18"/>
      <c r="W176" s="1"/>
      <c r="X176" s="1"/>
      <c r="Z176" s="2"/>
      <c r="AA176" s="18"/>
      <c r="AB176" s="2"/>
      <c r="AC176" s="1"/>
      <c r="AD176" s="1"/>
      <c r="AE176" s="1"/>
      <c r="AF176" s="1"/>
    </row>
    <row r="177" spans="1:32" s="23" customFormat="1" x14ac:dyDescent="0.2">
      <c r="A177" s="1"/>
      <c r="B177" s="1"/>
      <c r="C177" s="1"/>
      <c r="D177" s="1"/>
      <c r="E177" s="1"/>
      <c r="F177" s="1"/>
      <c r="G177" s="1"/>
      <c r="H177" s="1"/>
      <c r="I177" s="1"/>
      <c r="J177" s="1"/>
      <c r="K177" s="1"/>
      <c r="L177" s="18"/>
      <c r="M177" s="18"/>
      <c r="N177" s="2"/>
      <c r="O177" s="18"/>
      <c r="P177" s="18"/>
      <c r="Q177" s="18"/>
      <c r="R177" s="34"/>
      <c r="S177" s="34"/>
      <c r="T177" s="1"/>
      <c r="U177" s="18"/>
      <c r="V177" s="18"/>
      <c r="W177" s="1"/>
      <c r="X177" s="1"/>
      <c r="Z177" s="2"/>
      <c r="AA177" s="18"/>
      <c r="AB177" s="2"/>
      <c r="AC177" s="1"/>
      <c r="AD177" s="1"/>
      <c r="AE177" s="1"/>
      <c r="AF177" s="1"/>
    </row>
    <row r="178" spans="1:32" s="23" customFormat="1" x14ac:dyDescent="0.2">
      <c r="A178" s="1"/>
      <c r="B178" s="1"/>
      <c r="C178" s="1"/>
      <c r="D178" s="1"/>
      <c r="E178" s="1"/>
      <c r="F178" s="1"/>
      <c r="G178" s="1"/>
      <c r="H178" s="1"/>
      <c r="I178" s="1"/>
      <c r="J178" s="1"/>
      <c r="K178" s="1"/>
      <c r="L178" s="18"/>
      <c r="M178" s="18"/>
      <c r="N178" s="2"/>
      <c r="O178" s="18"/>
      <c r="P178" s="18"/>
      <c r="Q178" s="18"/>
      <c r="R178" s="34"/>
      <c r="S178" s="34"/>
      <c r="T178" s="1"/>
      <c r="U178" s="18"/>
      <c r="V178" s="18"/>
      <c r="W178" s="1"/>
      <c r="X178" s="1"/>
      <c r="Z178" s="2"/>
      <c r="AA178" s="18"/>
      <c r="AB178" s="2"/>
      <c r="AC178" s="1"/>
      <c r="AD178" s="1"/>
      <c r="AE178" s="1"/>
      <c r="AF178" s="1"/>
    </row>
    <row r="179" spans="1:32" s="23" customFormat="1" x14ac:dyDescent="0.2">
      <c r="A179" s="1"/>
      <c r="B179" s="1"/>
      <c r="C179" s="1"/>
      <c r="D179" s="1"/>
      <c r="E179" s="1"/>
      <c r="F179" s="1"/>
      <c r="G179" s="1"/>
      <c r="H179" s="1"/>
      <c r="I179" s="1"/>
      <c r="J179" s="1"/>
      <c r="K179" s="1"/>
      <c r="L179" s="18"/>
      <c r="M179" s="18"/>
      <c r="N179" s="2"/>
      <c r="O179" s="18"/>
      <c r="P179" s="18"/>
      <c r="Q179" s="18"/>
      <c r="R179" s="34"/>
      <c r="S179" s="34"/>
      <c r="T179" s="1"/>
      <c r="U179" s="18"/>
      <c r="V179" s="18"/>
      <c r="W179" s="1"/>
      <c r="X179" s="1"/>
      <c r="Z179" s="2"/>
      <c r="AA179" s="18"/>
      <c r="AB179" s="2"/>
      <c r="AC179" s="1"/>
      <c r="AD179" s="1"/>
      <c r="AE179" s="1"/>
      <c r="AF179" s="1"/>
    </row>
    <row r="180" spans="1:32" s="23" customFormat="1" x14ac:dyDescent="0.2">
      <c r="A180" s="1"/>
      <c r="B180" s="1"/>
      <c r="C180" s="1"/>
      <c r="D180" s="1"/>
      <c r="E180" s="1"/>
      <c r="F180" s="1"/>
      <c r="G180" s="1"/>
      <c r="H180" s="1"/>
      <c r="I180" s="1"/>
      <c r="J180" s="1"/>
      <c r="K180" s="1"/>
      <c r="L180" s="18"/>
      <c r="M180" s="18"/>
      <c r="N180" s="2"/>
      <c r="O180" s="18"/>
      <c r="P180" s="18"/>
      <c r="Q180" s="18"/>
      <c r="R180" s="34"/>
      <c r="S180" s="34"/>
      <c r="T180" s="1"/>
      <c r="U180" s="18"/>
      <c r="V180" s="18"/>
      <c r="W180" s="1"/>
      <c r="X180" s="1"/>
      <c r="Z180" s="2"/>
      <c r="AA180" s="18"/>
      <c r="AB180" s="2"/>
      <c r="AC180" s="1"/>
      <c r="AD180" s="1"/>
      <c r="AE180" s="1"/>
      <c r="AF180" s="1"/>
    </row>
    <row r="181" spans="1:32" s="23" customFormat="1" x14ac:dyDescent="0.2">
      <c r="A181" s="1"/>
      <c r="B181" s="1"/>
      <c r="C181" s="1"/>
      <c r="D181" s="1"/>
      <c r="E181" s="1"/>
      <c r="F181" s="1"/>
      <c r="G181" s="1"/>
      <c r="H181" s="1"/>
      <c r="I181" s="1"/>
      <c r="J181" s="1"/>
      <c r="K181" s="1"/>
      <c r="L181" s="18"/>
      <c r="M181" s="18"/>
      <c r="N181" s="2"/>
      <c r="O181" s="18"/>
      <c r="P181" s="18"/>
      <c r="Q181" s="18"/>
      <c r="R181" s="34"/>
      <c r="S181" s="34"/>
      <c r="T181" s="1"/>
      <c r="U181" s="18"/>
      <c r="V181" s="18"/>
      <c r="W181" s="1"/>
      <c r="X181" s="1"/>
      <c r="Z181" s="2"/>
      <c r="AA181" s="18"/>
      <c r="AB181" s="2"/>
      <c r="AC181" s="1"/>
      <c r="AD181" s="1"/>
      <c r="AE181" s="1"/>
      <c r="AF181" s="1"/>
    </row>
    <row r="182" spans="1:32" s="23" customFormat="1" x14ac:dyDescent="0.2">
      <c r="A182" s="1"/>
      <c r="B182" s="1"/>
      <c r="C182" s="1"/>
      <c r="D182" s="1"/>
      <c r="E182" s="1"/>
      <c r="F182" s="1"/>
      <c r="G182" s="1"/>
      <c r="H182" s="1"/>
      <c r="I182" s="1"/>
      <c r="J182" s="1"/>
      <c r="K182" s="1"/>
      <c r="L182" s="18"/>
      <c r="M182" s="18"/>
      <c r="N182" s="2"/>
      <c r="O182" s="18"/>
      <c r="P182" s="18"/>
      <c r="Q182" s="18"/>
      <c r="R182" s="34"/>
      <c r="S182" s="34"/>
      <c r="T182" s="1"/>
      <c r="U182" s="18"/>
      <c r="V182" s="18"/>
      <c r="W182" s="1"/>
      <c r="X182" s="1"/>
      <c r="Z182" s="2"/>
      <c r="AA182" s="18"/>
      <c r="AB182" s="2"/>
      <c r="AC182" s="1"/>
      <c r="AD182" s="1"/>
      <c r="AE182" s="1"/>
      <c r="AF182" s="1"/>
    </row>
    <row r="183" spans="1:32" s="23" customFormat="1" x14ac:dyDescent="0.2">
      <c r="A183" s="1"/>
      <c r="B183" s="1"/>
      <c r="C183" s="1"/>
      <c r="D183" s="1"/>
      <c r="E183" s="1"/>
      <c r="F183" s="1"/>
      <c r="G183" s="1"/>
      <c r="H183" s="1"/>
      <c r="I183" s="1"/>
      <c r="J183" s="1"/>
      <c r="K183" s="1"/>
      <c r="L183" s="18"/>
      <c r="M183" s="18"/>
      <c r="N183" s="2"/>
      <c r="O183" s="18"/>
      <c r="P183" s="18"/>
      <c r="Q183" s="18"/>
      <c r="R183" s="34"/>
      <c r="S183" s="34"/>
      <c r="T183" s="1"/>
      <c r="U183" s="18"/>
      <c r="V183" s="18"/>
      <c r="W183" s="1"/>
      <c r="X183" s="1"/>
      <c r="Z183" s="2"/>
      <c r="AA183" s="18"/>
      <c r="AB183" s="2"/>
      <c r="AC183" s="1"/>
      <c r="AD183" s="1"/>
      <c r="AE183" s="1"/>
      <c r="AF183" s="1"/>
    </row>
    <row r="184" spans="1:32" s="23" customFormat="1" x14ac:dyDescent="0.2">
      <c r="A184" s="1"/>
      <c r="B184" s="1"/>
      <c r="C184" s="1"/>
      <c r="D184" s="1"/>
      <c r="E184" s="1"/>
      <c r="F184" s="1"/>
      <c r="G184" s="1"/>
      <c r="H184" s="1"/>
      <c r="I184" s="1"/>
      <c r="J184" s="1"/>
      <c r="K184" s="1"/>
      <c r="L184" s="18"/>
      <c r="M184" s="18"/>
      <c r="N184" s="2"/>
      <c r="O184" s="18"/>
      <c r="P184" s="18"/>
      <c r="Q184" s="18"/>
      <c r="R184" s="34"/>
      <c r="S184" s="34"/>
      <c r="T184" s="1"/>
      <c r="U184" s="18"/>
      <c r="V184" s="18"/>
      <c r="W184" s="1"/>
      <c r="X184" s="1"/>
      <c r="Z184" s="2"/>
      <c r="AA184" s="18"/>
      <c r="AB184" s="2"/>
      <c r="AC184" s="1"/>
      <c r="AD184" s="1"/>
      <c r="AE184" s="1"/>
      <c r="AF184" s="1"/>
    </row>
    <row r="185" spans="1:32" s="23" customFormat="1" x14ac:dyDescent="0.2">
      <c r="A185" s="1"/>
      <c r="B185" s="1"/>
      <c r="C185" s="1"/>
      <c r="D185" s="1"/>
      <c r="E185" s="1"/>
      <c r="F185" s="1"/>
      <c r="G185" s="1"/>
      <c r="H185" s="1"/>
      <c r="I185" s="1"/>
      <c r="J185" s="1"/>
      <c r="K185" s="1"/>
      <c r="L185" s="18"/>
      <c r="M185" s="18"/>
      <c r="N185" s="2"/>
      <c r="O185" s="18"/>
      <c r="P185" s="18"/>
      <c r="Q185" s="18"/>
      <c r="R185" s="34"/>
      <c r="S185" s="34"/>
      <c r="T185" s="1"/>
      <c r="U185" s="18"/>
      <c r="V185" s="18"/>
      <c r="W185" s="1"/>
      <c r="X185" s="1"/>
      <c r="Z185" s="2"/>
      <c r="AA185" s="18"/>
      <c r="AB185" s="2"/>
      <c r="AC185" s="1"/>
      <c r="AD185" s="1"/>
      <c r="AE185" s="1"/>
      <c r="AF185" s="1"/>
    </row>
    <row r="186" spans="1:32" s="23" customFormat="1" x14ac:dyDescent="0.2">
      <c r="A186" s="1"/>
      <c r="B186" s="1"/>
      <c r="C186" s="1"/>
      <c r="D186" s="1"/>
      <c r="E186" s="1"/>
      <c r="F186" s="1"/>
      <c r="G186" s="1"/>
      <c r="H186" s="1"/>
      <c r="I186" s="1"/>
      <c r="J186" s="1"/>
      <c r="K186" s="1"/>
      <c r="L186" s="18"/>
      <c r="M186" s="18"/>
      <c r="N186" s="2"/>
      <c r="O186" s="18"/>
      <c r="P186" s="18"/>
      <c r="Q186" s="18"/>
      <c r="R186" s="34"/>
      <c r="S186" s="34"/>
      <c r="T186" s="1"/>
      <c r="U186" s="18"/>
      <c r="V186" s="18"/>
      <c r="W186" s="1"/>
      <c r="X186" s="1"/>
      <c r="Z186" s="2"/>
      <c r="AA186" s="18"/>
      <c r="AB186" s="2"/>
      <c r="AC186" s="1"/>
      <c r="AD186" s="1"/>
      <c r="AE186" s="1"/>
      <c r="AF186" s="1"/>
    </row>
    <row r="187" spans="1:32" s="23" customFormat="1" x14ac:dyDescent="0.2">
      <c r="A187" s="1"/>
      <c r="B187" s="1"/>
      <c r="C187" s="1"/>
      <c r="D187" s="1"/>
      <c r="E187" s="1"/>
      <c r="F187" s="1"/>
      <c r="G187" s="1"/>
      <c r="H187" s="1"/>
      <c r="I187" s="1"/>
      <c r="J187" s="1"/>
      <c r="K187" s="1"/>
      <c r="L187" s="18"/>
      <c r="M187" s="18"/>
      <c r="N187" s="2"/>
      <c r="O187" s="18"/>
      <c r="P187" s="18"/>
      <c r="Q187" s="18"/>
      <c r="R187" s="34"/>
      <c r="S187" s="34"/>
      <c r="T187" s="1"/>
      <c r="U187" s="18"/>
      <c r="V187" s="18"/>
      <c r="W187" s="1"/>
      <c r="X187" s="1"/>
      <c r="Z187" s="2"/>
      <c r="AA187" s="18"/>
      <c r="AB187" s="2"/>
      <c r="AC187" s="1"/>
      <c r="AD187" s="1"/>
      <c r="AE187" s="1"/>
      <c r="AF187" s="1"/>
    </row>
    <row r="188" spans="1:32" s="23" customFormat="1" x14ac:dyDescent="0.2">
      <c r="A188" s="1"/>
      <c r="B188" s="1"/>
      <c r="C188" s="1"/>
      <c r="D188" s="1"/>
      <c r="E188" s="1"/>
      <c r="F188" s="1"/>
      <c r="G188" s="1"/>
      <c r="H188" s="1"/>
      <c r="I188" s="1"/>
      <c r="J188" s="1"/>
      <c r="K188" s="1"/>
      <c r="L188" s="18"/>
      <c r="M188" s="18"/>
      <c r="N188" s="2"/>
      <c r="O188" s="18"/>
      <c r="P188" s="18"/>
      <c r="Q188" s="18"/>
      <c r="R188" s="34"/>
      <c r="S188" s="34"/>
      <c r="T188" s="1"/>
      <c r="U188" s="18"/>
      <c r="V188" s="18"/>
      <c r="W188" s="1"/>
      <c r="X188" s="1"/>
      <c r="Z188" s="2"/>
      <c r="AA188" s="18"/>
      <c r="AB188" s="2"/>
      <c r="AC188" s="1"/>
      <c r="AD188" s="1"/>
      <c r="AE188" s="1"/>
      <c r="AF188" s="1"/>
    </row>
    <row r="189" spans="1:32" s="23" customFormat="1" x14ac:dyDescent="0.2">
      <c r="A189" s="1"/>
      <c r="B189" s="1"/>
      <c r="C189" s="1"/>
      <c r="D189" s="1"/>
      <c r="E189" s="1"/>
      <c r="F189" s="1"/>
      <c r="G189" s="1"/>
      <c r="H189" s="1"/>
      <c r="I189" s="1"/>
      <c r="J189" s="1"/>
      <c r="K189" s="1"/>
      <c r="L189" s="18"/>
      <c r="M189" s="18"/>
      <c r="N189" s="2"/>
      <c r="O189" s="18"/>
      <c r="P189" s="18"/>
      <c r="Q189" s="18"/>
      <c r="R189" s="34"/>
      <c r="S189" s="34"/>
      <c r="T189" s="1"/>
      <c r="U189" s="18"/>
      <c r="V189" s="18"/>
      <c r="W189" s="1"/>
      <c r="X189" s="1"/>
      <c r="Z189" s="2"/>
      <c r="AA189" s="18"/>
      <c r="AB189" s="2"/>
      <c r="AC189" s="1"/>
      <c r="AD189" s="1"/>
      <c r="AE189" s="1"/>
      <c r="AF189" s="1"/>
    </row>
    <row r="190" spans="1:32" s="23" customFormat="1" x14ac:dyDescent="0.2">
      <c r="A190" s="1"/>
      <c r="B190" s="1"/>
      <c r="C190" s="1"/>
      <c r="D190" s="1"/>
      <c r="E190" s="1"/>
      <c r="F190" s="1"/>
      <c r="G190" s="1"/>
      <c r="H190" s="1"/>
      <c r="I190" s="1"/>
      <c r="J190" s="1"/>
      <c r="K190" s="1"/>
      <c r="L190" s="18"/>
      <c r="M190" s="18"/>
      <c r="N190" s="2"/>
      <c r="O190" s="18"/>
      <c r="P190" s="18"/>
      <c r="Q190" s="18"/>
      <c r="R190" s="34"/>
      <c r="S190" s="34"/>
      <c r="T190" s="1"/>
      <c r="U190" s="18"/>
      <c r="V190" s="18"/>
      <c r="W190" s="1"/>
      <c r="X190" s="1"/>
      <c r="Z190" s="2"/>
      <c r="AA190" s="18"/>
      <c r="AB190" s="2"/>
      <c r="AC190" s="1"/>
      <c r="AD190" s="1"/>
      <c r="AE190" s="1"/>
      <c r="AF190" s="1"/>
    </row>
    <row r="191" spans="1:32" s="23" customFormat="1" x14ac:dyDescent="0.2">
      <c r="A191" s="1"/>
      <c r="B191" s="1"/>
      <c r="C191" s="1"/>
      <c r="D191" s="1"/>
      <c r="E191" s="1"/>
      <c r="F191" s="1"/>
      <c r="G191" s="1"/>
      <c r="H191" s="1"/>
      <c r="I191" s="1"/>
      <c r="J191" s="1"/>
      <c r="K191" s="1"/>
      <c r="L191" s="18"/>
      <c r="M191" s="18"/>
      <c r="N191" s="2"/>
      <c r="O191" s="18"/>
      <c r="P191" s="18"/>
      <c r="Q191" s="18"/>
      <c r="R191" s="34"/>
      <c r="S191" s="34"/>
      <c r="T191" s="1"/>
      <c r="U191" s="18"/>
      <c r="V191" s="18"/>
      <c r="W191" s="1"/>
      <c r="X191" s="1"/>
      <c r="Z191" s="2"/>
      <c r="AA191" s="18"/>
      <c r="AB191" s="2"/>
      <c r="AC191" s="1"/>
      <c r="AD191" s="1"/>
      <c r="AE191" s="1"/>
      <c r="AF191" s="1"/>
    </row>
    <row r="192" spans="1:32" s="23" customFormat="1" x14ac:dyDescent="0.2">
      <c r="A192" s="1"/>
      <c r="B192" s="1"/>
      <c r="C192" s="1"/>
      <c r="D192" s="1"/>
      <c r="E192" s="1"/>
      <c r="F192" s="1"/>
      <c r="G192" s="1"/>
      <c r="H192" s="1"/>
      <c r="I192" s="1"/>
      <c r="J192" s="1"/>
      <c r="K192" s="1"/>
      <c r="L192" s="18"/>
      <c r="M192" s="18"/>
      <c r="N192" s="2"/>
      <c r="O192" s="18"/>
      <c r="P192" s="18"/>
      <c r="Q192" s="18"/>
      <c r="R192" s="34"/>
      <c r="S192" s="34"/>
      <c r="T192" s="1"/>
      <c r="U192" s="18"/>
      <c r="V192" s="18"/>
      <c r="W192" s="1"/>
      <c r="X192" s="1"/>
      <c r="Z192" s="2"/>
      <c r="AA192" s="18"/>
      <c r="AB192" s="2"/>
      <c r="AC192" s="1"/>
      <c r="AD192" s="1"/>
      <c r="AE192" s="1"/>
      <c r="AF192" s="1"/>
    </row>
    <row r="193" spans="1:32" s="23" customFormat="1" x14ac:dyDescent="0.2">
      <c r="A193" s="1"/>
      <c r="B193" s="1"/>
      <c r="C193" s="1"/>
      <c r="D193" s="1"/>
      <c r="E193" s="1"/>
      <c r="F193" s="1"/>
      <c r="G193" s="1"/>
      <c r="H193" s="1"/>
      <c r="I193" s="1"/>
      <c r="J193" s="1"/>
      <c r="K193" s="1"/>
      <c r="L193" s="18"/>
      <c r="M193" s="18"/>
      <c r="N193" s="2"/>
      <c r="O193" s="18"/>
      <c r="P193" s="18"/>
      <c r="Q193" s="18"/>
      <c r="R193" s="34"/>
      <c r="S193" s="34"/>
      <c r="T193" s="1"/>
      <c r="U193" s="18"/>
      <c r="V193" s="18"/>
      <c r="W193" s="1"/>
      <c r="X193" s="1"/>
      <c r="Z193" s="2"/>
      <c r="AA193" s="18"/>
      <c r="AB193" s="2"/>
      <c r="AC193" s="1"/>
      <c r="AD193" s="1"/>
      <c r="AE193" s="1"/>
      <c r="AF193" s="1"/>
    </row>
  </sheetData>
  <hyperlinks>
    <hyperlink ref="Z18" r:id="rId1" tooltip="Persistent link using digital object identifier" xr:uid="{B89EA1E9-A70D-9246-9A94-18E98C3B2EF9}"/>
    <hyperlink ref="Z63" r:id="rId2" xr:uid="{AF514BD9-9B55-B147-BA28-5462BCD87204}"/>
    <hyperlink ref="Z40" r:id="rId3" xr:uid="{F058CEB4-E6D0-CA47-AEB3-9696415D7162}"/>
    <hyperlink ref="Z24" r:id="rId4" xr:uid="{E029E951-84FF-184B-924A-7AB17FAAF71B}"/>
    <hyperlink ref="Z30" r:id="rId5" xr:uid="{7C99F1C8-A83A-6B4B-B6A1-E3A8BE56E5BB}"/>
    <hyperlink ref="Z61" r:id="rId6" xr:uid="{A075B081-6D69-C343-9CDA-088C10FCDF75}"/>
    <hyperlink ref="Z43" r:id="rId7" xr:uid="{20BC38FD-6476-194E-B7F8-0122187BD7CD}"/>
    <hyperlink ref="Z20" r:id="rId8" xr:uid="{78397E98-0840-6E44-9886-1A16EDE2B5ED}"/>
    <hyperlink ref="Z62" r:id="rId9" tooltip="Persistent link using digital object identifier" xr:uid="{E18DE493-BA04-3844-BCD5-F728B0396BF3}"/>
    <hyperlink ref="Z51" r:id="rId10" xr:uid="{37A05EBE-456A-0644-B6D1-1F40E7A88445}"/>
    <hyperlink ref="Z32" r:id="rId11" xr:uid="{DFC2F601-1A87-EF4A-85D4-ADA1083378C4}"/>
    <hyperlink ref="Z49" r:id="rId12" xr:uid="{417F2514-0E8E-4341-A973-39E1487333F3}"/>
    <hyperlink ref="Z41" r:id="rId13" xr:uid="{1C50262E-01F0-3748-B4C2-79B62AA18BA9}"/>
    <hyperlink ref="Z5" r:id="rId14" xr:uid="{306EB626-D2F2-F842-87A4-D043AC73763F}"/>
    <hyperlink ref="Z44" r:id="rId15" xr:uid="{1290D66E-E551-9C41-8604-76752748E790}"/>
    <hyperlink ref="Z45" r:id="rId16" xr:uid="{0F1E8EEB-7D60-334B-A232-CA681CA4BC6A}"/>
    <hyperlink ref="Z6" r:id="rId17" xr:uid="{49FE5A02-056C-A14E-97C6-E95C76CF67F3}"/>
    <hyperlink ref="Z3" r:id="rId18" xr:uid="{173C586B-F66A-B649-AFD6-29521F5217E0}"/>
    <hyperlink ref="Z35" r:id="rId19" xr:uid="{7083987C-47A1-E04A-AF36-826699CD74CB}"/>
    <hyperlink ref="Z4" r:id="rId20" xr:uid="{BE4C32FA-CA93-754A-A80E-D915E73978F4}"/>
    <hyperlink ref="Z57" r:id="rId21" xr:uid="{5AFCCD5B-7E78-0646-A447-10C791691C03}"/>
    <hyperlink ref="Z23" r:id="rId22" xr:uid="{31ED7ACD-6A0F-7342-AC63-EA5118026554}"/>
    <hyperlink ref="Z13" r:id="rId23" xr:uid="{7A64C7E3-F1E9-C044-B9F4-C5C46224E887}"/>
    <hyperlink ref="Z7" r:id="rId24" xr:uid="{41AE64BD-E36E-BB4F-9163-3764EDE023DA}"/>
    <hyperlink ref="Z31" r:id="rId25" xr:uid="{1F4F47EB-2EA7-5E4B-828C-2924113A018D}"/>
    <hyperlink ref="Z55" r:id="rId26" xr:uid="{42767615-C90F-1D4F-A597-10A16429AE96}"/>
    <hyperlink ref="Z42" r:id="rId27" xr:uid="{17045280-844D-F644-81B5-883439E51546}"/>
    <hyperlink ref="Z27" r:id="rId28" xr:uid="{FFB16913-334D-0A48-8ABE-4A27FB6C677F}"/>
    <hyperlink ref="Z17" r:id="rId29" xr:uid="{8C057431-C69E-824F-82A9-9583C1ADE19A}"/>
    <hyperlink ref="Z39" r:id="rId30" xr:uid="{CBE0943B-6E2A-9545-B6A7-74EAAC5FC2B3}"/>
    <hyperlink ref="Z21" r:id="rId31" xr:uid="{C04352D0-3635-6548-9749-BA3AA7B40EF3}"/>
    <hyperlink ref="Z25" r:id="rId32" xr:uid="{E7BA1879-F105-9841-8E73-EDFE0C662BD9}"/>
    <hyperlink ref="Z37" r:id="rId33" xr:uid="{9BB3395D-AA61-2B44-A52E-D8A066630FD7}"/>
    <hyperlink ref="Z11" r:id="rId34" xr:uid="{DD3FDA1F-0F6F-754F-BB37-3C939AB14390}"/>
    <hyperlink ref="Z47" r:id="rId35" xr:uid="{E37778B5-8E9F-D847-B84B-C883AF3DD0F7}"/>
    <hyperlink ref="Z52" r:id="rId36" xr:uid="{463B5DAF-7B0E-0341-B68F-41EC89C70245}"/>
    <hyperlink ref="Z56" r:id="rId37" xr:uid="{F0195182-67E1-7A41-B494-8E7B2CD1B0A0}"/>
    <hyperlink ref="Z10" r:id="rId38" xr:uid="{0008FE42-274F-1D47-A1F1-C130A25624F5}"/>
    <hyperlink ref="Z14" r:id="rId39" xr:uid="{51019F03-B9C5-F647-98E0-C5C519C503B6}"/>
    <hyperlink ref="Z53" r:id="rId40" xr:uid="{F767A37D-D71E-344F-AF6A-4843534BE4FE}"/>
    <hyperlink ref="Z12" r:id="rId41" xr:uid="{24893C58-9431-BB45-9A91-C94CD8224645}"/>
    <hyperlink ref="Z33" r:id="rId42" xr:uid="{4529724C-5A16-2345-ADD8-6D2A4A217A5E}"/>
    <hyperlink ref="Z34" r:id="rId43" xr:uid="{5F24A8C8-B9DF-304C-A5AF-84AD5DC0760E}"/>
    <hyperlink ref="Z28" r:id="rId44" xr:uid="{41873386-833B-4A49-90AF-EC986E65A4DD}"/>
    <hyperlink ref="Z22" r:id="rId45" xr:uid="{E3E29ED7-F01C-404B-94E3-956814C2C346}"/>
    <hyperlink ref="Z54" r:id="rId46" xr:uid="{6FF8875E-C821-E249-B1FA-4D28B33EE5C8}"/>
    <hyperlink ref="Z64" r:id="rId47" xr:uid="{6F1DDCA0-BEBE-FB42-BA37-B7BA4C5D93C2}"/>
    <hyperlink ref="Z65" r:id="rId48" xr:uid="{4991E503-4797-674A-899F-1903FEAA6D9C}"/>
    <hyperlink ref="Z38" r:id="rId49" xr:uid="{823720BB-BAB5-2646-B1A4-D9132CEBA4ED}"/>
    <hyperlink ref="Z8" r:id="rId50" xr:uid="{05D06613-08BE-E141-A2AE-CE5F9476303D}"/>
    <hyperlink ref="Z19" r:id="rId51" xr:uid="{B38F5C11-BA38-BF45-9562-CE45204691CD}"/>
    <hyperlink ref="Z9" r:id="rId52" xr:uid="{129D3B27-3C92-184C-AD03-D1ECE754CAAA}"/>
    <hyperlink ref="Z15" r:id="rId53" xr:uid="{94137060-FCC9-964E-9646-03C05AF83DA3}"/>
    <hyperlink ref="Z16" r:id="rId54" xr:uid="{ACD7CA1C-F63A-5440-944F-9B3F3D94329E}"/>
    <hyperlink ref="Z29" r:id="rId55" xr:uid="{3B056D14-43BC-8B45-BE98-9931C2716F2C}"/>
    <hyperlink ref="Z46" r:id="rId56" xr:uid="{836194C5-303C-2441-8425-805D6496D307}"/>
    <hyperlink ref="Z26" r:id="rId57" xr:uid="{867DDC6F-6C98-9F45-985B-E1FA92DE8E97}"/>
    <hyperlink ref="Z59" r:id="rId58" xr:uid="{2861B8A9-E47D-B242-B2DA-DD305D601FB4}"/>
    <hyperlink ref="Z48" r:id="rId59" xr:uid="{EE435717-19FC-A946-8F6A-B001748B86A8}"/>
    <hyperlink ref="Z58" r:id="rId60" xr:uid="{814810F7-0E07-6444-AB4E-C402E0FD8284}"/>
    <hyperlink ref="Z60" r:id="rId61" xr:uid="{43B756CD-7897-194C-8329-F601F167BDF2}"/>
    <hyperlink ref="Z66" r:id="rId62" xr:uid="{772DDAC5-B559-914F-B0AB-C420DC6B94C4}"/>
    <hyperlink ref="Z68" r:id="rId63" xr:uid="{7B6646B6-A043-A647-8394-61237C3FFF92}"/>
  </hyperlinks>
  <pageMargins left="0.7" right="0.7" top="0.75" bottom="0.75" header="0.3" footer="0.3"/>
  <pageSetup paperSize="9" orientation="portrait" horizontalDpi="0" verticalDpi="0"/>
  <tableParts count="1">
    <tablePart r:id="rId6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7FF0-7125-8744-BA2B-15667C163951}">
  <dimension ref="A1:E40"/>
  <sheetViews>
    <sheetView zoomScale="157" workbookViewId="0">
      <selection activeCell="B26" sqref="B26"/>
    </sheetView>
  </sheetViews>
  <sheetFormatPr baseColWidth="10" defaultRowHeight="16" x14ac:dyDescent="0.2"/>
  <cols>
    <col min="1" max="1" width="48.83203125" style="1" bestFit="1" customWidth="1"/>
    <col min="2" max="2" width="57.83203125" style="3" bestFit="1" customWidth="1"/>
    <col min="3" max="4" width="10.83203125" style="2"/>
    <col min="5" max="5" width="35.33203125" style="1" bestFit="1" customWidth="1"/>
  </cols>
  <sheetData>
    <row r="1" spans="1:5" x14ac:dyDescent="0.2">
      <c r="A1" s="1" t="s">
        <v>28</v>
      </c>
      <c r="B1" s="3" t="s">
        <v>27</v>
      </c>
      <c r="C1" s="2" t="s">
        <v>26</v>
      </c>
      <c r="D1" s="2" t="s">
        <v>25</v>
      </c>
      <c r="E1" s="1" t="s">
        <v>24</v>
      </c>
    </row>
    <row r="2" spans="1:5" x14ac:dyDescent="0.2">
      <c r="A2" s="1" t="s">
        <v>23</v>
      </c>
      <c r="B2" s="3" t="s">
        <v>22</v>
      </c>
      <c r="C2" s="2" t="s">
        <v>21</v>
      </c>
      <c r="D2" s="2">
        <v>4.16</v>
      </c>
      <c r="E2" s="4" t="s">
        <v>20</v>
      </c>
    </row>
    <row r="3" spans="1:5" ht="34" x14ac:dyDescent="0.2">
      <c r="A3" s="1" t="s">
        <v>19</v>
      </c>
      <c r="B3" s="5" t="s">
        <v>18</v>
      </c>
      <c r="C3" s="2">
        <v>5</v>
      </c>
      <c r="D3" s="2">
        <v>1.55</v>
      </c>
      <c r="E3" s="4" t="s">
        <v>17</v>
      </c>
    </row>
    <row r="4" spans="1:5" ht="34" x14ac:dyDescent="0.2">
      <c r="A4" s="1" t="s">
        <v>16</v>
      </c>
      <c r="B4" s="5" t="s">
        <v>13</v>
      </c>
      <c r="C4" s="2">
        <v>5.3</v>
      </c>
      <c r="D4" s="2">
        <v>1.07</v>
      </c>
      <c r="E4" s="4" t="s">
        <v>15</v>
      </c>
    </row>
    <row r="5" spans="1:5" ht="34" x14ac:dyDescent="0.2">
      <c r="A5" s="1" t="s">
        <v>14</v>
      </c>
      <c r="B5" s="5" t="s">
        <v>13</v>
      </c>
      <c r="C5" s="2">
        <v>3.6</v>
      </c>
      <c r="D5" s="2">
        <v>1.01</v>
      </c>
      <c r="E5" s="4" t="s">
        <v>12</v>
      </c>
    </row>
    <row r="6" spans="1:5" ht="34" x14ac:dyDescent="0.2">
      <c r="A6" s="1" t="s">
        <v>29</v>
      </c>
      <c r="B6" s="5" t="s">
        <v>30</v>
      </c>
      <c r="C6" s="2">
        <v>4.5999999999999996</v>
      </c>
      <c r="D6" s="2">
        <v>0.75</v>
      </c>
      <c r="E6" s="4" t="s">
        <v>31</v>
      </c>
    </row>
    <row r="7" spans="1:5" ht="51" x14ac:dyDescent="0.2">
      <c r="A7" s="1" t="s">
        <v>11</v>
      </c>
      <c r="B7" s="5" t="s">
        <v>10</v>
      </c>
      <c r="C7" s="2">
        <v>22.7</v>
      </c>
      <c r="D7" s="2">
        <v>8.19</v>
      </c>
      <c r="E7" s="4" t="s">
        <v>9</v>
      </c>
    </row>
    <row r="8" spans="1:5" ht="51" x14ac:dyDescent="0.2">
      <c r="A8" s="1" t="s">
        <v>32</v>
      </c>
      <c r="B8" s="5" t="s">
        <v>33</v>
      </c>
      <c r="C8" s="2">
        <v>6</v>
      </c>
      <c r="D8" s="2">
        <v>1.26</v>
      </c>
      <c r="E8" s="4" t="s">
        <v>34</v>
      </c>
    </row>
    <row r="9" spans="1:5" ht="51" x14ac:dyDescent="0.2">
      <c r="A9" s="1" t="s">
        <v>35</v>
      </c>
      <c r="B9" s="5" t="s">
        <v>36</v>
      </c>
      <c r="C9" s="2">
        <v>12.9</v>
      </c>
      <c r="D9" s="2">
        <v>1.35</v>
      </c>
      <c r="E9" s="4" t="s">
        <v>37</v>
      </c>
    </row>
    <row r="10" spans="1:5" ht="34" x14ac:dyDescent="0.2">
      <c r="A10" s="1" t="s">
        <v>38</v>
      </c>
      <c r="B10" s="5" t="s">
        <v>39</v>
      </c>
      <c r="C10" s="2">
        <v>5</v>
      </c>
      <c r="D10" s="2">
        <v>1</v>
      </c>
      <c r="E10" s="4" t="s">
        <v>40</v>
      </c>
    </row>
    <row r="11" spans="1:5" ht="34" x14ac:dyDescent="0.2">
      <c r="A11" s="1" t="s">
        <v>8</v>
      </c>
      <c r="B11" s="5" t="s">
        <v>7</v>
      </c>
      <c r="C11" s="2">
        <v>4.8</v>
      </c>
      <c r="D11" s="2">
        <v>0.87</v>
      </c>
      <c r="E11" s="4" t="s">
        <v>6</v>
      </c>
    </row>
    <row r="12" spans="1:5" ht="51" x14ac:dyDescent="0.2">
      <c r="A12" s="1" t="s">
        <v>41</v>
      </c>
      <c r="B12" s="5" t="s">
        <v>42</v>
      </c>
      <c r="C12" s="2">
        <v>7.5</v>
      </c>
      <c r="D12" s="2">
        <v>1.39</v>
      </c>
      <c r="E12" s="4" t="s">
        <v>43</v>
      </c>
    </row>
    <row r="13" spans="1:5" ht="51" x14ac:dyDescent="0.2">
      <c r="A13" s="1" t="s">
        <v>5</v>
      </c>
      <c r="B13" s="5" t="s">
        <v>4</v>
      </c>
      <c r="C13" s="2">
        <v>6</v>
      </c>
      <c r="D13" s="2">
        <v>1.25</v>
      </c>
      <c r="E13" s="4" t="s">
        <v>3</v>
      </c>
    </row>
    <row r="14" spans="1:5" ht="51" x14ac:dyDescent="0.2">
      <c r="A14" s="1" t="s">
        <v>2</v>
      </c>
      <c r="B14" s="5" t="s">
        <v>1</v>
      </c>
      <c r="C14" s="2">
        <v>8.5</v>
      </c>
      <c r="D14" s="2">
        <v>1.83</v>
      </c>
      <c r="E14" s="4" t="s">
        <v>0</v>
      </c>
    </row>
    <row r="15" spans="1:5" x14ac:dyDescent="0.2">
      <c r="A15" s="1" t="s">
        <v>44</v>
      </c>
      <c r="B15" s="3" t="s">
        <v>45</v>
      </c>
      <c r="C15" s="2">
        <v>11.8</v>
      </c>
      <c r="D15" s="2">
        <v>1.86</v>
      </c>
      <c r="E15" s="4" t="s">
        <v>46</v>
      </c>
    </row>
    <row r="16" spans="1:5" ht="51" x14ac:dyDescent="0.2">
      <c r="A16" s="1" t="s">
        <v>47</v>
      </c>
      <c r="B16" s="5" t="s">
        <v>48</v>
      </c>
      <c r="C16" s="2">
        <v>10.6</v>
      </c>
      <c r="D16" s="2">
        <v>2.61</v>
      </c>
      <c r="E16" s="4" t="s">
        <v>49</v>
      </c>
    </row>
    <row r="17" spans="1:5" ht="34" x14ac:dyDescent="0.2">
      <c r="A17" s="1" t="s">
        <v>50</v>
      </c>
      <c r="B17" s="5" t="s">
        <v>51</v>
      </c>
      <c r="C17" s="2">
        <v>7.2</v>
      </c>
      <c r="D17" s="2">
        <v>1.61</v>
      </c>
      <c r="E17" s="4" t="s">
        <v>52</v>
      </c>
    </row>
    <row r="18" spans="1:5" ht="51" x14ac:dyDescent="0.2">
      <c r="A18" s="1" t="s">
        <v>53</v>
      </c>
      <c r="B18" s="5" t="s">
        <v>54</v>
      </c>
      <c r="C18" s="2">
        <v>11.8</v>
      </c>
      <c r="D18" s="2">
        <v>2.38</v>
      </c>
      <c r="E18" s="4" t="s">
        <v>55</v>
      </c>
    </row>
    <row r="19" spans="1:5" ht="34" x14ac:dyDescent="0.2">
      <c r="A19" s="1" t="s">
        <v>56</v>
      </c>
      <c r="B19" s="5" t="s">
        <v>57</v>
      </c>
      <c r="C19" s="2">
        <v>5.9</v>
      </c>
      <c r="D19" s="2">
        <v>2.06</v>
      </c>
      <c r="E19" s="4" t="s">
        <v>58</v>
      </c>
    </row>
    <row r="20" spans="1:5" ht="51" x14ac:dyDescent="0.2">
      <c r="A20" s="1" t="s">
        <v>59</v>
      </c>
      <c r="B20" s="5" t="s">
        <v>60</v>
      </c>
      <c r="C20" s="2">
        <v>12.3</v>
      </c>
      <c r="D20" s="2">
        <v>2.5099999999999998</v>
      </c>
      <c r="E20" s="4" t="s">
        <v>61</v>
      </c>
    </row>
    <row r="21" spans="1:5" ht="51" x14ac:dyDescent="0.2">
      <c r="A21" s="1" t="s">
        <v>62</v>
      </c>
      <c r="B21" s="5" t="s">
        <v>63</v>
      </c>
      <c r="C21" s="2">
        <v>8.5</v>
      </c>
      <c r="D21" s="2">
        <v>2.15</v>
      </c>
      <c r="E21" s="4" t="s">
        <v>64</v>
      </c>
    </row>
    <row r="22" spans="1:5" ht="51" x14ac:dyDescent="0.2">
      <c r="A22" s="1" t="s">
        <v>65</v>
      </c>
      <c r="B22" s="5" t="s">
        <v>66</v>
      </c>
      <c r="C22" s="2">
        <v>8.9</v>
      </c>
      <c r="D22" s="2">
        <v>1.8</v>
      </c>
      <c r="E22" s="4" t="s">
        <v>67</v>
      </c>
    </row>
    <row r="23" spans="1:5" ht="34" x14ac:dyDescent="0.2">
      <c r="A23" s="1" t="s">
        <v>68</v>
      </c>
      <c r="B23" s="5" t="s">
        <v>69</v>
      </c>
      <c r="C23" s="2">
        <v>7.9</v>
      </c>
      <c r="D23" s="2">
        <v>1.67</v>
      </c>
      <c r="E23" s="4" t="s">
        <v>70</v>
      </c>
    </row>
    <row r="24" spans="1:5" ht="51" x14ac:dyDescent="0.2">
      <c r="A24" s="1" t="s">
        <v>79</v>
      </c>
      <c r="B24" s="5" t="s">
        <v>71</v>
      </c>
      <c r="C24" s="2">
        <v>7.3</v>
      </c>
      <c r="D24" s="2">
        <v>2.23</v>
      </c>
      <c r="E24" s="4" t="s">
        <v>72</v>
      </c>
    </row>
    <row r="25" spans="1:5" ht="34" x14ac:dyDescent="0.2">
      <c r="A25" s="1" t="s">
        <v>73</v>
      </c>
      <c r="B25" s="5" t="s">
        <v>74</v>
      </c>
      <c r="C25" s="2">
        <v>23.6</v>
      </c>
      <c r="D25" s="2">
        <v>6.76</v>
      </c>
      <c r="E25" s="4" t="s">
        <v>75</v>
      </c>
    </row>
    <row r="26" spans="1:5" ht="34" x14ac:dyDescent="0.2">
      <c r="A26" s="1" t="s">
        <v>76</v>
      </c>
      <c r="B26" s="5" t="s">
        <v>77</v>
      </c>
      <c r="C26" s="2">
        <v>8.1</v>
      </c>
      <c r="D26" s="2">
        <v>3.09</v>
      </c>
      <c r="E26" s="4" t="s">
        <v>78</v>
      </c>
    </row>
    <row r="27" spans="1:5" ht="34" x14ac:dyDescent="0.2">
      <c r="A27" s="1" t="s">
        <v>80</v>
      </c>
      <c r="B27" s="5" t="s">
        <v>81</v>
      </c>
      <c r="C27" s="2">
        <v>8.6999999999999993</v>
      </c>
      <c r="D27" s="2">
        <v>2.1800000000000002</v>
      </c>
      <c r="E27" s="4" t="s">
        <v>82</v>
      </c>
    </row>
    <row r="28" spans="1:5" ht="51" x14ac:dyDescent="0.2">
      <c r="A28" s="1" t="s">
        <v>83</v>
      </c>
      <c r="B28" s="5" t="s">
        <v>84</v>
      </c>
      <c r="C28" s="2">
        <v>6.8</v>
      </c>
      <c r="D28" s="2">
        <v>1.59</v>
      </c>
      <c r="E28" s="4" t="s">
        <v>85</v>
      </c>
    </row>
    <row r="29" spans="1:5" ht="34" x14ac:dyDescent="0.2">
      <c r="A29" s="1" t="s">
        <v>86</v>
      </c>
      <c r="B29" s="5" t="s">
        <v>87</v>
      </c>
      <c r="C29" s="2">
        <v>18.600000000000001</v>
      </c>
      <c r="D29" s="2">
        <v>3.69</v>
      </c>
      <c r="E29" s="4" t="s">
        <v>88</v>
      </c>
    </row>
    <row r="30" spans="1:5" ht="34" x14ac:dyDescent="0.2">
      <c r="A30" s="1" t="s">
        <v>89</v>
      </c>
      <c r="B30" s="5" t="s">
        <v>90</v>
      </c>
      <c r="C30" s="2">
        <v>8.6</v>
      </c>
      <c r="D30" s="2">
        <v>2.16</v>
      </c>
      <c r="E30" s="4" t="s">
        <v>91</v>
      </c>
    </row>
    <row r="31" spans="1:5" x14ac:dyDescent="0.2">
      <c r="A31" s="1" t="s">
        <v>92</v>
      </c>
      <c r="B31" s="3" t="s">
        <v>93</v>
      </c>
      <c r="C31" s="2">
        <v>8.1</v>
      </c>
      <c r="D31" s="2">
        <v>2.2799999999999998</v>
      </c>
      <c r="E31" s="4" t="s">
        <v>94</v>
      </c>
    </row>
    <row r="32" spans="1:5" ht="34" x14ac:dyDescent="0.2">
      <c r="A32" s="1" t="s">
        <v>95</v>
      </c>
      <c r="B32" s="5" t="s">
        <v>96</v>
      </c>
      <c r="C32" s="2">
        <v>5.0999999999999996</v>
      </c>
      <c r="D32" s="2">
        <v>1.0900000000000001</v>
      </c>
      <c r="E32" s="4" t="s">
        <v>97</v>
      </c>
    </row>
    <row r="33" spans="1:5" x14ac:dyDescent="0.2">
      <c r="A33" s="1" t="s">
        <v>98</v>
      </c>
      <c r="B33" s="3" t="s">
        <v>99</v>
      </c>
      <c r="C33" s="2">
        <v>7</v>
      </c>
      <c r="D33" s="2">
        <v>1.87</v>
      </c>
      <c r="E33" s="4" t="s">
        <v>100</v>
      </c>
    </row>
    <row r="34" spans="1:5" x14ac:dyDescent="0.2">
      <c r="A34" s="1" t="s">
        <v>101</v>
      </c>
      <c r="E34" s="4" t="s">
        <v>115</v>
      </c>
    </row>
    <row r="35" spans="1:5" x14ac:dyDescent="0.2">
      <c r="A35" s="1" t="s">
        <v>102</v>
      </c>
      <c r="B35" s="3" t="s">
        <v>22</v>
      </c>
      <c r="C35" s="2">
        <v>8.1</v>
      </c>
      <c r="D35" s="2">
        <v>2.16</v>
      </c>
      <c r="E35" s="4" t="s">
        <v>103</v>
      </c>
    </row>
    <row r="36" spans="1:5" x14ac:dyDescent="0.2">
      <c r="A36" s="1" t="s">
        <v>105</v>
      </c>
      <c r="B36" s="3" t="s">
        <v>106</v>
      </c>
      <c r="C36" s="2">
        <v>6.093</v>
      </c>
      <c r="D36" s="2">
        <v>1.28</v>
      </c>
      <c r="E36" s="4" t="s">
        <v>107</v>
      </c>
    </row>
    <row r="37" spans="1:5" x14ac:dyDescent="0.2">
      <c r="A37" s="1" t="s">
        <v>104</v>
      </c>
      <c r="B37" s="3" t="s">
        <v>93</v>
      </c>
      <c r="C37" s="2">
        <v>6.9</v>
      </c>
      <c r="D37" s="2">
        <v>1.5</v>
      </c>
      <c r="E37" s="4" t="s">
        <v>108</v>
      </c>
    </row>
    <row r="38" spans="1:5" x14ac:dyDescent="0.2">
      <c r="A38" s="1" t="s">
        <v>109</v>
      </c>
      <c r="B38" s="3" t="s">
        <v>99</v>
      </c>
      <c r="C38" s="2">
        <v>8.8000000000000007</v>
      </c>
      <c r="D38" s="2">
        <v>1.58</v>
      </c>
      <c r="E38" s="4" t="s">
        <v>110</v>
      </c>
    </row>
    <row r="39" spans="1:5" x14ac:dyDescent="0.2">
      <c r="A39" s="1" t="s">
        <v>111</v>
      </c>
      <c r="E39" s="4" t="s">
        <v>116</v>
      </c>
    </row>
    <row r="40" spans="1:5" ht="68" x14ac:dyDescent="0.2">
      <c r="A40" s="1" t="s">
        <v>112</v>
      </c>
      <c r="B40" s="5" t="s">
        <v>113</v>
      </c>
      <c r="C40" s="2">
        <v>5</v>
      </c>
      <c r="D40" s="2">
        <v>1.0900000000000001</v>
      </c>
      <c r="E40" s="4" t="s">
        <v>114</v>
      </c>
    </row>
  </sheetData>
  <hyperlinks>
    <hyperlink ref="E2" r:id="rId1" xr:uid="{3A4A127D-F206-D94D-8255-EA18E539E5F6}"/>
    <hyperlink ref="E3" r:id="rId2" xr:uid="{6D4BB4B4-938F-2D47-880A-8A7856F6EB07}"/>
    <hyperlink ref="E7" r:id="rId3" xr:uid="{35496AB2-8743-1E49-82D7-B34CA13C7DA6}"/>
    <hyperlink ref="E11" r:id="rId4" xr:uid="{FC8AFC12-7E72-6E4A-8845-500D89D378D4}"/>
    <hyperlink ref="E4" r:id="rId5" xr:uid="{246D74BC-1653-C64A-8FE8-66743E85233B}"/>
    <hyperlink ref="E5" r:id="rId6" xr:uid="{39A13BC4-9AF2-D947-AB9D-3F6653BC35C4}"/>
    <hyperlink ref="E13" r:id="rId7" xr:uid="{67F0A291-4578-C540-BD05-975D2B400570}"/>
    <hyperlink ref="E14" r:id="rId8" xr:uid="{1643A7DF-880B-6D48-80E3-47DBC87EB5CC}"/>
    <hyperlink ref="E6" r:id="rId9" xr:uid="{E36BE39B-39EE-AD4D-B477-37075BFC2795}"/>
    <hyperlink ref="E8" r:id="rId10" xr:uid="{1E406FFE-2975-CC43-9507-E5B4D0D1C3AC}"/>
    <hyperlink ref="E9" r:id="rId11" xr:uid="{4FF5FF25-987E-9A47-9C45-70C37DD312A1}"/>
    <hyperlink ref="E10" r:id="rId12" xr:uid="{2C0026E7-E2B5-FA47-AC2F-1365F6CFF251}"/>
    <hyperlink ref="E12" r:id="rId13" xr:uid="{A2A1CE30-3891-334D-B376-EAF903D778D4}"/>
    <hyperlink ref="E15" r:id="rId14" xr:uid="{0DE10E7F-AA8E-F54B-BDC6-07F8A3A015FB}"/>
    <hyperlink ref="E16" r:id="rId15" xr:uid="{A1F577FE-6847-0F4A-81F6-AC16DC4214B1}"/>
    <hyperlink ref="E17" r:id="rId16" xr:uid="{BA6E652B-20E4-6440-BAFC-DAAAE26A0AA7}"/>
    <hyperlink ref="E18" r:id="rId17" xr:uid="{4EC8E5B6-9960-F849-8180-471929123B29}"/>
    <hyperlink ref="E19" r:id="rId18" xr:uid="{FB0FE74D-8B87-6849-B1B9-5B6C3D720084}"/>
    <hyperlink ref="E20" r:id="rId19" xr:uid="{5EFE6F0D-F82F-8642-8E67-C476350F0629}"/>
    <hyperlink ref="E21" r:id="rId20" xr:uid="{4CD535B1-141A-9845-9CF4-7A71028778E7}"/>
    <hyperlink ref="E22" r:id="rId21" xr:uid="{A03763CB-0E35-3F4E-B34E-5FF512F64371}"/>
    <hyperlink ref="E23" r:id="rId22" xr:uid="{49A42F6A-7870-854E-BC7F-41C389728E54}"/>
    <hyperlink ref="E24" r:id="rId23" xr:uid="{1D106415-3757-F243-B440-45BAF0C2B295}"/>
    <hyperlink ref="E25" r:id="rId24" xr:uid="{17961FC9-9DE1-F14D-B956-356A49B0EAD0}"/>
    <hyperlink ref="E26" r:id="rId25" xr:uid="{52998247-82B4-7E48-B9B3-29876EA93C37}"/>
    <hyperlink ref="E27" r:id="rId26" xr:uid="{CA3938B0-C7EC-734F-9AFE-EF6D8210429F}"/>
    <hyperlink ref="E28" r:id="rId27" xr:uid="{A7C5CFD9-3739-224C-8530-24ABC2E8C77F}"/>
    <hyperlink ref="E29" r:id="rId28" xr:uid="{8CD257AB-9DCC-0142-901C-F2DF39A829A7}"/>
    <hyperlink ref="E30" r:id="rId29" xr:uid="{2F97294F-E261-ED4B-AA46-E443751C2BBD}"/>
    <hyperlink ref="E31" r:id="rId30" xr:uid="{0F7A1F1B-9990-5D4F-8339-7E5B0DE6126E}"/>
    <hyperlink ref="E32" r:id="rId31" xr:uid="{13C77FEF-AFA1-D54A-8534-0B607EF38DEC}"/>
    <hyperlink ref="E33" r:id="rId32" xr:uid="{5BA2F249-9240-F949-B33C-24B8E651CA43}"/>
    <hyperlink ref="E35" r:id="rId33" xr:uid="{322EBD8C-F013-4043-9071-7105ACC65273}"/>
    <hyperlink ref="E36" r:id="rId34" xr:uid="{3690A528-7143-4649-A00E-B0085792021E}"/>
    <hyperlink ref="E37" r:id="rId35" xr:uid="{0E65A123-1BCF-994A-AE47-2E98C93CE500}"/>
    <hyperlink ref="E38" r:id="rId36" xr:uid="{E8ECCBCB-13AD-A747-9ABD-3D949814ED13}"/>
    <hyperlink ref="E40" r:id="rId37" xr:uid="{C6F693AB-2251-4B47-9C52-CB6F42E66161}"/>
    <hyperlink ref="E34" r:id="rId38" xr:uid="{6866B0BD-2C34-EF44-A2E3-E4CE84A5D86C}"/>
    <hyperlink ref="E39" r:id="rId39" xr:uid="{D017A09D-9534-3042-8E1C-5AB25F5742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B5E7B-ABEF-2A4C-A300-65AFAE92392D}">
  <dimension ref="A1:A20"/>
  <sheetViews>
    <sheetView topLeftCell="A3" zoomScale="217" workbookViewId="0">
      <selection sqref="A1:XFD1"/>
    </sheetView>
  </sheetViews>
  <sheetFormatPr baseColWidth="10" defaultRowHeight="16" x14ac:dyDescent="0.2"/>
  <cols>
    <col min="1" max="1" width="11.1640625" bestFit="1" customWidth="1"/>
  </cols>
  <sheetData>
    <row r="1" spans="1:1" x14ac:dyDescent="0.2">
      <c r="A1" s="6" t="s">
        <v>136</v>
      </c>
    </row>
    <row r="2" spans="1:1" x14ac:dyDescent="0.2">
      <c r="A2" s="38" t="s">
        <v>117</v>
      </c>
    </row>
    <row r="3" spans="1:1" x14ac:dyDescent="0.2">
      <c r="A3" s="38" t="s">
        <v>118</v>
      </c>
    </row>
    <row r="4" spans="1:1" x14ac:dyDescent="0.2">
      <c r="A4" s="6" t="s">
        <v>119</v>
      </c>
    </row>
    <row r="5" spans="1:1" x14ac:dyDescent="0.2">
      <c r="A5" s="6" t="s">
        <v>126</v>
      </c>
    </row>
    <row r="6" spans="1:1" x14ac:dyDescent="0.2">
      <c r="A6" s="6" t="s">
        <v>130</v>
      </c>
    </row>
    <row r="7" spans="1:1" x14ac:dyDescent="0.2">
      <c r="A7" s="6" t="s">
        <v>120</v>
      </c>
    </row>
    <row r="8" spans="1:1" x14ac:dyDescent="0.2">
      <c r="A8" s="6" t="s">
        <v>128</v>
      </c>
    </row>
    <row r="9" spans="1:1" x14ac:dyDescent="0.2">
      <c r="A9" s="6" t="s">
        <v>124</v>
      </c>
    </row>
    <row r="10" spans="1:1" x14ac:dyDescent="0.2">
      <c r="A10" s="6" t="s">
        <v>131</v>
      </c>
    </row>
    <row r="11" spans="1:1" x14ac:dyDescent="0.2">
      <c r="A11" s="6" t="s">
        <v>133</v>
      </c>
    </row>
    <row r="12" spans="1:1" x14ac:dyDescent="0.2">
      <c r="A12" s="6" t="s">
        <v>129</v>
      </c>
    </row>
    <row r="13" spans="1:1" x14ac:dyDescent="0.2">
      <c r="A13" s="38" t="s">
        <v>121</v>
      </c>
    </row>
    <row r="14" spans="1:1" x14ac:dyDescent="0.2">
      <c r="A14" s="38" t="s">
        <v>127</v>
      </c>
    </row>
    <row r="15" spans="1:1" x14ac:dyDescent="0.2">
      <c r="A15" s="38" t="s">
        <v>132</v>
      </c>
    </row>
    <row r="16" spans="1:1" x14ac:dyDescent="0.2">
      <c r="A16" s="6" t="s">
        <v>123</v>
      </c>
    </row>
    <row r="17" spans="1:1" x14ac:dyDescent="0.2">
      <c r="A17" s="6" t="s">
        <v>122</v>
      </c>
    </row>
    <row r="18" spans="1:1" x14ac:dyDescent="0.2">
      <c r="A18" s="38" t="s">
        <v>125</v>
      </c>
    </row>
    <row r="19" spans="1:1" x14ac:dyDescent="0.2">
      <c r="A19" s="6" t="s">
        <v>134</v>
      </c>
    </row>
    <row r="20" spans="1:1" x14ac:dyDescent="0.2">
      <c r="A20" s="38"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2021.01-2023.09</vt:lpstr>
      <vt:lpstr>Statistics</vt:lpstr>
      <vt:lpstr>2021.01-2022.12_Journal</vt:lpstr>
      <vt:lpstr>Journal</vt:lpstr>
      <vt:lpstr>Conference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Zehui</dc:creator>
  <cp:lastModifiedBy>Wang, Zehui</cp:lastModifiedBy>
  <dcterms:created xsi:type="dcterms:W3CDTF">2023-09-26T08:48:27Z</dcterms:created>
  <dcterms:modified xsi:type="dcterms:W3CDTF">2024-06-14T16:33:51Z</dcterms:modified>
</cp:coreProperties>
</file>