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5-16" sheetId="1" r:id="rId1"/>
    <sheet name="百分比" sheetId="2" r:id="rId2"/>
    <sheet name="50日ATR" sheetId="3" r:id="rId3"/>
  </sheets>
  <calcPr calcId="125725"/>
</workbook>
</file>

<file path=xl/calcChain.xml><?xml version="1.0" encoding="utf-8"?>
<calcChain xmlns="http://schemas.openxmlformats.org/spreadsheetml/2006/main">
  <c r="R22" i="1"/>
  <c r="R10"/>
  <c r="R12"/>
  <c r="R11"/>
  <c r="R15"/>
  <c r="R13"/>
  <c r="R14"/>
  <c r="R16"/>
  <c r="R17"/>
  <c r="R18"/>
  <c r="R20"/>
  <c r="R19"/>
  <c r="R21"/>
  <c r="R23"/>
  <c r="H22"/>
  <c r="H18"/>
  <c r="E22"/>
  <c r="F22"/>
  <c r="L22" s="1"/>
  <c r="K22"/>
  <c r="R9"/>
  <c r="K9"/>
  <c r="K11"/>
  <c r="K16"/>
  <c r="K13"/>
  <c r="K14"/>
  <c r="K15"/>
  <c r="K10"/>
  <c r="K12"/>
  <c r="K17"/>
  <c r="K20"/>
  <c r="K19"/>
  <c r="K21"/>
  <c r="K23"/>
  <c r="K18"/>
  <c r="E11"/>
  <c r="E16"/>
  <c r="E13"/>
  <c r="E14"/>
  <c r="E15"/>
  <c r="E10"/>
  <c r="E12"/>
  <c r="E17"/>
  <c r="E20"/>
  <c r="E19"/>
  <c r="E21"/>
  <c r="E23"/>
  <c r="E18"/>
  <c r="E9"/>
  <c r="F11"/>
  <c r="J11" s="1"/>
  <c r="F16"/>
  <c r="J16" s="1"/>
  <c r="F13"/>
  <c r="J13" s="1"/>
  <c r="F14"/>
  <c r="J14" s="1"/>
  <c r="F15"/>
  <c r="L15" s="1"/>
  <c r="F10"/>
  <c r="L10" s="1"/>
  <c r="F12"/>
  <c r="L12" s="1"/>
  <c r="F17"/>
  <c r="F20"/>
  <c r="J20" s="1"/>
  <c r="F19"/>
  <c r="L19" s="1"/>
  <c r="M19" s="1"/>
  <c r="F21"/>
  <c r="L21" s="1"/>
  <c r="M21" s="1"/>
  <c r="F23"/>
  <c r="J23" s="1"/>
  <c r="F18"/>
  <c r="F9"/>
  <c r="J9" s="1"/>
  <c r="H12"/>
  <c r="J12" s="1"/>
  <c r="H17"/>
  <c r="H10"/>
  <c r="H15"/>
  <c r="J10" l="1"/>
  <c r="J22"/>
  <c r="J18"/>
  <c r="L11"/>
  <c r="M11" s="1"/>
  <c r="M15"/>
  <c r="L20"/>
  <c r="M20" s="1"/>
  <c r="L18"/>
  <c r="M18" s="1"/>
  <c r="J19"/>
  <c r="J21"/>
  <c r="L9"/>
  <c r="L16"/>
  <c r="M16" s="1"/>
  <c r="J17"/>
  <c r="L13"/>
  <c r="M13" s="1"/>
  <c r="M10"/>
  <c r="J15"/>
  <c r="L23"/>
  <c r="M23" s="1"/>
  <c r="L17"/>
  <c r="M17" s="1"/>
  <c r="L14"/>
  <c r="M14" s="1"/>
  <c r="M12"/>
  <c r="K25"/>
  <c r="J25" l="1"/>
  <c r="L25"/>
  <c r="M9"/>
  <c r="M25" s="1"/>
</calcChain>
</file>

<file path=xl/sharedStrings.xml><?xml version="1.0" encoding="utf-8"?>
<sst xmlns="http://schemas.openxmlformats.org/spreadsheetml/2006/main" count="214" uniqueCount="170">
  <si>
    <t>ATR</t>
    <phoneticPr fontId="2" type="noConversion"/>
  </si>
  <si>
    <t>一手几单位</t>
    <phoneticPr fontId="2" type="noConversion"/>
  </si>
  <si>
    <t>一手费用</t>
    <phoneticPr fontId="2" type="noConversion"/>
  </si>
  <si>
    <t>一跳几元</t>
    <phoneticPr fontId="2" type="noConversion"/>
  </si>
  <si>
    <t>a</t>
    <phoneticPr fontId="2" type="noConversion"/>
  </si>
  <si>
    <t>费用形式</t>
    <phoneticPr fontId="2" type="noConversion"/>
  </si>
  <si>
    <t>固定</t>
    <phoneticPr fontId="2" type="noConversion"/>
  </si>
  <si>
    <t>万1.2</t>
    <phoneticPr fontId="2" type="noConversion"/>
  </si>
  <si>
    <t>FG</t>
    <phoneticPr fontId="2" type="noConversion"/>
  </si>
  <si>
    <t>备注</t>
    <phoneticPr fontId="2" type="noConversion"/>
  </si>
  <si>
    <t>越大越性价比高</t>
    <phoneticPr fontId="2" type="noConversion"/>
  </si>
  <si>
    <t>看主力合约</t>
    <phoneticPr fontId="2" type="noConversion"/>
  </si>
  <si>
    <t>红的不做</t>
    <phoneticPr fontId="2" type="noConversion"/>
  </si>
  <si>
    <t>固定</t>
    <phoneticPr fontId="2" type="noConversion"/>
  </si>
  <si>
    <t>万1.2</t>
    <phoneticPr fontId="2" type="noConversion"/>
  </si>
  <si>
    <t>中位数</t>
    <phoneticPr fontId="2" type="noConversion"/>
  </si>
  <si>
    <t>价格（6-4）</t>
    <phoneticPr fontId="2" type="noConversion"/>
  </si>
  <si>
    <t>sr</t>
    <phoneticPr fontId="2" type="noConversion"/>
  </si>
  <si>
    <t>PTA</t>
    <phoneticPr fontId="2" type="noConversion"/>
  </si>
  <si>
    <t>C</t>
    <phoneticPr fontId="2" type="noConversion"/>
  </si>
  <si>
    <t>JD</t>
    <phoneticPr fontId="2" type="noConversion"/>
  </si>
  <si>
    <t>万1.8</t>
    <phoneticPr fontId="2" type="noConversion"/>
  </si>
  <si>
    <t>一ATR几元</t>
    <phoneticPr fontId="2" type="noConversion"/>
  </si>
  <si>
    <t>rb</t>
    <phoneticPr fontId="2" type="noConversion"/>
  </si>
  <si>
    <t>一手实际价格</t>
    <phoneticPr fontId="2" type="noConversion"/>
  </si>
  <si>
    <t>小于1%</t>
    <phoneticPr fontId="2" type="noConversion"/>
  </si>
  <si>
    <t>越大保证金效率越高</t>
    <phoneticPr fontId="2" type="noConversion"/>
  </si>
  <si>
    <t>排名后3不做</t>
    <phoneticPr fontId="2" type="noConversion"/>
  </si>
  <si>
    <t>BU</t>
    <phoneticPr fontId="2" type="noConversion"/>
  </si>
  <si>
    <t>实际一跳费用</t>
    <phoneticPr fontId="2" type="noConversion"/>
  </si>
  <si>
    <t>平今免费</t>
    <phoneticPr fontId="2" type="noConversion"/>
  </si>
  <si>
    <t>打分比例</t>
    <phoneticPr fontId="2" type="noConversion"/>
  </si>
  <si>
    <t>根据每个单项从高到低排名得分</t>
    <phoneticPr fontId="2" type="noConversion"/>
  </si>
  <si>
    <t>费用比值</t>
    <phoneticPr fontId="2" type="noConversion"/>
  </si>
  <si>
    <t>波幅价格比值</t>
    <phoneticPr fontId="2" type="noConversion"/>
  </si>
  <si>
    <t>1atr实际几跳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</si>
  <si>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平今20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</si>
  <si>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平今3倍，</t>
    </r>
    <phoneticPr fontId="2" type="noConversion"/>
  </si>
  <si>
    <t>越大越好</t>
    <phoneticPr fontId="2" type="noConversion"/>
  </si>
  <si>
    <t>小于100不做</t>
    <phoneticPr fontId="2" type="noConversion"/>
  </si>
  <si>
    <t>一手的ATR（50）与手续费比值，越大越好</t>
    <phoneticPr fontId="2" type="noConversion"/>
  </si>
  <si>
    <t>费用比值</t>
    <phoneticPr fontId="2" type="noConversion"/>
  </si>
  <si>
    <t>波幅价格比值</t>
    <phoneticPr fontId="2" type="noConversion"/>
  </si>
  <si>
    <t>1atr实际几跳</t>
    <phoneticPr fontId="2" type="noConversion"/>
  </si>
  <si>
    <t>总分</t>
    <phoneticPr fontId="2" type="noConversion"/>
  </si>
  <si>
    <r>
      <rPr>
        <b/>
        <sz val="11"/>
        <color rgb="FFFA7D00"/>
        <rFont val="宋体"/>
        <family val="3"/>
        <charset val="134"/>
        <scheme val="minor"/>
      </rPr>
      <t>打分</t>
    </r>
    <phoneticPr fontId="2" type="noConversion"/>
  </si>
  <si>
    <t>m</t>
    <phoneticPr fontId="2" type="noConversion"/>
  </si>
  <si>
    <t>菜粕</t>
    <phoneticPr fontId="2" type="noConversion"/>
  </si>
  <si>
    <t>热卷</t>
    <phoneticPr fontId="2" type="noConversion"/>
  </si>
  <si>
    <t>MA</t>
    <phoneticPr fontId="2" type="noConversion"/>
  </si>
  <si>
    <t>PP</t>
    <phoneticPr fontId="2" type="noConversion"/>
  </si>
  <si>
    <t>y</t>
    <phoneticPr fontId="2" type="noConversion"/>
  </si>
  <si>
    <t>万0.72</t>
    <phoneticPr fontId="2" type="noConversion"/>
  </si>
  <si>
    <r>
      <t>收盘的波幅</t>
    </r>
    <r>
      <rPr>
        <sz val="11"/>
        <color theme="1"/>
        <rFont val="Tahoma"/>
        <family val="2"/>
        <charset val="134"/>
      </rPr>
      <t xml:space="preserve">        </t>
    </r>
    <r>
      <rPr>
        <sz val="11"/>
        <color theme="1"/>
        <rFont val="宋体"/>
        <family val="3"/>
        <charset val="134"/>
      </rPr>
      <t>高价的波幅</t>
    </r>
    <r>
      <rPr>
        <sz val="11"/>
        <color theme="1"/>
        <rFont val="Tahoma"/>
        <family val="2"/>
        <charset val="134"/>
      </rPr>
      <t xml:space="preserve">        </t>
    </r>
    <r>
      <rPr>
        <sz val="11"/>
        <color theme="1"/>
        <rFont val="宋体"/>
        <family val="3"/>
        <charset val="134"/>
      </rPr>
      <t>低价的波幅</t>
    </r>
    <phoneticPr fontId="2" type="noConversion"/>
  </si>
  <si>
    <t>50%       1.000813     0.006362     0.004963</t>
  </si>
  <si>
    <t>75%       1.007651     0.013686     0.011878</t>
  </si>
  <si>
    <t>rb</t>
    <phoneticPr fontId="2" type="noConversion"/>
  </si>
  <si>
    <t>无过滤</t>
    <phoneticPr fontId="2" type="noConversion"/>
  </si>
  <si>
    <t>ma</t>
    <phoneticPr fontId="2" type="noConversion"/>
  </si>
  <si>
    <r>
      <t>ma20</t>
    </r>
    <r>
      <rPr>
        <sz val="11"/>
        <color theme="1"/>
        <rFont val="宋体"/>
        <family val="3"/>
        <charset val="134"/>
      </rPr>
      <t>上</t>
    </r>
    <phoneticPr fontId="2" type="noConversion"/>
  </si>
  <si>
    <r>
      <t>ma20</t>
    </r>
    <r>
      <rPr>
        <sz val="11"/>
        <color theme="1"/>
        <rFont val="宋体"/>
        <family val="3"/>
        <charset val="134"/>
      </rPr>
      <t>下</t>
    </r>
    <phoneticPr fontId="2" type="noConversion"/>
  </si>
  <si>
    <t>50%       1.000000     0.005733     0.005727</t>
  </si>
  <si>
    <t>75%       1.006110     0.011901     0.011595</t>
  </si>
  <si>
    <t>50%       0.998983     0.005194     0.006460</t>
  </si>
  <si>
    <t>75%       1.005489     0.010763     0.012421</t>
  </si>
  <si>
    <t>m</t>
    <phoneticPr fontId="2" type="noConversion"/>
  </si>
  <si>
    <t>50%       1.000000     0.005061     0.005657</t>
  </si>
  <si>
    <t>75%       1.006050     0.010717     0.012289</t>
  </si>
  <si>
    <t>50%       1.000592     0.006196     0.004675</t>
  </si>
  <si>
    <t>75%       1.007975     0.013661     0.010912</t>
  </si>
  <si>
    <t>50%       1.000000     0.005589     0.005177</t>
  </si>
  <si>
    <t>75%       1.006482     0.011547     0.011128</t>
  </si>
  <si>
    <t>50%      0.999627    0.008889    0.008560</t>
  </si>
  <si>
    <t>75%      1.008162    0.016135    0.015823</t>
  </si>
  <si>
    <t>50%      0.999514    0.009226    0.008348</t>
  </si>
  <si>
    <t>75%      1.010909    0.019840    0.015652</t>
  </si>
  <si>
    <t>50%      1.000000    0.008237    0.009727</t>
  </si>
  <si>
    <t>75%      1.007948    0.014736    0.018344</t>
  </si>
  <si>
    <t>pp</t>
    <phoneticPr fontId="2" type="noConversion"/>
  </si>
  <si>
    <t>50%       0.999509     0.007097     0.007331</t>
  </si>
  <si>
    <t>75%       1.007344     0.013964     0.014007</t>
  </si>
  <si>
    <t>50%      0.998603    0.006312    0.007367</t>
  </si>
  <si>
    <t>75%      1.006305    0.012720    0.014815</t>
  </si>
  <si>
    <t>50%      1.000223    0.008811    0.007637</t>
  </si>
  <si>
    <t>75%      1.009432    0.017493    0.015174</t>
  </si>
  <si>
    <t>a</t>
    <phoneticPr fontId="2" type="noConversion"/>
  </si>
  <si>
    <t>50%       1.000518     0.005391     0.003985</t>
  </si>
  <si>
    <t>75%       1.006107     0.010753     0.008929</t>
  </si>
  <si>
    <t>50%       1.000000     0.004087     0.004585</t>
  </si>
  <si>
    <t>75%       1.004857     0.008963     0.009808</t>
  </si>
  <si>
    <t>50%       1.000000     0.004702     0.004262</t>
  </si>
  <si>
    <t>75%       1.004998     0.009253     0.008975</t>
  </si>
  <si>
    <t>hc</t>
    <phoneticPr fontId="2" type="noConversion"/>
  </si>
  <si>
    <t>50%      1.000000    0.007902    0.007580</t>
  </si>
  <si>
    <t>75%      1.008154    0.016409    0.015752</t>
  </si>
  <si>
    <t>50%      0.998739    0.006262    0.007436</t>
  </si>
  <si>
    <t>75%      1.006531    0.014803    0.015311</t>
  </si>
  <si>
    <t>50%      1.000000    0.009304    0.007918</t>
  </si>
  <si>
    <t>75%      1.010497    0.020840    0.018064</t>
  </si>
  <si>
    <t>y</t>
    <phoneticPr fontId="2" type="noConversion"/>
  </si>
  <si>
    <t>ag</t>
    <phoneticPr fontId="2" type="noConversion"/>
  </si>
  <si>
    <t>50%      1.000000    0.005853    0.005231</t>
  </si>
  <si>
    <t>75%      1.006862    0.012845    0.012867</t>
  </si>
  <si>
    <t>50%      0.999511    0.004687    0.005710</t>
  </si>
  <si>
    <t>75%      1.006204    0.010775    0.013008</t>
  </si>
  <si>
    <t>50%       1.000000     0.005365     0.005482</t>
  </si>
  <si>
    <t>75%       1.006096     0.011220     0.012037</t>
  </si>
  <si>
    <t>50%       1.000634     0.006426     0.004740</t>
  </si>
  <si>
    <t>75%       1.008072     0.012851     0.010403</t>
  </si>
  <si>
    <t>50%       1.000000     0.005500     0.005337</t>
  </si>
  <si>
    <t>75%       1.006449     0.010441     0.011629</t>
  </si>
  <si>
    <t>50%       1.000300     0.005948     0.004998</t>
  </si>
  <si>
    <t>75%       1.006590     0.011021     0.010348</t>
  </si>
  <si>
    <t>白银</t>
    <phoneticPr fontId="2" type="noConversion"/>
  </si>
  <si>
    <t>mean    -0.009728    0.462246    0.476006</t>
  </si>
  <si>
    <t>std      0.726219    0.537793    0.540030</t>
  </si>
  <si>
    <t>min     -3.266995   -1.516173   -1.034774</t>
  </si>
  <si>
    <t>25%     -0.392796    0.142981    0.146781</t>
  </si>
  <si>
    <t>50%     -0.027740    0.379411    0.411034</t>
  </si>
  <si>
    <t>75%      0.400825    0.732457    0.719187</t>
  </si>
  <si>
    <t>max      2.928340    3.350697    3.443114</t>
  </si>
  <si>
    <t>mean     -0.013485     0.482871     0.501483</t>
  </si>
  <si>
    <t>std       0.762086     0.534301     0.560821</t>
  </si>
  <si>
    <t>min      -3.535980    -1.642954    -2.450430</t>
  </si>
  <si>
    <t>25%      -0.406013     0.162081     0.154103</t>
  </si>
  <si>
    <t>50%       0.000000     0.379995     0.368324</t>
  </si>
  <si>
    <t>75%       0.400761     0.690448     0.706930</t>
  </si>
  <si>
    <t>max       4.474867     4.617899     4.685807</t>
  </si>
  <si>
    <t>mean    -0.008127    0.512719    0.506630</t>
  </si>
  <si>
    <t>std      0.757451    0.531509    0.519453</t>
  </si>
  <si>
    <t>min     -4.031117   -1.744460   -0.599201</t>
  </si>
  <si>
    <t>25%     -0.414365    0.172525    0.162470</t>
  </si>
  <si>
    <t>50%      0.000000    0.382487    0.371211</t>
  </si>
  <si>
    <t>75%      0.397940    0.715471    0.731383</t>
  </si>
  <si>
    <t>max      3.385947    3.872718    5.021216</t>
  </si>
  <si>
    <t>mean      0.024117     0.465565     0.424946</t>
  </si>
  <si>
    <t>std       0.775866     0.651418     0.617850</t>
  </si>
  <si>
    <t>min      -3.082672    -1.994739    -3.224438</t>
  </si>
  <si>
    <t>25%      -0.420673     0.112486     0.063004</t>
  </si>
  <si>
    <t>50%       0.000000     0.376648     0.354610</t>
  </si>
  <si>
    <t>75%       0.434439     0.744961     0.724888</t>
  </si>
  <si>
    <t>max       4.401736     9.770115     5.477528</t>
  </si>
  <si>
    <t>mean      0.017496     0.470254     0.430012</t>
  </si>
  <si>
    <t>std       0.769698     0.632865     0.630766</t>
  </si>
  <si>
    <t>min      -5.675487    -2.871148    -3.380715</t>
  </si>
  <si>
    <t>25%      -0.392670     0.119839     0.078302</t>
  </si>
  <si>
    <t>50%       0.000000     0.385852     0.347222</t>
  </si>
  <si>
    <t>75%       0.401674     0.732812     0.701313</t>
  </si>
  <si>
    <t>max       3.731836     3.904071     5.710306</t>
  </si>
  <si>
    <t>mean    -0.001497    0.507181    0.485821</t>
  </si>
  <si>
    <t>std      0.677809    0.485073    0.466017</t>
  </si>
  <si>
    <t>min     -2.864462   -1.297947   -1.433207</t>
  </si>
  <si>
    <t>25%     -0.372154    0.192637    0.169779</t>
  </si>
  <si>
    <t>50%     -0.013854    0.390992    0.390930</t>
  </si>
  <si>
    <t>75%      0.378024    0.723888    0.697026</t>
  </si>
  <si>
    <t>max      2.657313    3.741497    2.997045</t>
  </si>
  <si>
    <t>mean     -0.016420     0.422207     0.454683</t>
  </si>
  <si>
    <t>std       0.814839     0.685434     0.668237</t>
  </si>
  <si>
    <t>min      -5.067568    -4.888067    -3.183987</t>
  </si>
  <si>
    <t>25%      -0.383028     0.097203     0.103695</t>
  </si>
  <si>
    <t>50%       0.000000     0.330170     0.337795</t>
  </si>
  <si>
    <t>75%       0.347441     0.661891     0.701312</t>
  </si>
  <si>
    <t>max       3.827247     4.352487     5.088682</t>
  </si>
  <si>
    <t>mean      0.016073     0.463062     0.428808</t>
  </si>
  <si>
    <t>std       0.765552     0.608984     0.612115</t>
  </si>
  <si>
    <t>min      -3.103119    -2.347418    -2.891053</t>
  </si>
  <si>
    <t>25%      -0.424805     0.120052     0.053476</t>
  </si>
  <si>
    <t>50%       0.023685     0.407793     0.351759</t>
  </si>
  <si>
    <t>75%       0.463519     0.754183     0.719978</t>
  </si>
  <si>
    <t>max       3.644775     3.746333     3.822431</t>
  </si>
</sst>
</file>

<file path=xl/styles.xml><?xml version="1.0" encoding="utf-8"?>
<styleSheet xmlns="http://schemas.openxmlformats.org/spreadsheetml/2006/main">
  <numFmts count="4">
    <numFmt numFmtId="176" formatCode="0.00_ "/>
    <numFmt numFmtId="177" formatCode="0_ "/>
    <numFmt numFmtId="178" formatCode="0.000_ "/>
    <numFmt numFmtId="179" formatCode="0.0%"/>
  </numFmts>
  <fonts count="18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  <font>
      <sz val="11"/>
      <color rgb="FF00B050"/>
      <name val="Tahoma"/>
      <family val="2"/>
      <charset val="134"/>
    </font>
    <font>
      <sz val="11"/>
      <color rgb="FF00B050"/>
      <name val="宋体"/>
      <family val="3"/>
      <charset val="134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2" fillId="3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3" fillId="0" borderId="0" xfId="0" applyFont="1"/>
    <xf numFmtId="9" fontId="3" fillId="0" borderId="0" xfId="1" applyFont="1" applyAlignment="1"/>
    <xf numFmtId="0" fontId="4" fillId="0" borderId="0" xfId="0" applyFont="1"/>
    <xf numFmtId="176" fontId="0" fillId="0" borderId="0" xfId="0" applyNumberFormat="1"/>
    <xf numFmtId="177" fontId="6" fillId="0" borderId="0" xfId="0" applyNumberFormat="1" applyFont="1" applyFill="1"/>
    <xf numFmtId="0" fontId="5" fillId="0" borderId="0" xfId="0" applyFont="1"/>
    <xf numFmtId="0" fontId="7" fillId="0" borderId="0" xfId="0" applyFont="1" applyFill="1"/>
    <xf numFmtId="0" fontId="6" fillId="0" borderId="0" xfId="0" applyFont="1" applyFill="1"/>
    <xf numFmtId="177" fontId="0" fillId="0" borderId="0" xfId="0" applyNumberFormat="1"/>
    <xf numFmtId="0" fontId="6" fillId="0" borderId="0" xfId="0" applyFont="1"/>
    <xf numFmtId="0" fontId="7" fillId="0" borderId="0" xfId="0" applyFont="1"/>
    <xf numFmtId="176" fontId="6" fillId="0" borderId="0" xfId="0" applyNumberFormat="1" applyFont="1"/>
    <xf numFmtId="0" fontId="9" fillId="0" borderId="0" xfId="0" applyFont="1"/>
    <xf numFmtId="178" fontId="0" fillId="0" borderId="0" xfId="0" applyNumberFormat="1"/>
    <xf numFmtId="179" fontId="0" fillId="0" borderId="0" xfId="1" applyNumberFormat="1" applyFont="1" applyAlignment="1"/>
    <xf numFmtId="177" fontId="4" fillId="0" borderId="0" xfId="0" applyNumberFormat="1" applyFont="1"/>
    <xf numFmtId="178" fontId="5" fillId="0" borderId="0" xfId="0" applyNumberFormat="1" applyFont="1"/>
    <xf numFmtId="178" fontId="8" fillId="0" borderId="0" xfId="0" applyNumberFormat="1" applyFont="1"/>
    <xf numFmtId="0" fontId="14" fillId="2" borderId="0" xfId="2" applyFont="1" applyAlignment="1"/>
    <xf numFmtId="0" fontId="12" fillId="3" borderId="1" xfId="4" applyAlignment="1"/>
    <xf numFmtId="0" fontId="15" fillId="3" borderId="1" xfId="4" applyFont="1" applyAlignment="1"/>
    <xf numFmtId="0" fontId="16" fillId="3" borderId="2" xfId="3" applyFont="1" applyAlignment="1"/>
    <xf numFmtId="0" fontId="13" fillId="0" borderId="0" xfId="5" applyAlignment="1"/>
    <xf numFmtId="0" fontId="10" fillId="2" borderId="0" xfId="2" applyAlignment="1">
      <alignment wrapText="1"/>
    </xf>
    <xf numFmtId="0" fontId="14" fillId="2" borderId="0" xfId="2" applyFont="1" applyAlignment="1">
      <alignment wrapText="1"/>
    </xf>
    <xf numFmtId="0" fontId="14" fillId="2" borderId="2" xfId="2" applyFont="1" applyBorder="1" applyAlignment="1"/>
    <xf numFmtId="177" fontId="16" fillId="3" borderId="2" xfId="3" applyNumberFormat="1" applyFont="1" applyAlignment="1"/>
    <xf numFmtId="10" fontId="16" fillId="3" borderId="2" xfId="3" applyNumberFormat="1" applyFont="1" applyAlignment="1"/>
  </cellXfs>
  <cellStyles count="6">
    <cellStyle name="百分比" xfId="1" builtinId="5"/>
    <cellStyle name="常规" xfId="0" builtinId="0"/>
    <cellStyle name="计算" xfId="4" builtinId="22"/>
    <cellStyle name="警告文本" xfId="5" builtinId="11"/>
    <cellStyle name="适中" xfId="2" builtinId="28"/>
    <cellStyle name="输出" xfId="3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workbookViewId="0">
      <selection activeCell="R28" sqref="R28"/>
    </sheetView>
  </sheetViews>
  <sheetFormatPr defaultRowHeight="14.25"/>
  <cols>
    <col min="1" max="4" width="10.375" customWidth="1"/>
    <col min="5" max="5" width="11.75" customWidth="1"/>
    <col min="6" max="10" width="10.375" customWidth="1"/>
    <col min="11" max="11" width="12.375" customWidth="1"/>
    <col min="12" max="12" width="12.25" customWidth="1"/>
    <col min="13" max="13" width="12.25" hidden="1" customWidth="1"/>
    <col min="15" max="15" width="9.875" customWidth="1"/>
    <col min="16" max="16" width="13.125" customWidth="1"/>
    <col min="17" max="17" width="13" customWidth="1"/>
  </cols>
  <sheetData>
    <row r="1" spans="1:20" ht="27.75">
      <c r="J1" s="24" t="s">
        <v>10</v>
      </c>
      <c r="K1" s="24" t="s">
        <v>26</v>
      </c>
      <c r="L1" s="24" t="s">
        <v>38</v>
      </c>
      <c r="M1" s="25"/>
      <c r="N1" s="19"/>
      <c r="O1" s="19" t="s">
        <v>31</v>
      </c>
      <c r="P1" s="19"/>
      <c r="Q1" s="19"/>
    </row>
    <row r="2" spans="1:20">
      <c r="A2" s="13"/>
      <c r="J2" s="19" t="s">
        <v>39</v>
      </c>
      <c r="K2" s="19" t="s">
        <v>25</v>
      </c>
      <c r="L2" s="19"/>
      <c r="M2" s="19"/>
      <c r="N2" s="19"/>
      <c r="O2" s="26" t="s">
        <v>33</v>
      </c>
      <c r="P2" s="26" t="s">
        <v>34</v>
      </c>
      <c r="Q2" s="26" t="s">
        <v>35</v>
      </c>
    </row>
    <row r="3" spans="1:20">
      <c r="A3" s="3"/>
      <c r="B3" s="3"/>
      <c r="J3" s="19" t="s">
        <v>27</v>
      </c>
      <c r="K3" s="19" t="s">
        <v>27</v>
      </c>
      <c r="L3" s="19" t="s">
        <v>27</v>
      </c>
      <c r="M3" s="19"/>
      <c r="N3" s="19"/>
      <c r="O3" s="26">
        <v>40</v>
      </c>
      <c r="P3" s="26">
        <v>40</v>
      </c>
      <c r="Q3" s="26">
        <v>20</v>
      </c>
    </row>
    <row r="4" spans="1:20">
      <c r="A4" s="3"/>
      <c r="B4" s="3"/>
      <c r="J4" s="19" t="s">
        <v>40</v>
      </c>
      <c r="K4" s="19"/>
      <c r="L4" s="19"/>
      <c r="M4" s="19"/>
      <c r="N4" s="19"/>
      <c r="O4" s="19"/>
      <c r="P4" s="19"/>
      <c r="Q4" s="19"/>
    </row>
    <row r="5" spans="1:20">
      <c r="A5" s="3"/>
      <c r="B5" s="3"/>
      <c r="J5" s="3"/>
      <c r="K5" s="3"/>
      <c r="L5" s="3"/>
      <c r="M5" s="3"/>
      <c r="O5" s="1" t="s">
        <v>32</v>
      </c>
    </row>
    <row r="6" spans="1:20">
      <c r="J6" s="3"/>
      <c r="K6" s="3"/>
      <c r="L6" s="3"/>
      <c r="M6" s="3"/>
      <c r="O6" s="20" t="s">
        <v>45</v>
      </c>
      <c r="P6" s="22"/>
      <c r="Q6" s="22"/>
      <c r="R6" s="22"/>
    </row>
    <row r="7" spans="1:20">
      <c r="J7" s="3"/>
      <c r="K7" s="3"/>
      <c r="L7" s="3"/>
      <c r="M7" s="3"/>
      <c r="O7" s="26">
        <v>40</v>
      </c>
      <c r="P7" s="26">
        <v>40</v>
      </c>
      <c r="Q7" s="26">
        <v>20</v>
      </c>
      <c r="R7" s="22"/>
    </row>
    <row r="8" spans="1:20">
      <c r="A8" s="1" t="s">
        <v>11</v>
      </c>
      <c r="B8" t="s">
        <v>0</v>
      </c>
      <c r="C8" s="1" t="s">
        <v>16</v>
      </c>
      <c r="D8" s="1" t="s">
        <v>1</v>
      </c>
      <c r="E8" s="1" t="s">
        <v>24</v>
      </c>
      <c r="F8" s="1" t="s">
        <v>22</v>
      </c>
      <c r="G8" s="1" t="s">
        <v>5</v>
      </c>
      <c r="H8" s="1" t="s">
        <v>2</v>
      </c>
      <c r="I8" s="1" t="s">
        <v>3</v>
      </c>
      <c r="J8" s="20" t="s">
        <v>41</v>
      </c>
      <c r="K8" s="21" t="s">
        <v>42</v>
      </c>
      <c r="L8" s="21" t="s">
        <v>43</v>
      </c>
      <c r="M8" s="16" t="s">
        <v>29</v>
      </c>
      <c r="N8" s="1" t="s">
        <v>9</v>
      </c>
      <c r="O8" s="21" t="s">
        <v>41</v>
      </c>
      <c r="P8" s="21" t="s">
        <v>42</v>
      </c>
      <c r="Q8" s="21" t="s">
        <v>43</v>
      </c>
      <c r="R8" s="21" t="s">
        <v>44</v>
      </c>
    </row>
    <row r="9" spans="1:20">
      <c r="A9" s="10" t="s">
        <v>46</v>
      </c>
      <c r="B9">
        <v>58.66</v>
      </c>
      <c r="C9">
        <v>3051</v>
      </c>
      <c r="D9">
        <v>10</v>
      </c>
      <c r="E9">
        <f t="shared" ref="E9:E23" si="0">C9*D9</f>
        <v>30510</v>
      </c>
      <c r="F9" s="9">
        <f t="shared" ref="F9:F23" si="1">B9*D9</f>
        <v>586.59999999999991</v>
      </c>
      <c r="G9" s="1" t="s">
        <v>6</v>
      </c>
      <c r="H9" s="4">
        <v>1.8</v>
      </c>
      <c r="I9">
        <v>10</v>
      </c>
      <c r="J9" s="27">
        <f t="shared" ref="J9:J23" si="2">F9/H9</f>
        <v>325.88888888888886</v>
      </c>
      <c r="K9" s="28">
        <f t="shared" ref="K9:K23" si="3">B9/C9</f>
        <v>1.9226483120288428E-2</v>
      </c>
      <c r="L9" s="27">
        <f t="shared" ref="L9:L23" si="4">F9/I9</f>
        <v>58.659999999999989</v>
      </c>
      <c r="M9" s="18">
        <f t="shared" ref="M9:M21" si="5">H9/L9</f>
        <v>3.0685305148312313E-2</v>
      </c>
      <c r="O9" s="22">
        <v>40</v>
      </c>
      <c r="P9" s="22">
        <v>36</v>
      </c>
      <c r="Q9" s="22">
        <v>16</v>
      </c>
      <c r="R9" s="20">
        <f t="shared" ref="R9:R23" si="6">SUM(O9:Q9)</f>
        <v>92</v>
      </c>
      <c r="T9" s="22">
        <v>40</v>
      </c>
    </row>
    <row r="10" spans="1:20">
      <c r="A10" s="10" t="s">
        <v>23</v>
      </c>
      <c r="B10">
        <v>79.22</v>
      </c>
      <c r="C10">
        <v>3722</v>
      </c>
      <c r="D10">
        <v>10</v>
      </c>
      <c r="E10">
        <f t="shared" si="0"/>
        <v>37220</v>
      </c>
      <c r="F10" s="9">
        <f t="shared" si="1"/>
        <v>792.2</v>
      </c>
      <c r="G10" s="2" t="s">
        <v>14</v>
      </c>
      <c r="H10" s="4">
        <f>C10*D10*0.00012</f>
        <v>4.4664000000000001</v>
      </c>
      <c r="I10">
        <v>10</v>
      </c>
      <c r="J10" s="27">
        <f t="shared" si="2"/>
        <v>177.36879813720222</v>
      </c>
      <c r="K10" s="28">
        <f t="shared" si="3"/>
        <v>2.1284255776464266E-2</v>
      </c>
      <c r="L10" s="27">
        <f t="shared" si="4"/>
        <v>79.22</v>
      </c>
      <c r="M10" s="14">
        <f t="shared" si="5"/>
        <v>5.6379702095430452E-2</v>
      </c>
      <c r="O10" s="22">
        <v>28</v>
      </c>
      <c r="P10" s="22">
        <v>40</v>
      </c>
      <c r="Q10" s="22">
        <v>18</v>
      </c>
      <c r="R10" s="20">
        <f t="shared" si="6"/>
        <v>86</v>
      </c>
      <c r="T10" s="22">
        <v>38</v>
      </c>
    </row>
    <row r="11" spans="1:20">
      <c r="A11" s="11" t="s">
        <v>47</v>
      </c>
      <c r="B11">
        <v>46.94</v>
      </c>
      <c r="C11">
        <v>2512</v>
      </c>
      <c r="D11">
        <v>10</v>
      </c>
      <c r="E11">
        <f t="shared" si="0"/>
        <v>25120</v>
      </c>
      <c r="F11" s="9">
        <f t="shared" si="1"/>
        <v>469.4</v>
      </c>
      <c r="G11" s="1" t="s">
        <v>6</v>
      </c>
      <c r="H11" s="4">
        <v>1.8</v>
      </c>
      <c r="I11">
        <v>10</v>
      </c>
      <c r="J11" s="27">
        <f t="shared" si="2"/>
        <v>260.77777777777777</v>
      </c>
      <c r="K11" s="28">
        <f t="shared" si="3"/>
        <v>1.8686305732484077E-2</v>
      </c>
      <c r="L11" s="27">
        <f t="shared" si="4"/>
        <v>46.94</v>
      </c>
      <c r="M11" s="18">
        <f t="shared" si="5"/>
        <v>3.8346825734980827E-2</v>
      </c>
      <c r="N11" s="13" t="s">
        <v>30</v>
      </c>
      <c r="O11" s="22">
        <v>38</v>
      </c>
      <c r="P11" s="22">
        <v>34</v>
      </c>
      <c r="Q11" s="22">
        <v>12</v>
      </c>
      <c r="R11" s="20">
        <f t="shared" si="6"/>
        <v>84</v>
      </c>
      <c r="T11" s="22">
        <v>36</v>
      </c>
    </row>
    <row r="12" spans="1:20">
      <c r="A12" s="7" t="s">
        <v>48</v>
      </c>
      <c r="B12">
        <v>80.56</v>
      </c>
      <c r="C12">
        <v>3863</v>
      </c>
      <c r="D12">
        <v>10</v>
      </c>
      <c r="E12">
        <f t="shared" si="0"/>
        <v>38630</v>
      </c>
      <c r="F12" s="9">
        <f t="shared" si="1"/>
        <v>805.6</v>
      </c>
      <c r="G12" s="2" t="s">
        <v>14</v>
      </c>
      <c r="H12" s="4">
        <f>C12*D12*0.00012</f>
        <v>4.6356000000000002</v>
      </c>
      <c r="I12">
        <v>10</v>
      </c>
      <c r="J12" s="27">
        <f t="shared" si="2"/>
        <v>173.78548623694883</v>
      </c>
      <c r="K12" s="28">
        <f t="shared" si="3"/>
        <v>2.0854258348433859E-2</v>
      </c>
      <c r="L12" s="27">
        <f t="shared" si="4"/>
        <v>80.56</v>
      </c>
      <c r="M12" s="14">
        <f t="shared" si="5"/>
        <v>5.7542204568023836E-2</v>
      </c>
      <c r="N12" s="8"/>
      <c r="O12" s="22">
        <v>26</v>
      </c>
      <c r="P12" s="22">
        <v>38</v>
      </c>
      <c r="Q12" s="22">
        <v>19</v>
      </c>
      <c r="R12" s="20">
        <f t="shared" si="6"/>
        <v>83</v>
      </c>
      <c r="T12" s="22">
        <v>34</v>
      </c>
    </row>
    <row r="13" spans="1:20">
      <c r="A13" s="10" t="s">
        <v>4</v>
      </c>
      <c r="B13">
        <v>57.58</v>
      </c>
      <c r="C13">
        <v>3724</v>
      </c>
      <c r="D13">
        <v>10</v>
      </c>
      <c r="E13">
        <f t="shared" si="0"/>
        <v>37240</v>
      </c>
      <c r="F13" s="9">
        <f t="shared" si="1"/>
        <v>575.79999999999995</v>
      </c>
      <c r="G13" s="1" t="s">
        <v>6</v>
      </c>
      <c r="H13" s="4">
        <v>2.4</v>
      </c>
      <c r="I13">
        <v>10</v>
      </c>
      <c r="J13" s="27">
        <f t="shared" si="2"/>
        <v>239.91666666666666</v>
      </c>
      <c r="K13" s="28">
        <f t="shared" si="3"/>
        <v>1.5461868958109559E-2</v>
      </c>
      <c r="L13" s="27">
        <f t="shared" si="4"/>
        <v>57.58</v>
      </c>
      <c r="M13" s="18">
        <f t="shared" si="5"/>
        <v>4.1681139284473777E-2</v>
      </c>
      <c r="O13" s="22">
        <v>34</v>
      </c>
      <c r="P13" s="22">
        <v>26</v>
      </c>
      <c r="Q13" s="22">
        <v>15</v>
      </c>
      <c r="R13" s="20">
        <f t="shared" si="6"/>
        <v>75</v>
      </c>
      <c r="T13" s="22">
        <v>32</v>
      </c>
    </row>
    <row r="14" spans="1:20">
      <c r="A14" s="10" t="s">
        <v>49</v>
      </c>
      <c r="B14">
        <v>47.68</v>
      </c>
      <c r="C14">
        <v>2781</v>
      </c>
      <c r="D14">
        <v>10</v>
      </c>
      <c r="E14">
        <f t="shared" si="0"/>
        <v>27810</v>
      </c>
      <c r="F14" s="9">
        <f t="shared" si="1"/>
        <v>476.8</v>
      </c>
      <c r="G14" s="1" t="s">
        <v>6</v>
      </c>
      <c r="H14" s="4">
        <v>2.4</v>
      </c>
      <c r="I14">
        <v>10</v>
      </c>
      <c r="J14" s="27">
        <f t="shared" si="2"/>
        <v>198.66666666666669</v>
      </c>
      <c r="K14" s="28">
        <f t="shared" si="3"/>
        <v>1.7144911902193454E-2</v>
      </c>
      <c r="L14" s="27">
        <f t="shared" si="4"/>
        <v>47.68</v>
      </c>
      <c r="M14" s="18">
        <f t="shared" si="5"/>
        <v>5.0335570469798654E-2</v>
      </c>
      <c r="N14" s="23" t="s">
        <v>37</v>
      </c>
      <c r="O14" s="22">
        <v>32</v>
      </c>
      <c r="P14" s="22">
        <v>30</v>
      </c>
      <c r="Q14" s="22">
        <v>13</v>
      </c>
      <c r="R14" s="20">
        <f t="shared" si="6"/>
        <v>75</v>
      </c>
      <c r="T14" s="22">
        <v>30</v>
      </c>
    </row>
    <row r="15" spans="1:20">
      <c r="A15" s="10" t="s">
        <v>50</v>
      </c>
      <c r="B15">
        <v>122.58</v>
      </c>
      <c r="C15">
        <v>9311</v>
      </c>
      <c r="D15">
        <v>5</v>
      </c>
      <c r="E15">
        <f t="shared" si="0"/>
        <v>46555</v>
      </c>
      <c r="F15" s="9">
        <f t="shared" si="1"/>
        <v>612.9</v>
      </c>
      <c r="G15" s="1" t="s">
        <v>52</v>
      </c>
      <c r="H15" s="4">
        <f>C15*D15*0.000072</f>
        <v>3.3519600000000001</v>
      </c>
      <c r="I15">
        <v>5</v>
      </c>
      <c r="J15" s="27">
        <f t="shared" si="2"/>
        <v>182.84824401245837</v>
      </c>
      <c r="K15" s="28">
        <f t="shared" si="3"/>
        <v>1.3165073568897004E-2</v>
      </c>
      <c r="L15" s="27">
        <f t="shared" si="4"/>
        <v>122.58</v>
      </c>
      <c r="M15" s="18">
        <f t="shared" si="5"/>
        <v>2.7345080763582968E-2</v>
      </c>
      <c r="O15" s="22">
        <v>30</v>
      </c>
      <c r="P15" s="22">
        <v>22</v>
      </c>
      <c r="Q15" s="22">
        <v>20</v>
      </c>
      <c r="R15" s="20">
        <f t="shared" si="6"/>
        <v>72</v>
      </c>
      <c r="T15" s="22">
        <v>28</v>
      </c>
    </row>
    <row r="16" spans="1:20">
      <c r="A16" s="10" t="s">
        <v>51</v>
      </c>
      <c r="B16">
        <v>75.36</v>
      </c>
      <c r="C16">
        <v>5906</v>
      </c>
      <c r="D16">
        <v>10</v>
      </c>
      <c r="E16">
        <f t="shared" si="0"/>
        <v>59060</v>
      </c>
      <c r="F16" s="9">
        <f t="shared" si="1"/>
        <v>753.6</v>
      </c>
      <c r="G16" s="1" t="s">
        <v>6</v>
      </c>
      <c r="H16" s="4">
        <v>3</v>
      </c>
      <c r="I16">
        <v>20</v>
      </c>
      <c r="J16" s="27">
        <f t="shared" si="2"/>
        <v>251.20000000000002</v>
      </c>
      <c r="K16" s="28">
        <f t="shared" si="3"/>
        <v>1.2759905181171689E-2</v>
      </c>
      <c r="L16" s="27">
        <f t="shared" si="4"/>
        <v>37.68</v>
      </c>
      <c r="M16" s="14">
        <f t="shared" si="5"/>
        <v>7.9617834394904455E-2</v>
      </c>
      <c r="O16" s="22">
        <v>36</v>
      </c>
      <c r="P16" s="22">
        <v>20</v>
      </c>
      <c r="Q16" s="22">
        <v>11</v>
      </c>
      <c r="R16" s="20">
        <f t="shared" si="6"/>
        <v>67</v>
      </c>
      <c r="T16" s="22">
        <v>26</v>
      </c>
    </row>
    <row r="17" spans="1:20">
      <c r="A17" s="6" t="s">
        <v>28</v>
      </c>
      <c r="B17">
        <v>56.44</v>
      </c>
      <c r="C17">
        <v>3160</v>
      </c>
      <c r="D17">
        <v>10</v>
      </c>
      <c r="E17">
        <f t="shared" si="0"/>
        <v>31600</v>
      </c>
      <c r="F17" s="9">
        <f t="shared" si="1"/>
        <v>564.4</v>
      </c>
      <c r="G17" s="2" t="s">
        <v>7</v>
      </c>
      <c r="H17" s="4">
        <f>C17*D17*0.00012</f>
        <v>3.7920000000000003</v>
      </c>
      <c r="I17">
        <v>20</v>
      </c>
      <c r="J17" s="27">
        <f t="shared" si="2"/>
        <v>148.83966244725738</v>
      </c>
      <c r="K17" s="28">
        <f t="shared" si="3"/>
        <v>1.7860759493670886E-2</v>
      </c>
      <c r="L17" s="27">
        <f t="shared" si="4"/>
        <v>28.22</v>
      </c>
      <c r="M17" s="17">
        <f t="shared" si="5"/>
        <v>0.13437278525868179</v>
      </c>
      <c r="O17" s="22">
        <v>24</v>
      </c>
      <c r="P17" s="22">
        <v>32</v>
      </c>
      <c r="Q17" s="22">
        <v>8</v>
      </c>
      <c r="R17" s="20">
        <f t="shared" si="6"/>
        <v>64</v>
      </c>
      <c r="T17" s="22">
        <v>24</v>
      </c>
    </row>
    <row r="18" spans="1:20">
      <c r="A18" s="6" t="s">
        <v>20</v>
      </c>
      <c r="B18" s="10">
        <v>60.68</v>
      </c>
      <c r="C18" s="10">
        <v>4023</v>
      </c>
      <c r="D18" s="10">
        <v>10</v>
      </c>
      <c r="E18">
        <f t="shared" si="0"/>
        <v>40230</v>
      </c>
      <c r="F18" s="9">
        <f t="shared" si="1"/>
        <v>606.79999999999995</v>
      </c>
      <c r="G18" s="11" t="s">
        <v>21</v>
      </c>
      <c r="H18" s="12">
        <f>C18*D18*0.00018</f>
        <v>7.2414000000000005</v>
      </c>
      <c r="I18" s="10">
        <v>10</v>
      </c>
      <c r="J18" s="27">
        <f t="shared" si="2"/>
        <v>83.795951059187445</v>
      </c>
      <c r="K18" s="28">
        <f t="shared" si="3"/>
        <v>1.5083271190653742E-2</v>
      </c>
      <c r="L18" s="27">
        <f t="shared" si="4"/>
        <v>60.679999999999993</v>
      </c>
      <c r="M18" s="17">
        <f t="shared" si="5"/>
        <v>0.11933750823994729</v>
      </c>
      <c r="O18" s="22">
        <v>12</v>
      </c>
      <c r="P18" s="22">
        <v>24</v>
      </c>
      <c r="Q18" s="22">
        <v>17</v>
      </c>
      <c r="R18" s="20">
        <f t="shared" si="6"/>
        <v>53</v>
      </c>
      <c r="T18" s="22">
        <v>22</v>
      </c>
    </row>
    <row r="19" spans="1:20">
      <c r="A19" s="6" t="s">
        <v>8</v>
      </c>
      <c r="B19" s="10">
        <v>23.7</v>
      </c>
      <c r="C19" s="10">
        <v>1448</v>
      </c>
      <c r="D19" s="10">
        <v>20</v>
      </c>
      <c r="E19">
        <f t="shared" si="0"/>
        <v>28960</v>
      </c>
      <c r="F19" s="9">
        <f t="shared" si="1"/>
        <v>474</v>
      </c>
      <c r="G19" s="11" t="s">
        <v>13</v>
      </c>
      <c r="H19" s="12">
        <v>3.6</v>
      </c>
      <c r="I19" s="10">
        <v>20</v>
      </c>
      <c r="J19" s="27">
        <f t="shared" si="2"/>
        <v>131.66666666666666</v>
      </c>
      <c r="K19" s="28">
        <f t="shared" si="3"/>
        <v>1.6367403314917126E-2</v>
      </c>
      <c r="L19" s="27">
        <f t="shared" si="4"/>
        <v>23.7</v>
      </c>
      <c r="M19" s="17">
        <f t="shared" si="5"/>
        <v>0.15189873417721519</v>
      </c>
      <c r="N19" s="23" t="s">
        <v>36</v>
      </c>
      <c r="O19" s="22">
        <v>18</v>
      </c>
      <c r="P19" s="22">
        <v>28</v>
      </c>
      <c r="Q19" s="22">
        <v>7</v>
      </c>
      <c r="R19" s="20">
        <f t="shared" si="6"/>
        <v>53</v>
      </c>
      <c r="T19" s="22">
        <v>20</v>
      </c>
    </row>
    <row r="20" spans="1:20">
      <c r="A20" s="6" t="s">
        <v>17</v>
      </c>
      <c r="B20" s="10">
        <v>51.24</v>
      </c>
      <c r="C20" s="10">
        <v>5197</v>
      </c>
      <c r="D20" s="10">
        <v>10</v>
      </c>
      <c r="E20">
        <f t="shared" si="0"/>
        <v>51970</v>
      </c>
      <c r="F20" s="9">
        <f t="shared" si="1"/>
        <v>512.4</v>
      </c>
      <c r="G20" s="11" t="s">
        <v>13</v>
      </c>
      <c r="H20" s="12">
        <v>3.6</v>
      </c>
      <c r="I20" s="10">
        <v>10</v>
      </c>
      <c r="J20" s="27">
        <f t="shared" si="2"/>
        <v>142.33333333333331</v>
      </c>
      <c r="K20" s="28">
        <f t="shared" si="3"/>
        <v>9.8595343467385039E-3</v>
      </c>
      <c r="L20" s="27">
        <f t="shared" si="4"/>
        <v>51.239999999999995</v>
      </c>
      <c r="M20" s="14">
        <f t="shared" si="5"/>
        <v>7.0257611241217807E-2</v>
      </c>
      <c r="O20" s="22">
        <v>22</v>
      </c>
      <c r="P20" s="22">
        <v>16</v>
      </c>
      <c r="Q20" s="22">
        <v>14</v>
      </c>
      <c r="R20" s="20">
        <f t="shared" si="6"/>
        <v>52</v>
      </c>
      <c r="T20" s="22">
        <v>18</v>
      </c>
    </row>
    <row r="21" spans="1:20" s="8" customFormat="1">
      <c r="A21" s="6" t="s">
        <v>18</v>
      </c>
      <c r="B21" s="10">
        <v>71.8</v>
      </c>
      <c r="C21" s="10">
        <v>5718</v>
      </c>
      <c r="D21" s="10">
        <v>5</v>
      </c>
      <c r="E21">
        <f t="shared" si="0"/>
        <v>28590</v>
      </c>
      <c r="F21" s="9">
        <f t="shared" si="1"/>
        <v>359</v>
      </c>
      <c r="G21" s="11" t="s">
        <v>13</v>
      </c>
      <c r="H21" s="12">
        <v>3.6</v>
      </c>
      <c r="I21" s="10">
        <v>10</v>
      </c>
      <c r="J21" s="27">
        <f t="shared" si="2"/>
        <v>99.722222222222214</v>
      </c>
      <c r="K21" s="28">
        <f t="shared" si="3"/>
        <v>1.2556838055264077E-2</v>
      </c>
      <c r="L21" s="27">
        <f t="shared" si="4"/>
        <v>35.9</v>
      </c>
      <c r="M21" s="14">
        <f t="shared" si="5"/>
        <v>0.10027855153203344</v>
      </c>
      <c r="N21"/>
      <c r="O21" s="22">
        <v>16</v>
      </c>
      <c r="P21" s="22">
        <v>18</v>
      </c>
      <c r="Q21" s="22">
        <v>10</v>
      </c>
      <c r="R21" s="20">
        <f t="shared" si="6"/>
        <v>44</v>
      </c>
      <c r="T21" s="22">
        <v>16</v>
      </c>
    </row>
    <row r="22" spans="1:20">
      <c r="A22" s="3" t="s">
        <v>113</v>
      </c>
      <c r="B22" s="10">
        <v>31.88</v>
      </c>
      <c r="C22" s="10">
        <v>3814</v>
      </c>
      <c r="D22" s="10">
        <v>15</v>
      </c>
      <c r="E22">
        <f t="shared" si="0"/>
        <v>57210</v>
      </c>
      <c r="F22" s="9">
        <f t="shared" si="1"/>
        <v>478.2</v>
      </c>
      <c r="G22" s="11" t="s">
        <v>13</v>
      </c>
      <c r="H22" s="12">
        <f>C22*D22*0.00006</f>
        <v>3.4325999999999999</v>
      </c>
      <c r="I22" s="10">
        <v>15</v>
      </c>
      <c r="J22" s="27">
        <f t="shared" si="2"/>
        <v>139.31130921167627</v>
      </c>
      <c r="K22" s="28">
        <f t="shared" si="3"/>
        <v>8.3586785527005759E-3</v>
      </c>
      <c r="L22" s="27">
        <f t="shared" si="4"/>
        <v>31.88</v>
      </c>
      <c r="M22" s="14"/>
      <c r="O22" s="22">
        <v>20</v>
      </c>
      <c r="P22" s="22">
        <v>14</v>
      </c>
      <c r="Q22" s="22">
        <v>9</v>
      </c>
      <c r="R22" s="20">
        <f t="shared" si="6"/>
        <v>43</v>
      </c>
      <c r="T22" s="22">
        <v>14</v>
      </c>
    </row>
    <row r="23" spans="1:20">
      <c r="A23" s="6" t="s">
        <v>19</v>
      </c>
      <c r="B23" s="10">
        <v>12.48</v>
      </c>
      <c r="C23" s="10">
        <v>1769</v>
      </c>
      <c r="D23" s="10">
        <v>10</v>
      </c>
      <c r="E23">
        <f t="shared" si="0"/>
        <v>17690</v>
      </c>
      <c r="F23" s="9">
        <f t="shared" si="1"/>
        <v>124.80000000000001</v>
      </c>
      <c r="G23" s="11" t="s">
        <v>13</v>
      </c>
      <c r="H23" s="12">
        <v>1.44</v>
      </c>
      <c r="I23" s="10">
        <v>10</v>
      </c>
      <c r="J23" s="27">
        <f t="shared" si="2"/>
        <v>86.666666666666671</v>
      </c>
      <c r="K23" s="28">
        <f t="shared" si="3"/>
        <v>7.0548332391181462E-3</v>
      </c>
      <c r="L23" s="27">
        <f t="shared" si="4"/>
        <v>12.48</v>
      </c>
      <c r="M23" s="14">
        <f>H23/L23</f>
        <v>0.11538461538461538</v>
      </c>
      <c r="O23" s="22">
        <v>14</v>
      </c>
      <c r="P23" s="22">
        <v>12</v>
      </c>
      <c r="Q23" s="22">
        <v>6</v>
      </c>
      <c r="R23" s="20">
        <f t="shared" si="6"/>
        <v>32</v>
      </c>
      <c r="T23" s="22">
        <v>12</v>
      </c>
    </row>
    <row r="24" spans="1:20">
      <c r="A24" s="1"/>
      <c r="G24" s="1"/>
      <c r="H24" s="4"/>
      <c r="J24" s="5"/>
      <c r="K24" s="5"/>
      <c r="L24" s="5"/>
      <c r="M24" s="5"/>
    </row>
    <row r="25" spans="1:20">
      <c r="A25" s="1" t="s">
        <v>15</v>
      </c>
      <c r="J25" s="9">
        <f>MEDIAN(J9:J22)</f>
        <v>175.57714218707554</v>
      </c>
      <c r="K25" s="15">
        <f>MEDIAN(K9:K22)</f>
        <v>1.5914636136513342E-2</v>
      </c>
      <c r="L25" s="9">
        <f>MEDIAN(L9:L22)</f>
        <v>49.459999999999994</v>
      </c>
      <c r="M25" s="14">
        <f>MEDIAN(M9:M22)</f>
        <v>5.7542204568023836E-2</v>
      </c>
    </row>
    <row r="26" spans="1:20">
      <c r="A26" s="1" t="s">
        <v>12</v>
      </c>
    </row>
    <row r="27" spans="1:20">
      <c r="I27" s="1"/>
      <c r="J27" s="1"/>
    </row>
  </sheetData>
  <sortState ref="A9:R23">
    <sortCondition descending="1" ref="R8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3"/>
  <sheetViews>
    <sheetView zoomScale="85" zoomScaleNormal="85" workbookViewId="0">
      <selection activeCell="A2" sqref="A2:L33"/>
    </sheetView>
  </sheetViews>
  <sheetFormatPr defaultRowHeight="14.25"/>
  <sheetData>
    <row r="2" spans="1:8">
      <c r="C2" s="1" t="s">
        <v>53</v>
      </c>
    </row>
    <row r="3" spans="1:8">
      <c r="A3" t="s">
        <v>56</v>
      </c>
      <c r="G3" t="s">
        <v>92</v>
      </c>
    </row>
    <row r="4" spans="1:8">
      <c r="A4" s="1" t="s">
        <v>57</v>
      </c>
      <c r="B4" t="s">
        <v>61</v>
      </c>
      <c r="G4" s="1" t="s">
        <v>57</v>
      </c>
      <c r="H4" t="s">
        <v>93</v>
      </c>
    </row>
    <row r="5" spans="1:8">
      <c r="B5" t="s">
        <v>62</v>
      </c>
      <c r="H5" t="s">
        <v>94</v>
      </c>
    </row>
    <row r="6" spans="1:8">
      <c r="A6" t="s">
        <v>59</v>
      </c>
      <c r="B6" t="s">
        <v>54</v>
      </c>
      <c r="G6" t="s">
        <v>59</v>
      </c>
      <c r="H6" t="s">
        <v>97</v>
      </c>
    </row>
    <row r="7" spans="1:8">
      <c r="B7" t="s">
        <v>55</v>
      </c>
      <c r="H7" t="s">
        <v>98</v>
      </c>
    </row>
    <row r="8" spans="1:8">
      <c r="A8" t="s">
        <v>60</v>
      </c>
      <c r="B8" t="s">
        <v>63</v>
      </c>
      <c r="G8" t="s">
        <v>60</v>
      </c>
      <c r="H8" t="s">
        <v>95</v>
      </c>
    </row>
    <row r="9" spans="1:8">
      <c r="B9" t="s">
        <v>64</v>
      </c>
      <c r="H9" t="s">
        <v>96</v>
      </c>
    </row>
    <row r="11" spans="1:8">
      <c r="A11" t="s">
        <v>65</v>
      </c>
      <c r="G11" t="s">
        <v>85</v>
      </c>
    </row>
    <row r="12" spans="1:8">
      <c r="A12" s="1" t="s">
        <v>57</v>
      </c>
      <c r="B12" t="s">
        <v>70</v>
      </c>
      <c r="G12" s="1" t="s">
        <v>57</v>
      </c>
      <c r="H12" t="s">
        <v>90</v>
      </c>
    </row>
    <row r="13" spans="1:8">
      <c r="B13" t="s">
        <v>71</v>
      </c>
      <c r="H13" t="s">
        <v>91</v>
      </c>
    </row>
    <row r="14" spans="1:8">
      <c r="A14" t="s">
        <v>59</v>
      </c>
      <c r="B14" t="s">
        <v>68</v>
      </c>
      <c r="G14" t="s">
        <v>59</v>
      </c>
      <c r="H14" t="s">
        <v>86</v>
      </c>
    </row>
    <row r="15" spans="1:8">
      <c r="B15" t="s">
        <v>69</v>
      </c>
      <c r="H15" t="s">
        <v>87</v>
      </c>
    </row>
    <row r="16" spans="1:8">
      <c r="A16" t="s">
        <v>60</v>
      </c>
      <c r="B16" t="s">
        <v>66</v>
      </c>
      <c r="G16" t="s">
        <v>60</v>
      </c>
      <c r="H16" t="s">
        <v>88</v>
      </c>
    </row>
    <row r="17" spans="1:8">
      <c r="B17" t="s">
        <v>67</v>
      </c>
      <c r="H17" t="s">
        <v>89</v>
      </c>
    </row>
    <row r="19" spans="1:8">
      <c r="A19" t="s">
        <v>58</v>
      </c>
      <c r="G19" t="s">
        <v>78</v>
      </c>
    </row>
    <row r="20" spans="1:8">
      <c r="A20" s="1" t="s">
        <v>57</v>
      </c>
      <c r="B20" t="s">
        <v>72</v>
      </c>
      <c r="G20" s="1" t="s">
        <v>57</v>
      </c>
      <c r="H20" t="s">
        <v>79</v>
      </c>
    </row>
    <row r="21" spans="1:8">
      <c r="B21" t="s">
        <v>73</v>
      </c>
      <c r="H21" t="s">
        <v>80</v>
      </c>
    </row>
    <row r="22" spans="1:8">
      <c r="A22" t="s">
        <v>59</v>
      </c>
      <c r="B22" t="s">
        <v>74</v>
      </c>
      <c r="G22" t="s">
        <v>59</v>
      </c>
      <c r="H22" t="s">
        <v>83</v>
      </c>
    </row>
    <row r="23" spans="1:8">
      <c r="B23" t="s">
        <v>75</v>
      </c>
      <c r="H23" t="s">
        <v>84</v>
      </c>
    </row>
    <row r="24" spans="1:8">
      <c r="A24" t="s">
        <v>60</v>
      </c>
      <c r="B24" t="s">
        <v>76</v>
      </c>
      <c r="G24" t="s">
        <v>60</v>
      </c>
      <c r="H24" t="s">
        <v>81</v>
      </c>
    </row>
    <row r="25" spans="1:8">
      <c r="B25" t="s">
        <v>77</v>
      </c>
      <c r="H25" t="s">
        <v>82</v>
      </c>
    </row>
    <row r="27" spans="1:8">
      <c r="A27" t="s">
        <v>100</v>
      </c>
      <c r="G27" t="s">
        <v>99</v>
      </c>
    </row>
    <row r="28" spans="1:8">
      <c r="A28" s="1" t="s">
        <v>57</v>
      </c>
      <c r="B28" t="s">
        <v>105</v>
      </c>
      <c r="G28" s="1" t="s">
        <v>57</v>
      </c>
      <c r="H28" t="s">
        <v>111</v>
      </c>
    </row>
    <row r="29" spans="1:8">
      <c r="B29" t="s">
        <v>106</v>
      </c>
      <c r="H29" t="s">
        <v>112</v>
      </c>
    </row>
    <row r="30" spans="1:8">
      <c r="A30" t="s">
        <v>59</v>
      </c>
      <c r="B30" t="s">
        <v>101</v>
      </c>
      <c r="G30" t="s">
        <v>59</v>
      </c>
      <c r="H30" t="s">
        <v>107</v>
      </c>
    </row>
    <row r="31" spans="1:8">
      <c r="B31" t="s">
        <v>102</v>
      </c>
      <c r="H31" t="s">
        <v>108</v>
      </c>
    </row>
    <row r="32" spans="1:8">
      <c r="A32" t="s">
        <v>60</v>
      </c>
      <c r="B32" t="s">
        <v>103</v>
      </c>
      <c r="G32" t="s">
        <v>60</v>
      </c>
      <c r="H32" t="s">
        <v>109</v>
      </c>
    </row>
    <row r="33" spans="2:8">
      <c r="B33" t="s">
        <v>104</v>
      </c>
      <c r="H33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3"/>
  <sheetViews>
    <sheetView tabSelected="1" zoomScale="85" zoomScaleNormal="85" workbookViewId="0">
      <selection activeCell="B31" sqref="B31:C31"/>
    </sheetView>
  </sheetViews>
  <sheetFormatPr defaultRowHeight="14.25"/>
  <sheetData>
    <row r="2" spans="1:8">
      <c r="C2" s="1" t="s">
        <v>53</v>
      </c>
    </row>
    <row r="3" spans="1:8">
      <c r="A3" t="s">
        <v>56</v>
      </c>
      <c r="B3" t="s">
        <v>121</v>
      </c>
      <c r="G3" t="s">
        <v>92</v>
      </c>
      <c r="H3" t="s">
        <v>128</v>
      </c>
    </row>
    <row r="4" spans="1:8">
      <c r="A4" s="1"/>
      <c r="B4" t="s">
        <v>122</v>
      </c>
      <c r="G4" s="1"/>
      <c r="H4" t="s">
        <v>129</v>
      </c>
    </row>
    <row r="5" spans="1:8">
      <c r="B5" t="s">
        <v>123</v>
      </c>
      <c r="H5" t="s">
        <v>130</v>
      </c>
    </row>
    <row r="6" spans="1:8">
      <c r="B6" t="s">
        <v>124</v>
      </c>
      <c r="H6" t="s">
        <v>131</v>
      </c>
    </row>
    <row r="7" spans="1:8">
      <c r="B7" t="s">
        <v>125</v>
      </c>
      <c r="H7" t="s">
        <v>132</v>
      </c>
    </row>
    <row r="8" spans="1:8">
      <c r="B8" t="s">
        <v>126</v>
      </c>
      <c r="H8" t="s">
        <v>133</v>
      </c>
    </row>
    <row r="9" spans="1:8">
      <c r="B9" t="s">
        <v>127</v>
      </c>
      <c r="H9" t="s">
        <v>134</v>
      </c>
    </row>
    <row r="11" spans="1:8">
      <c r="A11" t="s">
        <v>65</v>
      </c>
      <c r="B11" t="s">
        <v>135</v>
      </c>
      <c r="G11" t="s">
        <v>4</v>
      </c>
      <c r="H11" t="s">
        <v>142</v>
      </c>
    </row>
    <row r="12" spans="1:8">
      <c r="A12" s="1"/>
      <c r="B12" t="s">
        <v>136</v>
      </c>
      <c r="G12" s="1"/>
      <c r="H12" t="s">
        <v>143</v>
      </c>
    </row>
    <row r="13" spans="1:8">
      <c r="B13" t="s">
        <v>137</v>
      </c>
      <c r="H13" t="s">
        <v>144</v>
      </c>
    </row>
    <row r="14" spans="1:8">
      <c r="B14" t="s">
        <v>138</v>
      </c>
      <c r="H14" t="s">
        <v>145</v>
      </c>
    </row>
    <row r="15" spans="1:8">
      <c r="B15" t="s">
        <v>139</v>
      </c>
      <c r="H15" t="s">
        <v>146</v>
      </c>
    </row>
    <row r="16" spans="1:8">
      <c r="B16" t="s">
        <v>140</v>
      </c>
      <c r="H16" t="s">
        <v>147</v>
      </c>
    </row>
    <row r="17" spans="1:8">
      <c r="B17" t="s">
        <v>141</v>
      </c>
      <c r="H17" t="s">
        <v>148</v>
      </c>
    </row>
    <row r="19" spans="1:8">
      <c r="A19" t="s">
        <v>58</v>
      </c>
      <c r="B19" t="s">
        <v>149</v>
      </c>
      <c r="G19" t="s">
        <v>78</v>
      </c>
      <c r="H19" t="s">
        <v>114</v>
      </c>
    </row>
    <row r="20" spans="1:8">
      <c r="A20" s="1"/>
      <c r="B20" t="s">
        <v>150</v>
      </c>
      <c r="G20" s="1"/>
      <c r="H20" t="s">
        <v>115</v>
      </c>
    </row>
    <row r="21" spans="1:8">
      <c r="B21" t="s">
        <v>151</v>
      </c>
      <c r="H21" t="s">
        <v>116</v>
      </c>
    </row>
    <row r="22" spans="1:8">
      <c r="B22" t="s">
        <v>152</v>
      </c>
      <c r="H22" t="s">
        <v>117</v>
      </c>
    </row>
    <row r="23" spans="1:8">
      <c r="B23" t="s">
        <v>153</v>
      </c>
      <c r="H23" t="s">
        <v>118</v>
      </c>
    </row>
    <row r="24" spans="1:8">
      <c r="B24" t="s">
        <v>154</v>
      </c>
      <c r="H24" t="s">
        <v>119</v>
      </c>
    </row>
    <row r="25" spans="1:8">
      <c r="B25" t="s">
        <v>155</v>
      </c>
      <c r="H25" t="s">
        <v>120</v>
      </c>
    </row>
    <row r="27" spans="1:8">
      <c r="A27" t="s">
        <v>100</v>
      </c>
      <c r="B27" t="s">
        <v>156</v>
      </c>
      <c r="G27" t="s">
        <v>99</v>
      </c>
      <c r="H27" t="s">
        <v>163</v>
      </c>
    </row>
    <row r="28" spans="1:8">
      <c r="A28" s="1"/>
      <c r="B28" t="s">
        <v>157</v>
      </c>
      <c r="G28" s="1"/>
      <c r="H28" t="s">
        <v>164</v>
      </c>
    </row>
    <row r="29" spans="1:8">
      <c r="B29" t="s">
        <v>158</v>
      </c>
      <c r="H29" t="s">
        <v>165</v>
      </c>
    </row>
    <row r="30" spans="1:8">
      <c r="B30" t="s">
        <v>159</v>
      </c>
      <c r="H30" t="s">
        <v>166</v>
      </c>
    </row>
    <row r="31" spans="1:8">
      <c r="B31" t="s">
        <v>160</v>
      </c>
      <c r="H31" t="s">
        <v>167</v>
      </c>
    </row>
    <row r="32" spans="1:8">
      <c r="B32" t="s">
        <v>161</v>
      </c>
      <c r="H32" t="s">
        <v>168</v>
      </c>
    </row>
    <row r="33" spans="2:8">
      <c r="B33" t="s">
        <v>162</v>
      </c>
      <c r="H33" t="s">
        <v>169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5-16</vt:lpstr>
      <vt:lpstr>百分比</vt:lpstr>
      <vt:lpstr>50日ATR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2018-06-18T08:02:54Z</dcterms:modified>
</cp:coreProperties>
</file>