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5-16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" i="1"/>
  <c r="I9"/>
  <c r="I16"/>
  <c r="I17"/>
  <c r="I6"/>
  <c r="E7"/>
  <c r="I7" s="1"/>
  <c r="E8"/>
  <c r="E9"/>
  <c r="E10"/>
  <c r="I10" s="1"/>
  <c r="E11"/>
  <c r="I11" s="1"/>
  <c r="E12"/>
  <c r="E13"/>
  <c r="E14"/>
  <c r="I14" s="1"/>
  <c r="E15"/>
  <c r="I15" s="1"/>
  <c r="E16"/>
  <c r="E17"/>
  <c r="E18"/>
  <c r="I18" s="1"/>
  <c r="E19"/>
  <c r="I19" s="1"/>
  <c r="E6"/>
  <c r="J7"/>
  <c r="J13"/>
  <c r="G13"/>
  <c r="I13" s="1"/>
  <c r="J6"/>
  <c r="J8"/>
  <c r="J9"/>
  <c r="J10"/>
  <c r="J12"/>
  <c r="J11"/>
  <c r="J15"/>
  <c r="J16"/>
  <c r="J14"/>
  <c r="J17"/>
  <c r="J19"/>
  <c r="J18"/>
  <c r="G19"/>
  <c r="G14"/>
  <c r="G12"/>
  <c r="I12" s="1"/>
  <c r="G11"/>
  <c r="J21" l="1"/>
  <c r="I21"/>
</calcChain>
</file>

<file path=xl/sharedStrings.xml><?xml version="1.0" encoding="utf-8"?>
<sst xmlns="http://schemas.openxmlformats.org/spreadsheetml/2006/main" count="52" uniqueCount="43">
  <si>
    <t>ATR</t>
    <phoneticPr fontId="2" type="noConversion"/>
  </si>
  <si>
    <t>一手几单位</t>
    <phoneticPr fontId="2" type="noConversion"/>
  </si>
  <si>
    <t>一手费用</t>
    <phoneticPr fontId="2" type="noConversion"/>
  </si>
  <si>
    <t>y</t>
    <phoneticPr fontId="2" type="noConversion"/>
  </si>
  <si>
    <t>一跳几元</t>
    <phoneticPr fontId="2" type="noConversion"/>
  </si>
  <si>
    <t>a</t>
    <phoneticPr fontId="2" type="noConversion"/>
  </si>
  <si>
    <t>费用形式</t>
    <phoneticPr fontId="2" type="noConversion"/>
  </si>
  <si>
    <t>固定</t>
    <phoneticPr fontId="2" type="noConversion"/>
  </si>
  <si>
    <t>万1.2</t>
    <phoneticPr fontId="2" type="noConversion"/>
  </si>
  <si>
    <t>FG</t>
    <phoneticPr fontId="2" type="noConversion"/>
  </si>
  <si>
    <t>PP</t>
    <phoneticPr fontId="2" type="noConversion"/>
  </si>
  <si>
    <t>BU</t>
    <phoneticPr fontId="2" type="noConversion"/>
  </si>
  <si>
    <r>
      <rPr>
        <sz val="11"/>
        <color theme="1"/>
        <rFont val="宋体"/>
        <family val="3"/>
        <charset val="134"/>
      </rPr>
      <t>平今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倍，</t>
    </r>
    <phoneticPr fontId="2" type="noConversion"/>
  </si>
  <si>
    <t>备注</t>
    <phoneticPr fontId="2" type="noConversion"/>
  </si>
  <si>
    <t>费用比值</t>
    <phoneticPr fontId="2" type="noConversion"/>
  </si>
  <si>
    <r>
      <rPr>
        <sz val="11"/>
        <color theme="1"/>
        <rFont val="宋体"/>
        <family val="3"/>
        <charset val="134"/>
      </rPr>
      <t>平今</t>
    </r>
    <r>
      <rPr>
        <sz val="11"/>
        <color theme="1"/>
        <rFont val="Tahoma"/>
        <family val="2"/>
        <charset val="134"/>
      </rPr>
      <t>20</t>
    </r>
    <phoneticPr fontId="2" type="noConversion"/>
  </si>
  <si>
    <t>越大越性价比高</t>
    <phoneticPr fontId="2" type="noConversion"/>
  </si>
  <si>
    <t>越小保证金效率越高</t>
    <phoneticPr fontId="2" type="noConversion"/>
  </si>
  <si>
    <t>价格波幅比值</t>
    <phoneticPr fontId="2" type="noConversion"/>
  </si>
  <si>
    <t>看主力合约</t>
    <phoneticPr fontId="2" type="noConversion"/>
  </si>
  <si>
    <t>红的不做</t>
    <phoneticPr fontId="2" type="noConversion"/>
  </si>
  <si>
    <t>大于100不做</t>
    <phoneticPr fontId="2" type="noConversion"/>
  </si>
  <si>
    <t>小于100不做</t>
    <phoneticPr fontId="2" type="noConversion"/>
  </si>
  <si>
    <t>固定</t>
    <phoneticPr fontId="2" type="noConversion"/>
  </si>
  <si>
    <t>热卷</t>
    <phoneticPr fontId="2" type="noConversion"/>
  </si>
  <si>
    <t>万0.72</t>
    <phoneticPr fontId="2" type="noConversion"/>
  </si>
  <si>
    <t>万1.2</t>
    <phoneticPr fontId="2" type="noConversion"/>
  </si>
  <si>
    <t>菜粕</t>
    <phoneticPr fontId="2" type="noConversion"/>
  </si>
  <si>
    <t>中位数</t>
    <phoneticPr fontId="2" type="noConversion"/>
  </si>
  <si>
    <t>价格（6-4）</t>
    <phoneticPr fontId="2" type="noConversion"/>
  </si>
  <si>
    <t>sr</t>
    <phoneticPr fontId="2" type="noConversion"/>
  </si>
  <si>
    <t>PTA</t>
    <phoneticPr fontId="2" type="noConversion"/>
  </si>
  <si>
    <t>C</t>
    <phoneticPr fontId="2" type="noConversion"/>
  </si>
  <si>
    <t>JD</t>
    <phoneticPr fontId="2" type="noConversion"/>
  </si>
  <si>
    <t>万1.8</t>
    <phoneticPr fontId="2" type="noConversion"/>
  </si>
  <si>
    <t>排名后3不做</t>
    <phoneticPr fontId="2" type="noConversion"/>
  </si>
  <si>
    <t>一ATR几元</t>
    <phoneticPr fontId="2" type="noConversion"/>
  </si>
  <si>
    <t>绿色为优选</t>
    <phoneticPr fontId="2" type="noConversion"/>
  </si>
  <si>
    <t>红色反之</t>
    <phoneticPr fontId="2" type="noConversion"/>
  </si>
  <si>
    <t>m</t>
    <phoneticPr fontId="2" type="noConversion"/>
  </si>
  <si>
    <t>rb</t>
    <phoneticPr fontId="2" type="noConversion"/>
  </si>
  <si>
    <t>MA</t>
    <phoneticPr fontId="2" type="noConversion"/>
  </si>
  <si>
    <r>
      <rPr>
        <sz val="11"/>
        <color theme="1"/>
        <rFont val="宋体"/>
        <family val="3"/>
        <charset val="134"/>
      </rPr>
      <t>一手的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）与手续费比值，越大越好</t>
    </r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</si>
</sst>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10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name val="宋体"/>
      <family val="3"/>
      <charset val="134"/>
    </font>
    <font>
      <sz val="11"/>
      <color rgb="FF00B050"/>
      <name val="Tahoma"/>
      <family val="2"/>
      <charset val="134"/>
    </font>
    <font>
      <sz val="11"/>
      <color rgb="FF00B05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0" xfId="0" applyFont="1"/>
    <xf numFmtId="9" fontId="3" fillId="0" borderId="0" xfId="1" applyFont="1" applyAlignment="1"/>
    <xf numFmtId="0" fontId="4" fillId="0" borderId="0" xfId="0" applyFont="1"/>
    <xf numFmtId="176" fontId="0" fillId="0" borderId="0" xfId="0" applyNumberFormat="1"/>
    <xf numFmtId="177" fontId="6" fillId="0" borderId="0" xfId="0" applyNumberFormat="1" applyFont="1" applyFill="1"/>
    <xf numFmtId="0" fontId="5" fillId="0" borderId="0" xfId="0" applyFont="1"/>
    <xf numFmtId="0" fontId="4" fillId="0" borderId="0" xfId="0" applyFont="1" applyAlignment="1">
      <alignment wrapText="1"/>
    </xf>
    <xf numFmtId="177" fontId="5" fillId="0" borderId="0" xfId="0" applyNumberFormat="1" applyFont="1" applyFill="1"/>
    <xf numFmtId="0" fontId="7" fillId="0" borderId="0" xfId="0" applyFont="1" applyFill="1"/>
    <xf numFmtId="0" fontId="6" fillId="0" borderId="0" xfId="0" applyFont="1" applyFill="1"/>
    <xf numFmtId="177" fontId="0" fillId="0" borderId="0" xfId="0" applyNumberForma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7" fontId="8" fillId="0" borderId="0" xfId="0" applyNumberFormat="1" applyFont="1" applyFill="1"/>
    <xf numFmtId="0" fontId="9" fillId="0" borderId="0" xfId="0" applyFont="1"/>
    <xf numFmtId="0" fontId="8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L8" sqref="L8"/>
    </sheetView>
  </sheetViews>
  <sheetFormatPr defaultRowHeight="14.25"/>
  <cols>
    <col min="1" max="1" width="11.25" customWidth="1"/>
    <col min="2" max="2" width="9.875" customWidth="1"/>
    <col min="3" max="3" width="12.375" customWidth="1"/>
    <col min="4" max="8" width="9.875" customWidth="1"/>
    <col min="9" max="9" width="13.5" customWidth="1"/>
    <col min="10" max="10" width="10.125" customWidth="1"/>
  </cols>
  <sheetData>
    <row r="1" spans="1:11" ht="27.75">
      <c r="A1" t="s">
        <v>42</v>
      </c>
      <c r="I1" s="7" t="s">
        <v>16</v>
      </c>
      <c r="J1" s="7" t="s">
        <v>17</v>
      </c>
    </row>
    <row r="2" spans="1:11">
      <c r="A2" s="16" t="s">
        <v>37</v>
      </c>
      <c r="I2" s="3" t="s">
        <v>22</v>
      </c>
      <c r="J2" s="3" t="s">
        <v>21</v>
      </c>
    </row>
    <row r="3" spans="1:11">
      <c r="A3" s="3" t="s">
        <v>38</v>
      </c>
      <c r="B3" s="3"/>
      <c r="I3" s="3" t="s">
        <v>35</v>
      </c>
      <c r="J3" s="3" t="s">
        <v>35</v>
      </c>
    </row>
    <row r="4" spans="1:11">
      <c r="I4" s="3"/>
      <c r="J4" s="3"/>
    </row>
    <row r="5" spans="1:11">
      <c r="A5" s="1" t="s">
        <v>19</v>
      </c>
      <c r="B5" t="s">
        <v>0</v>
      </c>
      <c r="C5" s="1" t="s">
        <v>29</v>
      </c>
      <c r="D5" s="1" t="s">
        <v>1</v>
      </c>
      <c r="E5" s="1" t="s">
        <v>36</v>
      </c>
      <c r="F5" s="1" t="s">
        <v>6</v>
      </c>
      <c r="G5" s="1" t="s">
        <v>2</v>
      </c>
      <c r="H5" s="1" t="s">
        <v>4</v>
      </c>
      <c r="I5" s="3" t="s">
        <v>14</v>
      </c>
      <c r="J5" s="3" t="s">
        <v>18</v>
      </c>
      <c r="K5" s="1" t="s">
        <v>13</v>
      </c>
    </row>
    <row r="6" spans="1:11">
      <c r="A6" s="17" t="s">
        <v>39</v>
      </c>
      <c r="B6">
        <v>58.66</v>
      </c>
      <c r="C6">
        <v>3051</v>
      </c>
      <c r="D6">
        <v>10</v>
      </c>
      <c r="E6" s="11">
        <f>B6*D6</f>
        <v>586.59999999999991</v>
      </c>
      <c r="F6" s="1" t="s">
        <v>7</v>
      </c>
      <c r="G6" s="4">
        <v>1.8</v>
      </c>
      <c r="H6">
        <v>10</v>
      </c>
      <c r="I6" s="15">
        <f>E6/G6</f>
        <v>325.88888888888886</v>
      </c>
      <c r="J6" s="15">
        <f>C6/B6</f>
        <v>52.011592226389368</v>
      </c>
    </row>
    <row r="7" spans="1:11">
      <c r="A7" s="16" t="s">
        <v>27</v>
      </c>
      <c r="B7">
        <v>46.94</v>
      </c>
      <c r="C7">
        <v>2512</v>
      </c>
      <c r="D7">
        <v>10</v>
      </c>
      <c r="E7" s="11">
        <f t="shared" ref="E7:E19" si="0">B7*D7</f>
        <v>469.4</v>
      </c>
      <c r="F7" s="1" t="s">
        <v>7</v>
      </c>
      <c r="G7" s="4">
        <v>1.8</v>
      </c>
      <c r="H7">
        <v>10</v>
      </c>
      <c r="I7" s="15">
        <f t="shared" ref="I7:I19" si="1">E7/G7</f>
        <v>260.77777777777777</v>
      </c>
      <c r="J7" s="15">
        <f>C7/B7</f>
        <v>53.515125692373246</v>
      </c>
    </row>
    <row r="8" spans="1:11">
      <c r="A8" t="s">
        <v>3</v>
      </c>
      <c r="B8">
        <v>75.36</v>
      </c>
      <c r="C8">
        <v>5906</v>
      </c>
      <c r="D8">
        <v>10</v>
      </c>
      <c r="E8" s="11">
        <f t="shared" si="0"/>
        <v>753.6</v>
      </c>
      <c r="F8" s="1" t="s">
        <v>7</v>
      </c>
      <c r="G8" s="4">
        <v>3</v>
      </c>
      <c r="H8">
        <v>20</v>
      </c>
      <c r="I8" s="15">
        <f t="shared" si="1"/>
        <v>251.20000000000002</v>
      </c>
      <c r="J8" s="5">
        <f>C8/B8</f>
        <v>78.37048832271762</v>
      </c>
    </row>
    <row r="9" spans="1:11">
      <c r="A9" t="s">
        <v>5</v>
      </c>
      <c r="B9">
        <v>57.58</v>
      </c>
      <c r="C9">
        <v>3724</v>
      </c>
      <c r="D9">
        <v>10</v>
      </c>
      <c r="E9" s="11">
        <f t="shared" si="0"/>
        <v>575.79999999999995</v>
      </c>
      <c r="F9" s="1" t="s">
        <v>7</v>
      </c>
      <c r="G9" s="4">
        <v>2.4</v>
      </c>
      <c r="H9">
        <v>10</v>
      </c>
      <c r="I9" s="15">
        <f t="shared" si="1"/>
        <v>239.91666666666666</v>
      </c>
      <c r="J9" s="5">
        <f>C9/B9</f>
        <v>64.675234456408475</v>
      </c>
    </row>
    <row r="10" spans="1:11">
      <c r="A10" s="17" t="s">
        <v>41</v>
      </c>
      <c r="B10">
        <v>47.68</v>
      </c>
      <c r="C10">
        <v>2781</v>
      </c>
      <c r="D10">
        <v>10</v>
      </c>
      <c r="E10" s="11">
        <f t="shared" si="0"/>
        <v>476.8</v>
      </c>
      <c r="F10" s="1" t="s">
        <v>7</v>
      </c>
      <c r="G10" s="4">
        <v>2.4</v>
      </c>
      <c r="H10">
        <v>10</v>
      </c>
      <c r="I10" s="15">
        <f t="shared" si="1"/>
        <v>198.66666666666669</v>
      </c>
      <c r="J10" s="15">
        <f>C10/B10</f>
        <v>58.326342281879192</v>
      </c>
      <c r="K10" t="s">
        <v>12</v>
      </c>
    </row>
    <row r="11" spans="1:11">
      <c r="A11" t="s">
        <v>10</v>
      </c>
      <c r="B11">
        <v>122.58</v>
      </c>
      <c r="C11">
        <v>9311</v>
      </c>
      <c r="D11">
        <v>5</v>
      </c>
      <c r="E11" s="11">
        <f t="shared" si="0"/>
        <v>612.9</v>
      </c>
      <c r="F11" s="1" t="s">
        <v>25</v>
      </c>
      <c r="G11" s="4">
        <f>C11*D11*0.000072</f>
        <v>3.3519600000000001</v>
      </c>
      <c r="H11">
        <v>5</v>
      </c>
      <c r="I11" s="15">
        <f t="shared" si="1"/>
        <v>182.84824401245837</v>
      </c>
      <c r="J11" s="5">
        <f>C11/B11</f>
        <v>75.95855767661935</v>
      </c>
    </row>
    <row r="12" spans="1:11">
      <c r="A12" s="17" t="s">
        <v>40</v>
      </c>
      <c r="B12">
        <v>79.22</v>
      </c>
      <c r="C12">
        <v>3722</v>
      </c>
      <c r="D12">
        <v>10</v>
      </c>
      <c r="E12" s="11">
        <f t="shared" si="0"/>
        <v>792.2</v>
      </c>
      <c r="F12" s="2" t="s">
        <v>26</v>
      </c>
      <c r="G12" s="4">
        <f>C12*D12*0.00012</f>
        <v>4.4664000000000001</v>
      </c>
      <c r="H12">
        <v>10</v>
      </c>
      <c r="I12" s="15">
        <f t="shared" si="1"/>
        <v>177.36879813720222</v>
      </c>
      <c r="J12" s="15">
        <f>C12/B12</f>
        <v>46.983085079525374</v>
      </c>
    </row>
    <row r="13" spans="1:11">
      <c r="A13" s="9" t="s">
        <v>24</v>
      </c>
      <c r="B13">
        <v>80.56</v>
      </c>
      <c r="C13">
        <v>3863</v>
      </c>
      <c r="D13">
        <v>10</v>
      </c>
      <c r="E13" s="11">
        <f t="shared" si="0"/>
        <v>805.6</v>
      </c>
      <c r="F13" s="2" t="s">
        <v>26</v>
      </c>
      <c r="G13" s="4">
        <f>C13*D13*0.00012</f>
        <v>4.6356000000000002</v>
      </c>
      <c r="H13">
        <v>10</v>
      </c>
      <c r="I13" s="5">
        <f t="shared" si="1"/>
        <v>173.78548623694883</v>
      </c>
      <c r="J13" s="15">
        <f>C13/B13</f>
        <v>47.951837140019862</v>
      </c>
      <c r="K13" s="10"/>
    </row>
    <row r="14" spans="1:11">
      <c r="A14" t="s">
        <v>11</v>
      </c>
      <c r="B14">
        <v>56.44</v>
      </c>
      <c r="C14">
        <v>3160</v>
      </c>
      <c r="D14">
        <v>10</v>
      </c>
      <c r="E14" s="11">
        <f t="shared" si="0"/>
        <v>564.4</v>
      </c>
      <c r="F14" s="2" t="s">
        <v>8</v>
      </c>
      <c r="G14" s="4">
        <f>C14*D14*0.00012</f>
        <v>3.7920000000000003</v>
      </c>
      <c r="H14">
        <v>20</v>
      </c>
      <c r="I14" s="5">
        <f t="shared" si="1"/>
        <v>148.83966244725738</v>
      </c>
      <c r="J14" s="15">
        <f>C14/B14</f>
        <v>55.988660524450744</v>
      </c>
    </row>
    <row r="15" spans="1:11">
      <c r="A15" s="6" t="s">
        <v>30</v>
      </c>
      <c r="B15" s="12">
        <v>51.24</v>
      </c>
      <c r="C15" s="12">
        <v>5197</v>
      </c>
      <c r="D15" s="12">
        <v>10</v>
      </c>
      <c r="E15" s="11">
        <f t="shared" si="0"/>
        <v>512.4</v>
      </c>
      <c r="F15" s="13" t="s">
        <v>23</v>
      </c>
      <c r="G15" s="14">
        <v>3.6</v>
      </c>
      <c r="H15" s="12">
        <v>10</v>
      </c>
      <c r="I15" s="5">
        <f t="shared" si="1"/>
        <v>142.33333333333331</v>
      </c>
      <c r="J15" s="8">
        <f>C15/B15</f>
        <v>101.42466822794691</v>
      </c>
    </row>
    <row r="16" spans="1:11">
      <c r="A16" s="12" t="s">
        <v>9</v>
      </c>
      <c r="B16" s="12">
        <v>23.7</v>
      </c>
      <c r="C16" s="12">
        <v>1448</v>
      </c>
      <c r="D16" s="12">
        <v>20</v>
      </c>
      <c r="E16" s="11">
        <f t="shared" si="0"/>
        <v>474</v>
      </c>
      <c r="F16" s="13" t="s">
        <v>23</v>
      </c>
      <c r="G16" s="14">
        <v>3.6</v>
      </c>
      <c r="H16" s="12">
        <v>20</v>
      </c>
      <c r="I16" s="5">
        <f t="shared" si="1"/>
        <v>131.66666666666666</v>
      </c>
      <c r="J16" s="15">
        <f>C16/B16</f>
        <v>61.097046413502113</v>
      </c>
      <c r="K16" t="s">
        <v>15</v>
      </c>
    </row>
    <row r="17" spans="1:11">
      <c r="A17" s="6" t="s">
        <v>31</v>
      </c>
      <c r="B17" s="12">
        <v>71.8</v>
      </c>
      <c r="C17" s="12">
        <v>5718</v>
      </c>
      <c r="D17" s="12">
        <v>5</v>
      </c>
      <c r="E17" s="11">
        <f t="shared" si="0"/>
        <v>359</v>
      </c>
      <c r="F17" s="13" t="s">
        <v>23</v>
      </c>
      <c r="G17" s="14">
        <v>3.6</v>
      </c>
      <c r="H17" s="12">
        <v>10</v>
      </c>
      <c r="I17" s="5">
        <f t="shared" si="1"/>
        <v>99.722222222222214</v>
      </c>
      <c r="J17" s="8">
        <f>C17/B17</f>
        <v>79.637883008356553</v>
      </c>
    </row>
    <row r="18" spans="1:11" s="10" customFormat="1">
      <c r="A18" s="6" t="s">
        <v>32</v>
      </c>
      <c r="B18" s="12">
        <v>12.48</v>
      </c>
      <c r="C18" s="12">
        <v>1769</v>
      </c>
      <c r="D18" s="12">
        <v>10</v>
      </c>
      <c r="E18" s="11">
        <f t="shared" si="0"/>
        <v>124.80000000000001</v>
      </c>
      <c r="F18" s="13" t="s">
        <v>23</v>
      </c>
      <c r="G18" s="14">
        <v>1.44</v>
      </c>
      <c r="H18" s="12">
        <v>10</v>
      </c>
      <c r="I18" s="5">
        <f t="shared" si="1"/>
        <v>86.666666666666671</v>
      </c>
      <c r="J18" s="8">
        <f>C18/B18</f>
        <v>141.74679487179486</v>
      </c>
      <c r="K18"/>
    </row>
    <row r="19" spans="1:11">
      <c r="A19" s="6" t="s">
        <v>33</v>
      </c>
      <c r="B19" s="12">
        <v>60.68</v>
      </c>
      <c r="C19" s="12">
        <v>4023</v>
      </c>
      <c r="D19" s="12">
        <v>10</v>
      </c>
      <c r="E19" s="11">
        <f t="shared" si="0"/>
        <v>606.79999999999995</v>
      </c>
      <c r="F19" s="13" t="s">
        <v>34</v>
      </c>
      <c r="G19" s="14">
        <f>C19*D19*0.00018</f>
        <v>7.2414000000000005</v>
      </c>
      <c r="H19" s="12">
        <v>10</v>
      </c>
      <c r="I19" s="5">
        <f t="shared" si="1"/>
        <v>83.795951059187445</v>
      </c>
      <c r="J19" s="5">
        <f>C19/B19</f>
        <v>66.298615688859599</v>
      </c>
    </row>
    <row r="20" spans="1:11">
      <c r="A20" s="1"/>
      <c r="F20" s="1"/>
      <c r="G20" s="4"/>
      <c r="I20" s="5"/>
      <c r="J20" s="5"/>
    </row>
    <row r="21" spans="1:11">
      <c r="A21" s="1" t="s">
        <v>28</v>
      </c>
      <c r="I21" s="11">
        <f>MEDIAN(I6:I19)</f>
        <v>175.57714218707554</v>
      </c>
      <c r="J21" s="11">
        <f>MEDIAN(J6:J19)</f>
        <v>62.886140434955294</v>
      </c>
    </row>
    <row r="22" spans="1:11">
      <c r="A22" s="1" t="s">
        <v>20</v>
      </c>
    </row>
    <row r="23" spans="1:11">
      <c r="H23" s="1"/>
      <c r="I23" s="1"/>
    </row>
  </sheetData>
  <sortState ref="A5:K18">
    <sortCondition descending="1" ref="I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5-16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2018-06-04T03:59:52Z</dcterms:modified>
</cp:coreProperties>
</file>