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5-1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2" i="1"/>
  <c r="R10"/>
  <c r="R19"/>
  <c r="R9"/>
  <c r="R13"/>
  <c r="R20"/>
  <c r="R14"/>
  <c r="R11"/>
  <c r="R16"/>
  <c r="R21"/>
  <c r="R17"/>
  <c r="R18"/>
  <c r="R22"/>
  <c r="R15"/>
  <c r="K9"/>
  <c r="K11"/>
  <c r="K16"/>
  <c r="K13"/>
  <c r="K14"/>
  <c r="K15"/>
  <c r="K10"/>
  <c r="K12"/>
  <c r="K17"/>
  <c r="K20"/>
  <c r="K18"/>
  <c r="K21"/>
  <c r="K22"/>
  <c r="K19"/>
  <c r="E11"/>
  <c r="E16"/>
  <c r="E13"/>
  <c r="E14"/>
  <c r="E15"/>
  <c r="E10"/>
  <c r="E12"/>
  <c r="E17"/>
  <c r="E20"/>
  <c r="E18"/>
  <c r="E21"/>
  <c r="E22"/>
  <c r="E19"/>
  <c r="E9"/>
  <c r="F11"/>
  <c r="J11" s="1"/>
  <c r="F16"/>
  <c r="J16" s="1"/>
  <c r="F13"/>
  <c r="J13" s="1"/>
  <c r="F14"/>
  <c r="J14" s="1"/>
  <c r="F15"/>
  <c r="L15" s="1"/>
  <c r="F10"/>
  <c r="L10" s="1"/>
  <c r="F12"/>
  <c r="L12" s="1"/>
  <c r="F17"/>
  <c r="F20"/>
  <c r="J20" s="1"/>
  <c r="F18"/>
  <c r="L18" s="1"/>
  <c r="M18" s="1"/>
  <c r="F21"/>
  <c r="L21" s="1"/>
  <c r="M21" s="1"/>
  <c r="F22"/>
  <c r="J22" s="1"/>
  <c r="F19"/>
  <c r="F9"/>
  <c r="J9" s="1"/>
  <c r="H12"/>
  <c r="J12" s="1"/>
  <c r="H19"/>
  <c r="H17"/>
  <c r="H10"/>
  <c r="J10" s="1"/>
  <c r="H15"/>
  <c r="J19" l="1"/>
  <c r="L11"/>
  <c r="M11" s="1"/>
  <c r="M15"/>
  <c r="L20"/>
  <c r="M20" s="1"/>
  <c r="L19"/>
  <c r="M19" s="1"/>
  <c r="J18"/>
  <c r="J21"/>
  <c r="L9"/>
  <c r="L16"/>
  <c r="M16" s="1"/>
  <c r="J17"/>
  <c r="L13"/>
  <c r="M13" s="1"/>
  <c r="M10"/>
  <c r="J15"/>
  <c r="L22"/>
  <c r="M22" s="1"/>
  <c r="L17"/>
  <c r="M17" s="1"/>
  <c r="L14"/>
  <c r="M14" s="1"/>
  <c r="M12"/>
  <c r="K24"/>
  <c r="J24" l="1"/>
  <c r="L24"/>
  <c r="M9"/>
  <c r="M24" s="1"/>
</calcChain>
</file>

<file path=xl/sharedStrings.xml><?xml version="1.0" encoding="utf-8"?>
<sst xmlns="http://schemas.openxmlformats.org/spreadsheetml/2006/main" count="66" uniqueCount="53">
  <si>
    <t>ATR</t>
    <phoneticPr fontId="2" type="noConversion"/>
  </si>
  <si>
    <t>一手几单位</t>
    <phoneticPr fontId="2" type="noConversion"/>
  </si>
  <si>
    <t>一手费用</t>
    <phoneticPr fontId="2" type="noConversion"/>
  </si>
  <si>
    <t>一跳几元</t>
    <phoneticPr fontId="2" type="noConversion"/>
  </si>
  <si>
    <t>a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</si>
  <si>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</si>
  <si>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</si>
  <si>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</si>
  <si>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FG</t>
    <phoneticPr fontId="2" type="noConversion"/>
  </si>
  <si>
    <t>备注</t>
    <phoneticPr fontId="2" type="noConversion"/>
  </si>
  <si>
    <t>越大越性价比高</t>
    <phoneticPr fontId="2" type="noConversion"/>
  </si>
  <si>
    <t>看主力合约</t>
    <phoneticPr fontId="2" type="noConversion"/>
  </si>
  <si>
    <t>红的不做</t>
    <phoneticPr fontId="2" type="noConversion"/>
  </si>
  <si>
    <t>固定</t>
    <phoneticPr fontId="2" type="noConversion"/>
  </si>
  <si>
    <t>万1.2</t>
    <phoneticPr fontId="2" type="noConversion"/>
  </si>
  <si>
    <t>中位数</t>
    <phoneticPr fontId="2" type="noConversion"/>
  </si>
  <si>
    <t>价格（6-4）</t>
    <phoneticPr fontId="2" type="noConversion"/>
  </si>
  <si>
    <t>sr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</si>
  <si>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</si>
  <si>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</si>
  <si>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</si>
  <si>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</si>
  <si>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一ATR几元</t>
    <phoneticPr fontId="2" type="noConversion"/>
  </si>
  <si>
    <t>rb</t>
    <phoneticPr fontId="2" type="noConversion"/>
  </si>
  <si>
    <t>一手实际价格</t>
    <phoneticPr fontId="2" type="noConversion"/>
  </si>
  <si>
    <t>小于1%</t>
    <phoneticPr fontId="2" type="noConversion"/>
  </si>
  <si>
    <t>越大保证金效率越高</t>
    <phoneticPr fontId="2" type="noConversion"/>
  </si>
  <si>
    <t>排名后3不做</t>
    <phoneticPr fontId="2" type="noConversion"/>
  </si>
  <si>
    <t>BU</t>
    <phoneticPr fontId="2" type="noConversion"/>
  </si>
  <si>
    <t>实际一跳费用</t>
    <phoneticPr fontId="2" type="noConversion"/>
  </si>
  <si>
    <t>平今免费</t>
    <phoneticPr fontId="2" type="noConversion"/>
  </si>
  <si>
    <t>打分比例</t>
    <phoneticPr fontId="2" type="noConversion"/>
  </si>
  <si>
    <t>根据每个单项从高到低排名得分</t>
    <phoneticPr fontId="2" type="noConversion"/>
  </si>
  <si>
    <t>费用比值</t>
    <phoneticPr fontId="2" type="noConversion"/>
  </si>
  <si>
    <t>波幅价格比值</t>
    <phoneticPr fontId="2" type="noConversion"/>
  </si>
  <si>
    <t>1atr实际几跳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</si>
  <si>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平今20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</si>
  <si>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平今3倍，</t>
    </r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</si>
  <si>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</si>
  <si>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</si>
  <si>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</si>
  <si>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费用比值</t>
    <phoneticPr fontId="2" type="noConversion"/>
  </si>
  <si>
    <t>波幅价格比值</t>
    <phoneticPr fontId="2" type="noConversion"/>
  </si>
  <si>
    <t>1atr实际几跳</t>
    <phoneticPr fontId="2" type="noConversion"/>
  </si>
  <si>
    <t>总分</t>
    <phoneticPr fontId="2" type="noConversion"/>
  </si>
  <si>
    <r>
      <rPr>
        <b/>
        <sz val="11"/>
        <color rgb="FFFA7D00"/>
        <rFont val="宋体"/>
        <family val="3"/>
        <charset val="134"/>
        <scheme val="minor"/>
      </rPr>
      <t>打分</t>
    </r>
    <phoneticPr fontId="2" type="noConversion"/>
  </si>
  <si>
    <t>m</t>
    <phoneticPr fontId="2" type="noConversion"/>
  </si>
  <si>
    <t>菜粕</t>
    <phoneticPr fontId="2" type="noConversion"/>
  </si>
  <si>
    <t>热卷</t>
    <phoneticPr fontId="2" type="noConversion"/>
  </si>
  <si>
    <t>MA</t>
    <phoneticPr fontId="2" type="noConversion"/>
  </si>
  <si>
    <t>PP</t>
    <phoneticPr fontId="2" type="noConversion"/>
  </si>
  <si>
    <t>y</t>
    <phoneticPr fontId="2" type="noConversion"/>
  </si>
  <si>
    <t>万0.72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</si>
</sst>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.000_ "/>
    <numFmt numFmtId="179" formatCode="0.0%"/>
  </numFmts>
  <fonts count="18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6" fillId="0" borderId="0" xfId="0" applyNumberFormat="1" applyFont="1" applyFill="1"/>
    <xf numFmtId="0" fontId="5" fillId="0" borderId="0" xfId="0" applyFont="1"/>
    <xf numFmtId="0" fontId="7" fillId="0" borderId="0" xfId="0" applyFont="1" applyFill="1"/>
    <xf numFmtId="0" fontId="6" fillId="0" borderId="0" xfId="0" applyFont="1" applyFill="1"/>
    <xf numFmtId="177" fontId="0" fillId="0" borderId="0" xfId="0" applyNumberForma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0" fontId="9" fillId="0" borderId="0" xfId="0" applyFont="1"/>
    <xf numFmtId="178" fontId="0" fillId="0" borderId="0" xfId="0" applyNumberFormat="1"/>
    <xf numFmtId="179" fontId="0" fillId="0" borderId="0" xfId="1" applyNumberFormat="1" applyFont="1" applyAlignment="1"/>
    <xf numFmtId="177" fontId="4" fillId="0" borderId="0" xfId="0" applyNumberFormat="1" applyFont="1"/>
    <xf numFmtId="178" fontId="5" fillId="0" borderId="0" xfId="0" applyNumberFormat="1" applyFont="1"/>
    <xf numFmtId="178" fontId="8" fillId="0" borderId="0" xfId="0" applyNumberFormat="1" applyFont="1"/>
    <xf numFmtId="0" fontId="14" fillId="2" borderId="0" xfId="2" applyFont="1" applyAlignment="1"/>
    <xf numFmtId="0" fontId="12" fillId="3" borderId="1" xfId="4" applyAlignment="1"/>
    <xf numFmtId="0" fontId="15" fillId="3" borderId="1" xfId="4" applyFont="1" applyAlignment="1"/>
    <xf numFmtId="0" fontId="16" fillId="3" borderId="2" xfId="3" applyFont="1" applyAlignment="1"/>
    <xf numFmtId="0" fontId="13" fillId="0" borderId="0" xfId="5" applyAlignment="1"/>
    <xf numFmtId="0" fontId="10" fillId="2" borderId="0" xfId="2" applyAlignment="1">
      <alignment wrapText="1"/>
    </xf>
    <xf numFmtId="0" fontId="14" fillId="2" borderId="0" xfId="2" applyFont="1" applyAlignment="1">
      <alignment wrapText="1"/>
    </xf>
    <xf numFmtId="0" fontId="14" fillId="2" borderId="2" xfId="2" applyFont="1" applyBorder="1" applyAlignment="1"/>
    <xf numFmtId="177" fontId="16" fillId="3" borderId="2" xfId="3" applyNumberFormat="1" applyFont="1" applyAlignment="1"/>
    <xf numFmtId="10" fontId="16" fillId="3" borderId="2" xfId="3" applyNumberFormat="1" applyFont="1" applyAlignment="1"/>
  </cellXfs>
  <cellStyles count="6">
    <cellStyle name="百分比" xfId="1" builtinId="5"/>
    <cellStyle name="常规" xfId="0" builtinId="0"/>
    <cellStyle name="计算" xfId="4" builtinId="22"/>
    <cellStyle name="警告文本" xfId="5" builtinId="11"/>
    <cellStyle name="适中" xfId="2" builtinId="28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A8" sqref="A8:R24"/>
    </sheetView>
  </sheetViews>
  <sheetFormatPr defaultRowHeight="14.25"/>
  <cols>
    <col min="1" max="4" width="10.375" customWidth="1"/>
    <col min="5" max="5" width="11.75" customWidth="1"/>
    <col min="6" max="10" width="10.375" customWidth="1"/>
    <col min="11" max="11" width="12.375" customWidth="1"/>
    <col min="12" max="12" width="12.25" customWidth="1"/>
    <col min="13" max="13" width="12.25" hidden="1" customWidth="1"/>
    <col min="15" max="15" width="9.875" customWidth="1"/>
    <col min="16" max="16" width="13.125" customWidth="1"/>
    <col min="17" max="17" width="13" customWidth="1"/>
  </cols>
  <sheetData>
    <row r="1" spans="1:18" ht="27.75">
      <c r="J1" s="24" t="s">
        <v>10</v>
      </c>
      <c r="K1" s="24" t="s">
        <v>26</v>
      </c>
      <c r="L1" s="24" t="s">
        <v>38</v>
      </c>
      <c r="M1" s="25"/>
      <c r="N1" s="19"/>
      <c r="O1" s="19" t="s">
        <v>31</v>
      </c>
      <c r="P1" s="19"/>
      <c r="Q1" s="19"/>
    </row>
    <row r="2" spans="1:18">
      <c r="A2" s="13"/>
      <c r="J2" s="19" t="s">
        <v>39</v>
      </c>
      <c r="K2" s="19" t="s">
        <v>25</v>
      </c>
      <c r="L2" s="19"/>
      <c r="M2" s="19"/>
      <c r="N2" s="19"/>
      <c r="O2" s="26" t="s">
        <v>33</v>
      </c>
      <c r="P2" s="26" t="s">
        <v>34</v>
      </c>
      <c r="Q2" s="26" t="s">
        <v>35</v>
      </c>
    </row>
    <row r="3" spans="1:18">
      <c r="A3" s="3"/>
      <c r="B3" s="3"/>
      <c r="J3" s="19" t="s">
        <v>27</v>
      </c>
      <c r="K3" s="19" t="s">
        <v>27</v>
      </c>
      <c r="L3" s="19" t="s">
        <v>27</v>
      </c>
      <c r="M3" s="19"/>
      <c r="N3" s="19"/>
      <c r="O3" s="26">
        <v>40</v>
      </c>
      <c r="P3" s="26">
        <v>40</v>
      </c>
      <c r="Q3" s="26">
        <v>20</v>
      </c>
    </row>
    <row r="4" spans="1:18">
      <c r="A4" s="3"/>
      <c r="B4" s="3"/>
      <c r="J4" s="19" t="s">
        <v>40</v>
      </c>
      <c r="K4" s="19"/>
      <c r="L4" s="19"/>
      <c r="M4" s="19"/>
      <c r="N4" s="19"/>
      <c r="O4" s="19"/>
      <c r="P4" s="19"/>
      <c r="Q4" s="19"/>
    </row>
    <row r="5" spans="1:18">
      <c r="A5" s="3"/>
      <c r="B5" s="3"/>
      <c r="J5" s="3"/>
      <c r="K5" s="3"/>
      <c r="L5" s="3"/>
      <c r="M5" s="3"/>
      <c r="O5" s="1" t="s">
        <v>32</v>
      </c>
    </row>
    <row r="6" spans="1:18">
      <c r="J6" s="3"/>
      <c r="K6" s="3"/>
      <c r="L6" s="3"/>
      <c r="M6" s="3"/>
      <c r="O6" s="20" t="s">
        <v>45</v>
      </c>
      <c r="P6" s="22"/>
      <c r="Q6" s="22"/>
      <c r="R6" s="22"/>
    </row>
    <row r="7" spans="1:18">
      <c r="J7" s="3"/>
      <c r="K7" s="3"/>
      <c r="L7" s="3"/>
      <c r="M7" s="3"/>
      <c r="O7" s="22"/>
      <c r="P7" s="22"/>
      <c r="Q7" s="22"/>
      <c r="R7" s="22"/>
    </row>
    <row r="8" spans="1:18">
      <c r="A8" s="1" t="s">
        <v>11</v>
      </c>
      <c r="B8" t="s">
        <v>0</v>
      </c>
      <c r="C8" s="1" t="s">
        <v>16</v>
      </c>
      <c r="D8" s="1" t="s">
        <v>1</v>
      </c>
      <c r="E8" s="1" t="s">
        <v>24</v>
      </c>
      <c r="F8" s="1" t="s">
        <v>22</v>
      </c>
      <c r="G8" s="1" t="s">
        <v>5</v>
      </c>
      <c r="H8" s="1" t="s">
        <v>2</v>
      </c>
      <c r="I8" s="1" t="s">
        <v>3</v>
      </c>
      <c r="J8" s="20" t="s">
        <v>41</v>
      </c>
      <c r="K8" s="21" t="s">
        <v>42</v>
      </c>
      <c r="L8" s="21" t="s">
        <v>43</v>
      </c>
      <c r="M8" s="16" t="s">
        <v>29</v>
      </c>
      <c r="N8" s="1" t="s">
        <v>9</v>
      </c>
      <c r="O8" s="21" t="s">
        <v>41</v>
      </c>
      <c r="P8" s="21" t="s">
        <v>42</v>
      </c>
      <c r="Q8" s="21" t="s">
        <v>43</v>
      </c>
      <c r="R8" s="21" t="s">
        <v>44</v>
      </c>
    </row>
    <row r="9" spans="1:18">
      <c r="A9" s="10" t="s">
        <v>46</v>
      </c>
      <c r="B9">
        <v>58.66</v>
      </c>
      <c r="C9">
        <v>3051</v>
      </c>
      <c r="D9">
        <v>10</v>
      </c>
      <c r="E9">
        <f>C9*D9</f>
        <v>30510</v>
      </c>
      <c r="F9" s="9">
        <f>B9*D9</f>
        <v>586.59999999999991</v>
      </c>
      <c r="G9" s="1" t="s">
        <v>6</v>
      </c>
      <c r="H9" s="4">
        <v>1.8</v>
      </c>
      <c r="I9">
        <v>10</v>
      </c>
      <c r="J9" s="27">
        <f>F9/H9</f>
        <v>325.88888888888886</v>
      </c>
      <c r="K9" s="28">
        <f>B9/C9</f>
        <v>1.9226483120288428E-2</v>
      </c>
      <c r="L9" s="27">
        <f>F9/I9</f>
        <v>58.659999999999989</v>
      </c>
      <c r="M9" s="18">
        <f>H9/L9</f>
        <v>3.0685305148312313E-2</v>
      </c>
      <c r="O9" s="22">
        <v>40</v>
      </c>
      <c r="P9" s="22">
        <v>36</v>
      </c>
      <c r="Q9" s="22">
        <v>16</v>
      </c>
      <c r="R9" s="22">
        <f>SUM(O9:Q9)</f>
        <v>92</v>
      </c>
    </row>
    <row r="10" spans="1:18">
      <c r="A10" s="10" t="s">
        <v>23</v>
      </c>
      <c r="B10">
        <v>79.22</v>
      </c>
      <c r="C10">
        <v>3722</v>
      </c>
      <c r="D10">
        <v>10</v>
      </c>
      <c r="E10">
        <f>C10*D10</f>
        <v>37220</v>
      </c>
      <c r="F10" s="9">
        <f>B10*D10</f>
        <v>792.2</v>
      </c>
      <c r="G10" s="2" t="s">
        <v>14</v>
      </c>
      <c r="H10" s="4">
        <f>C10*D10*0.00012</f>
        <v>4.4664000000000001</v>
      </c>
      <c r="I10">
        <v>10</v>
      </c>
      <c r="J10" s="27">
        <f>F10/H10</f>
        <v>177.36879813720222</v>
      </c>
      <c r="K10" s="28">
        <f>B10/C10</f>
        <v>2.1284255776464266E-2</v>
      </c>
      <c r="L10" s="27">
        <f>F10/I10</f>
        <v>79.22</v>
      </c>
      <c r="M10" s="14">
        <f>H10/L10</f>
        <v>5.6379702095430452E-2</v>
      </c>
      <c r="O10" s="22">
        <v>28</v>
      </c>
      <c r="P10" s="22">
        <v>40</v>
      </c>
      <c r="Q10" s="22">
        <v>18</v>
      </c>
      <c r="R10" s="22">
        <f>SUM(O10:Q10)</f>
        <v>86</v>
      </c>
    </row>
    <row r="11" spans="1:18">
      <c r="A11" s="11" t="s">
        <v>47</v>
      </c>
      <c r="B11">
        <v>46.94</v>
      </c>
      <c r="C11">
        <v>2512</v>
      </c>
      <c r="D11">
        <v>10</v>
      </c>
      <c r="E11">
        <f>C11*D11</f>
        <v>25120</v>
      </c>
      <c r="F11" s="9">
        <f>B11*D11</f>
        <v>469.4</v>
      </c>
      <c r="G11" s="1" t="s">
        <v>6</v>
      </c>
      <c r="H11" s="4">
        <v>1.8</v>
      </c>
      <c r="I11">
        <v>10</v>
      </c>
      <c r="J11" s="27">
        <f>F11/H11</f>
        <v>260.77777777777777</v>
      </c>
      <c r="K11" s="28">
        <f>B11/C11</f>
        <v>1.8686305732484077E-2</v>
      </c>
      <c r="L11" s="27">
        <f>F11/I11</f>
        <v>46.94</v>
      </c>
      <c r="M11" s="18">
        <f>H11/L11</f>
        <v>3.8346825734980827E-2</v>
      </c>
      <c r="N11" s="13" t="s">
        <v>30</v>
      </c>
      <c r="O11" s="22">
        <v>38</v>
      </c>
      <c r="P11" s="22">
        <v>34</v>
      </c>
      <c r="Q11" s="22">
        <v>12</v>
      </c>
      <c r="R11" s="22">
        <f>SUM(O11:Q11)</f>
        <v>84</v>
      </c>
    </row>
    <row r="12" spans="1:18">
      <c r="A12" s="7" t="s">
        <v>48</v>
      </c>
      <c r="B12">
        <v>80.56</v>
      </c>
      <c r="C12">
        <v>3863</v>
      </c>
      <c r="D12">
        <v>10</v>
      </c>
      <c r="E12">
        <f>C12*D12</f>
        <v>38630</v>
      </c>
      <c r="F12" s="9">
        <f>B12*D12</f>
        <v>805.6</v>
      </c>
      <c r="G12" s="2" t="s">
        <v>14</v>
      </c>
      <c r="H12" s="4">
        <f>C12*D12*0.00012</f>
        <v>4.6356000000000002</v>
      </c>
      <c r="I12">
        <v>10</v>
      </c>
      <c r="J12" s="27">
        <f>F12/H12</f>
        <v>173.78548623694883</v>
      </c>
      <c r="K12" s="28">
        <f>B12/C12</f>
        <v>2.0854258348433859E-2</v>
      </c>
      <c r="L12" s="27">
        <f>F12/I12</f>
        <v>80.56</v>
      </c>
      <c r="M12" s="14">
        <f>H12/L12</f>
        <v>5.7542204568023836E-2</v>
      </c>
      <c r="N12" s="8"/>
      <c r="O12" s="22">
        <v>26</v>
      </c>
      <c r="P12" s="22">
        <v>38</v>
      </c>
      <c r="Q12" s="22">
        <v>19</v>
      </c>
      <c r="R12" s="22">
        <f>SUM(O12:Q12)</f>
        <v>83</v>
      </c>
    </row>
    <row r="13" spans="1:18">
      <c r="A13" s="10" t="s">
        <v>4</v>
      </c>
      <c r="B13">
        <v>57.58</v>
      </c>
      <c r="C13">
        <v>3724</v>
      </c>
      <c r="D13">
        <v>10</v>
      </c>
      <c r="E13">
        <f>C13*D13</f>
        <v>37240</v>
      </c>
      <c r="F13" s="9">
        <f>B13*D13</f>
        <v>575.79999999999995</v>
      </c>
      <c r="G13" s="1" t="s">
        <v>6</v>
      </c>
      <c r="H13" s="4">
        <v>2.4</v>
      </c>
      <c r="I13">
        <v>10</v>
      </c>
      <c r="J13" s="27">
        <f>F13/H13</f>
        <v>239.91666666666666</v>
      </c>
      <c r="K13" s="28">
        <f>B13/C13</f>
        <v>1.5461868958109559E-2</v>
      </c>
      <c r="L13" s="27">
        <f>F13/I13</f>
        <v>57.58</v>
      </c>
      <c r="M13" s="18">
        <f>H13/L13</f>
        <v>4.1681139284473777E-2</v>
      </c>
      <c r="O13" s="22">
        <v>34</v>
      </c>
      <c r="P13" s="22">
        <v>26</v>
      </c>
      <c r="Q13" s="22">
        <v>15</v>
      </c>
      <c r="R13" s="22">
        <f>SUM(O13:Q13)</f>
        <v>75</v>
      </c>
    </row>
    <row r="14" spans="1:18">
      <c r="A14" s="10" t="s">
        <v>49</v>
      </c>
      <c r="B14">
        <v>47.68</v>
      </c>
      <c r="C14">
        <v>2781</v>
      </c>
      <c r="D14">
        <v>10</v>
      </c>
      <c r="E14">
        <f>C14*D14</f>
        <v>27810</v>
      </c>
      <c r="F14" s="9">
        <f>B14*D14</f>
        <v>476.8</v>
      </c>
      <c r="G14" s="1" t="s">
        <v>6</v>
      </c>
      <c r="H14" s="4">
        <v>2.4</v>
      </c>
      <c r="I14">
        <v>10</v>
      </c>
      <c r="J14" s="27">
        <f>F14/H14</f>
        <v>198.66666666666669</v>
      </c>
      <c r="K14" s="28">
        <f>B14/C14</f>
        <v>1.7144911902193454E-2</v>
      </c>
      <c r="L14" s="27">
        <f>F14/I14</f>
        <v>47.68</v>
      </c>
      <c r="M14" s="18">
        <f>H14/L14</f>
        <v>5.0335570469798654E-2</v>
      </c>
      <c r="N14" s="23" t="s">
        <v>37</v>
      </c>
      <c r="O14" s="22">
        <v>32</v>
      </c>
      <c r="P14" s="22">
        <v>30</v>
      </c>
      <c r="Q14" s="22">
        <v>13</v>
      </c>
      <c r="R14" s="22">
        <f>SUM(O14:Q14)</f>
        <v>75</v>
      </c>
    </row>
    <row r="15" spans="1:18">
      <c r="A15" s="10" t="s">
        <v>50</v>
      </c>
      <c r="B15">
        <v>122.58</v>
      </c>
      <c r="C15">
        <v>9311</v>
      </c>
      <c r="D15">
        <v>5</v>
      </c>
      <c r="E15">
        <f>C15*D15</f>
        <v>46555</v>
      </c>
      <c r="F15" s="9">
        <f>B15*D15</f>
        <v>612.9</v>
      </c>
      <c r="G15" s="1" t="s">
        <v>52</v>
      </c>
      <c r="H15" s="4">
        <f>C15*D15*0.000072</f>
        <v>3.3519600000000001</v>
      </c>
      <c r="I15">
        <v>5</v>
      </c>
      <c r="J15" s="27">
        <f>F15/H15</f>
        <v>182.84824401245837</v>
      </c>
      <c r="K15" s="28">
        <f>B15/C15</f>
        <v>1.3165073568897004E-2</v>
      </c>
      <c r="L15" s="27">
        <f>F15/I15</f>
        <v>122.58</v>
      </c>
      <c r="M15" s="18">
        <f>H15/L15</f>
        <v>2.7345080763582968E-2</v>
      </c>
      <c r="O15" s="22">
        <v>30</v>
      </c>
      <c r="P15" s="22">
        <v>22</v>
      </c>
      <c r="Q15" s="22">
        <v>20</v>
      </c>
      <c r="R15" s="22">
        <f>SUM(O15:Q15)</f>
        <v>72</v>
      </c>
    </row>
    <row r="16" spans="1:18">
      <c r="A16" s="10" t="s">
        <v>51</v>
      </c>
      <c r="B16">
        <v>75.36</v>
      </c>
      <c r="C16">
        <v>5906</v>
      </c>
      <c r="D16">
        <v>10</v>
      </c>
      <c r="E16">
        <f>C16*D16</f>
        <v>59060</v>
      </c>
      <c r="F16" s="9">
        <f>B16*D16</f>
        <v>753.6</v>
      </c>
      <c r="G16" s="1" t="s">
        <v>6</v>
      </c>
      <c r="H16" s="4">
        <v>3</v>
      </c>
      <c r="I16">
        <v>20</v>
      </c>
      <c r="J16" s="27">
        <f>F16/H16</f>
        <v>251.20000000000002</v>
      </c>
      <c r="K16" s="28">
        <f>B16/C16</f>
        <v>1.2759905181171689E-2</v>
      </c>
      <c r="L16" s="27">
        <f>F16/I16</f>
        <v>37.68</v>
      </c>
      <c r="M16" s="14">
        <f>H16/L16</f>
        <v>7.9617834394904455E-2</v>
      </c>
      <c r="O16" s="22">
        <v>36</v>
      </c>
      <c r="P16" s="22">
        <v>20</v>
      </c>
      <c r="Q16" s="22">
        <v>11</v>
      </c>
      <c r="R16" s="22">
        <f>SUM(O16:Q16)</f>
        <v>67</v>
      </c>
    </row>
    <row r="17" spans="1:18">
      <c r="A17" s="6" t="s">
        <v>28</v>
      </c>
      <c r="B17">
        <v>56.44</v>
      </c>
      <c r="C17">
        <v>3160</v>
      </c>
      <c r="D17">
        <v>10</v>
      </c>
      <c r="E17">
        <f>C17*D17</f>
        <v>31600</v>
      </c>
      <c r="F17" s="9">
        <f>B17*D17</f>
        <v>564.4</v>
      </c>
      <c r="G17" s="2" t="s">
        <v>7</v>
      </c>
      <c r="H17" s="4">
        <f>C17*D17*0.00012</f>
        <v>3.7920000000000003</v>
      </c>
      <c r="I17">
        <v>20</v>
      </c>
      <c r="J17" s="27">
        <f>F17/H17</f>
        <v>148.83966244725738</v>
      </c>
      <c r="K17" s="28">
        <f>B17/C17</f>
        <v>1.7860759493670886E-2</v>
      </c>
      <c r="L17" s="27">
        <f>F17/I17</f>
        <v>28.22</v>
      </c>
      <c r="M17" s="17">
        <f>H17/L17</f>
        <v>0.13437278525868179</v>
      </c>
      <c r="O17" s="22">
        <v>24</v>
      </c>
      <c r="P17" s="22">
        <v>32</v>
      </c>
      <c r="Q17" s="22">
        <v>9</v>
      </c>
      <c r="R17" s="22">
        <f>SUM(O17:Q17)</f>
        <v>65</v>
      </c>
    </row>
    <row r="18" spans="1:18">
      <c r="A18" s="6" t="s">
        <v>8</v>
      </c>
      <c r="B18" s="10">
        <v>23.7</v>
      </c>
      <c r="C18" s="10">
        <v>1448</v>
      </c>
      <c r="D18" s="10">
        <v>20</v>
      </c>
      <c r="E18">
        <f>C18*D18</f>
        <v>28960</v>
      </c>
      <c r="F18" s="9">
        <f>B18*D18</f>
        <v>474</v>
      </c>
      <c r="G18" s="11" t="s">
        <v>13</v>
      </c>
      <c r="H18" s="12">
        <v>3.6</v>
      </c>
      <c r="I18" s="10">
        <v>20</v>
      </c>
      <c r="J18" s="27">
        <f>F18/H18</f>
        <v>131.66666666666666</v>
      </c>
      <c r="K18" s="28">
        <f>B18/C18</f>
        <v>1.6367403314917126E-2</v>
      </c>
      <c r="L18" s="27">
        <f>F18/I18</f>
        <v>23.7</v>
      </c>
      <c r="M18" s="17">
        <f>H18/L18</f>
        <v>0.15189873417721519</v>
      </c>
      <c r="N18" s="23" t="s">
        <v>36</v>
      </c>
      <c r="O18" s="22">
        <v>20</v>
      </c>
      <c r="P18" s="22">
        <v>28</v>
      </c>
      <c r="Q18" s="22">
        <v>8</v>
      </c>
      <c r="R18" s="22">
        <f>SUM(O18:Q18)</f>
        <v>56</v>
      </c>
    </row>
    <row r="19" spans="1:18">
      <c r="A19" s="6" t="s">
        <v>20</v>
      </c>
      <c r="B19" s="10">
        <v>60.68</v>
      </c>
      <c r="C19" s="10">
        <v>4023</v>
      </c>
      <c r="D19" s="10">
        <v>10</v>
      </c>
      <c r="E19">
        <f>C19*D19</f>
        <v>40230</v>
      </c>
      <c r="F19" s="9">
        <f>B19*D19</f>
        <v>606.79999999999995</v>
      </c>
      <c r="G19" s="11" t="s">
        <v>21</v>
      </c>
      <c r="H19" s="12">
        <f>C19*D19*0.00018</f>
        <v>7.2414000000000005</v>
      </c>
      <c r="I19" s="10">
        <v>10</v>
      </c>
      <c r="J19" s="27">
        <f>F19/H19</f>
        <v>83.795951059187445</v>
      </c>
      <c r="K19" s="28">
        <f>B19/C19</f>
        <v>1.5083271190653742E-2</v>
      </c>
      <c r="L19" s="27">
        <f>F19/I19</f>
        <v>60.679999999999993</v>
      </c>
      <c r="M19" s="17">
        <f>H19/L19</f>
        <v>0.11933750823994729</v>
      </c>
      <c r="O19" s="22">
        <v>14</v>
      </c>
      <c r="P19" s="22">
        <v>24</v>
      </c>
      <c r="Q19" s="22">
        <v>17</v>
      </c>
      <c r="R19" s="22">
        <f>SUM(O19:Q19)</f>
        <v>55</v>
      </c>
    </row>
    <row r="20" spans="1:18">
      <c r="A20" s="6" t="s">
        <v>17</v>
      </c>
      <c r="B20" s="10">
        <v>51.24</v>
      </c>
      <c r="C20" s="10">
        <v>5197</v>
      </c>
      <c r="D20" s="10">
        <v>10</v>
      </c>
      <c r="E20">
        <f>C20*D20</f>
        <v>51970</v>
      </c>
      <c r="F20" s="9">
        <f>B20*D20</f>
        <v>512.4</v>
      </c>
      <c r="G20" s="11" t="s">
        <v>13</v>
      </c>
      <c r="H20" s="12">
        <v>3.6</v>
      </c>
      <c r="I20" s="10">
        <v>10</v>
      </c>
      <c r="J20" s="27">
        <f>F20/H20</f>
        <v>142.33333333333331</v>
      </c>
      <c r="K20" s="28">
        <f>B20/C20</f>
        <v>9.8595343467385039E-3</v>
      </c>
      <c r="L20" s="27">
        <f>F20/I20</f>
        <v>51.239999999999995</v>
      </c>
      <c r="M20" s="14">
        <f>H20/L20</f>
        <v>7.0257611241217807E-2</v>
      </c>
      <c r="O20" s="22">
        <v>22</v>
      </c>
      <c r="P20" s="22">
        <v>16</v>
      </c>
      <c r="Q20" s="22">
        <v>14</v>
      </c>
      <c r="R20" s="22">
        <f>SUM(O20:Q20)</f>
        <v>52</v>
      </c>
    </row>
    <row r="21" spans="1:18" s="8" customFormat="1">
      <c r="A21" s="6" t="s">
        <v>18</v>
      </c>
      <c r="B21" s="10">
        <v>71.8</v>
      </c>
      <c r="C21" s="10">
        <v>5718</v>
      </c>
      <c r="D21" s="10">
        <v>5</v>
      </c>
      <c r="E21">
        <f>C21*D21</f>
        <v>28590</v>
      </c>
      <c r="F21" s="9">
        <f>B21*D21</f>
        <v>359</v>
      </c>
      <c r="G21" s="11" t="s">
        <v>13</v>
      </c>
      <c r="H21" s="12">
        <v>3.6</v>
      </c>
      <c r="I21" s="10">
        <v>10</v>
      </c>
      <c r="J21" s="27">
        <f>F21/H21</f>
        <v>99.722222222222214</v>
      </c>
      <c r="K21" s="28">
        <f>B21/C21</f>
        <v>1.2556838055264077E-2</v>
      </c>
      <c r="L21" s="27">
        <f>F21/I21</f>
        <v>35.9</v>
      </c>
      <c r="M21" s="14">
        <f>H21/L21</f>
        <v>0.10027855153203344</v>
      </c>
      <c r="N21"/>
      <c r="O21" s="22">
        <v>18</v>
      </c>
      <c r="P21" s="22">
        <v>18</v>
      </c>
      <c r="Q21" s="22">
        <v>10</v>
      </c>
      <c r="R21" s="22">
        <f>SUM(O21:Q21)</f>
        <v>46</v>
      </c>
    </row>
    <row r="22" spans="1:18">
      <c r="A22" s="6" t="s">
        <v>19</v>
      </c>
      <c r="B22" s="10">
        <v>12.48</v>
      </c>
      <c r="C22" s="10">
        <v>1769</v>
      </c>
      <c r="D22" s="10">
        <v>10</v>
      </c>
      <c r="E22">
        <f>C22*D22</f>
        <v>17690</v>
      </c>
      <c r="F22" s="9">
        <f>B22*D22</f>
        <v>124.80000000000001</v>
      </c>
      <c r="G22" s="11" t="s">
        <v>13</v>
      </c>
      <c r="H22" s="12">
        <v>1.44</v>
      </c>
      <c r="I22" s="10">
        <v>10</v>
      </c>
      <c r="J22" s="27">
        <f>F22/H22</f>
        <v>86.666666666666671</v>
      </c>
      <c r="K22" s="28">
        <f>B22/C22</f>
        <v>7.0548332391181462E-3</v>
      </c>
      <c r="L22" s="27">
        <f>F22/I22</f>
        <v>12.48</v>
      </c>
      <c r="M22" s="14">
        <f>H22/L22</f>
        <v>0.11538461538461538</v>
      </c>
      <c r="O22" s="22">
        <v>16</v>
      </c>
      <c r="P22" s="22">
        <v>14</v>
      </c>
      <c r="Q22" s="22">
        <v>7</v>
      </c>
      <c r="R22" s="22">
        <f>SUM(O22:Q22)</f>
        <v>37</v>
      </c>
    </row>
    <row r="23" spans="1:18">
      <c r="A23" s="1"/>
      <c r="G23" s="1"/>
      <c r="H23" s="4"/>
      <c r="J23" s="5"/>
      <c r="K23" s="5"/>
      <c r="L23" s="5"/>
      <c r="M23" s="5"/>
    </row>
    <row r="24" spans="1:18">
      <c r="A24" s="1" t="s">
        <v>15</v>
      </c>
      <c r="J24" s="9">
        <f>MEDIAN(J9:J22)</f>
        <v>175.57714218707554</v>
      </c>
      <c r="K24" s="15">
        <f>MEDIAN(K9:K22)</f>
        <v>1.5914636136513342E-2</v>
      </c>
      <c r="L24" s="9">
        <f>MEDIAN(L9:L22)</f>
        <v>49.459999999999994</v>
      </c>
      <c r="M24" s="14">
        <f>MEDIAN(M9:M22)</f>
        <v>6.3899907904620828E-2</v>
      </c>
    </row>
    <row r="25" spans="1:18">
      <c r="A25" s="1" t="s">
        <v>12</v>
      </c>
    </row>
    <row r="26" spans="1:18">
      <c r="I26" s="1"/>
      <c r="J26" s="1"/>
    </row>
  </sheetData>
  <sortState ref="A9:R22">
    <sortCondition descending="1" ref="R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5-16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2018-06-09T10:54:18Z</dcterms:modified>
</cp:coreProperties>
</file>