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samara_pereira4_fatec_sp_gov_br/Documents/"/>
    </mc:Choice>
  </mc:AlternateContent>
  <xr:revisionPtr revIDLastSave="349" documentId="8_{4B9E3CC0-4CD8-4551-8BF7-1C5EECF5C0FD}" xr6:coauthVersionLast="47" xr6:coauthVersionMax="47" xr10:uidLastSave="{1BC4D062-AA51-4DC6-9A59-C7255E8018A7}"/>
  <bookViews>
    <workbookView xWindow="-108" yWindow="-108" windowWidth="23256" windowHeight="12456" activeTab="4" xr2:uid="{350EF4FD-6F62-44F3-ABAC-1967F0206463}"/>
  </bookViews>
  <sheets>
    <sheet name="Exerciocio.6" sheetId="2" r:id="rId1"/>
    <sheet name="Exercicio.7" sheetId="3" r:id="rId2"/>
    <sheet name="Exercicio.8" sheetId="4" r:id="rId3"/>
    <sheet name="Exercicio.9" sheetId="5" r:id="rId4"/>
    <sheet name="Exercicios.10" sheetId="6" r:id="rId5"/>
  </sheets>
  <definedNames>
    <definedName name="_xlchart.v1.0" hidden="1">Exerciocio.6!$B$3:$B$7</definedName>
    <definedName name="_xlchart.v1.1" hidden="1">Exerciocio.6!$B$8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E9" i="2"/>
  <c r="F3" i="2" s="1"/>
  <c r="H3" i="2" s="1"/>
  <c r="B15" i="3"/>
  <c r="B14" i="3"/>
  <c r="B13" i="3"/>
  <c r="B12" i="3"/>
  <c r="B11" i="3"/>
  <c r="B7" i="3"/>
  <c r="B6" i="3"/>
  <c r="B5" i="3"/>
  <c r="B4" i="3"/>
  <c r="B3" i="3"/>
  <c r="G3" i="2" l="1"/>
  <c r="F7" i="2"/>
  <c r="H7" i="2" s="1"/>
  <c r="F4" i="2"/>
  <c r="H4" i="2" s="1"/>
  <c r="F5" i="2"/>
  <c r="H5" i="2" s="1"/>
  <c r="F6" i="2"/>
  <c r="H6" i="2" s="1"/>
  <c r="F8" i="2"/>
  <c r="H8" i="2" s="1"/>
  <c r="G4" i="2" l="1"/>
  <c r="G5" i="2" s="1"/>
  <c r="G6" i="2" s="1"/>
  <c r="G7" i="2" s="1"/>
  <c r="G8" i="2" s="1"/>
</calcChain>
</file>

<file path=xl/sharedStrings.xml><?xml version="1.0" encoding="utf-8"?>
<sst xmlns="http://schemas.openxmlformats.org/spreadsheetml/2006/main" count="97" uniqueCount="70">
  <si>
    <t>Nível</t>
  </si>
  <si>
    <t>Frequência</t>
  </si>
  <si>
    <t>Frequência relativa</t>
  </si>
  <si>
    <t>Densidade</t>
  </si>
  <si>
    <t>2,25 ˫2,55</t>
  </si>
  <si>
    <t>moda</t>
  </si>
  <si>
    <t>média</t>
  </si>
  <si>
    <t>mediana</t>
  </si>
  <si>
    <t>Q1</t>
  </si>
  <si>
    <t>Q3</t>
  </si>
  <si>
    <t>EXERCICIO 7</t>
  </si>
  <si>
    <t>EXERCICIO 6</t>
  </si>
  <si>
    <t>Frequência acumulada</t>
  </si>
  <si>
    <t>2,25 ˫2,56</t>
  </si>
  <si>
    <t>2,25 ˫2,57</t>
  </si>
  <si>
    <t>2,25 ˫2,58</t>
  </si>
  <si>
    <t>2,25 ˫2,59</t>
  </si>
  <si>
    <t>2,25 ˫2,60</t>
  </si>
  <si>
    <t>Mediana</t>
  </si>
  <si>
    <t>Limite Inf</t>
  </si>
  <si>
    <t>Q1 25%</t>
  </si>
  <si>
    <t>Mediana 50%</t>
  </si>
  <si>
    <t>Q3 75%</t>
  </si>
  <si>
    <t>Limite Sup</t>
  </si>
  <si>
    <t>COEFICIENTE DE BOWLEY</t>
  </si>
  <si>
    <t>EXERCICIO 8</t>
  </si>
  <si>
    <t>Frequência Relativa</t>
  </si>
  <si>
    <t>Frequência Acumulada</t>
  </si>
  <si>
    <t>Ni</t>
  </si>
  <si>
    <r>
      <t xml:space="preserve">6,0 </t>
    </r>
    <r>
      <rPr>
        <sz val="11"/>
        <color theme="1"/>
        <rFont val="Calibri"/>
        <family val="2"/>
      </rPr>
      <t>Ͱ</t>
    </r>
    <r>
      <rPr>
        <sz val="11"/>
        <color theme="1"/>
        <rFont val="Calibri"/>
        <family val="2"/>
        <scheme val="minor"/>
      </rPr>
      <t xml:space="preserve"> 6,4</t>
    </r>
  </si>
  <si>
    <t>6,4 Ͱ 6,8</t>
  </si>
  <si>
    <t>6,8 Ͱ7,2</t>
  </si>
  <si>
    <t>7,2 Ͱ 7,6</t>
  </si>
  <si>
    <t>7,6 Ͱ 8,0</t>
  </si>
  <si>
    <t>8,0 Ͱ 8,4</t>
  </si>
  <si>
    <t>SOMA</t>
  </si>
  <si>
    <t>Média centrada</t>
  </si>
  <si>
    <t>Diagrama de caixa</t>
  </si>
  <si>
    <t>Moda</t>
  </si>
  <si>
    <t>1º Quartil</t>
  </si>
  <si>
    <t>3º Quartil</t>
  </si>
  <si>
    <t>Lim Inf</t>
  </si>
  <si>
    <t>Lim Sup</t>
  </si>
  <si>
    <t>Durabilidade</t>
  </si>
  <si>
    <r>
      <t xml:space="preserve">0 </t>
    </r>
    <r>
      <rPr>
        <sz val="18"/>
        <color theme="1"/>
        <rFont val="Calibri"/>
        <family val="2"/>
        <scheme val="minor"/>
      </rPr>
      <t>˫</t>
    </r>
    <r>
      <rPr>
        <sz val="11"/>
        <color theme="1"/>
        <rFont val="Calibri"/>
        <family val="2"/>
        <scheme val="minor"/>
      </rPr>
      <t xml:space="preserve"> 3</t>
    </r>
  </si>
  <si>
    <r>
      <t xml:space="preserve">3 </t>
    </r>
    <r>
      <rPr>
        <sz val="18"/>
        <color theme="1"/>
        <rFont val="Calibri"/>
        <family val="2"/>
        <scheme val="minor"/>
      </rPr>
      <t>˫</t>
    </r>
    <r>
      <rPr>
        <sz val="11"/>
        <color theme="1"/>
        <rFont val="Calibri"/>
        <family val="2"/>
        <scheme val="minor"/>
      </rPr>
      <t xml:space="preserve"> 6</t>
    </r>
  </si>
  <si>
    <r>
      <t>6</t>
    </r>
    <r>
      <rPr>
        <sz val="18"/>
        <color theme="1"/>
        <rFont val="Calibri"/>
        <family val="2"/>
        <scheme val="minor"/>
      </rPr>
      <t xml:space="preserve"> ˫</t>
    </r>
    <r>
      <rPr>
        <sz val="11"/>
        <color theme="1"/>
        <rFont val="Calibri"/>
        <family val="2"/>
        <scheme val="minor"/>
      </rPr>
      <t xml:space="preserve"> 9</t>
    </r>
  </si>
  <si>
    <r>
      <t xml:space="preserve">9 </t>
    </r>
    <r>
      <rPr>
        <sz val="18"/>
        <color theme="1"/>
        <rFont val="Calibri"/>
        <family val="2"/>
        <scheme val="minor"/>
      </rPr>
      <t>˫</t>
    </r>
    <r>
      <rPr>
        <sz val="11"/>
        <color theme="1"/>
        <rFont val="Calibri"/>
        <family val="2"/>
        <scheme val="minor"/>
      </rPr>
      <t xml:space="preserve"> 12</t>
    </r>
  </si>
  <si>
    <r>
      <t xml:space="preserve">12 </t>
    </r>
    <r>
      <rPr>
        <sz val="18"/>
        <color theme="1"/>
        <rFont val="Calibri"/>
        <family val="2"/>
        <scheme val="minor"/>
      </rPr>
      <t>˫</t>
    </r>
    <r>
      <rPr>
        <sz val="11"/>
        <color theme="1"/>
        <rFont val="Calibri"/>
        <family val="2"/>
        <scheme val="minor"/>
      </rPr>
      <t xml:space="preserve"> 15</t>
    </r>
  </si>
  <si>
    <r>
      <t xml:space="preserve">15 </t>
    </r>
    <r>
      <rPr>
        <sz val="18"/>
        <color theme="1"/>
        <rFont val="Calibri"/>
        <family val="2"/>
        <scheme val="minor"/>
      </rPr>
      <t>˫</t>
    </r>
    <r>
      <rPr>
        <sz val="11"/>
        <color theme="1"/>
        <rFont val="Calibri"/>
        <family val="2"/>
        <scheme val="minor"/>
      </rPr>
      <t xml:space="preserve"> 20</t>
    </r>
  </si>
  <si>
    <t>Variável no eixo X</t>
  </si>
  <si>
    <t>Classes - massa corporal</t>
  </si>
  <si>
    <t>ni - Frequência</t>
  </si>
  <si>
    <t>F - Frequência relativa</t>
  </si>
  <si>
    <t>Fac - Frequência Acumulada</t>
  </si>
  <si>
    <t>Di - Densidade</t>
  </si>
  <si>
    <t>ni</t>
  </si>
  <si>
    <t>m</t>
  </si>
  <si>
    <t>Frequencia relativa eixo Y</t>
  </si>
  <si>
    <r>
      <t xml:space="preserve">30 </t>
    </r>
    <r>
      <rPr>
        <sz val="11"/>
        <color theme="1"/>
        <rFont val="Calibri"/>
        <family val="2"/>
      </rPr>
      <t>Ⱶ</t>
    </r>
    <r>
      <rPr>
        <sz val="11"/>
        <color theme="1"/>
        <rFont val="Calibri"/>
        <family val="2"/>
        <scheme val="minor"/>
      </rPr>
      <t xml:space="preserve"> 40</t>
    </r>
  </si>
  <si>
    <t>40 Ⱶ 55</t>
  </si>
  <si>
    <t>md/4</t>
  </si>
  <si>
    <t>55 Ⱶ 65</t>
  </si>
  <si>
    <t>65 Ⱶ 70</t>
  </si>
  <si>
    <t>70 Ⱶ 80</t>
  </si>
  <si>
    <t>80 Ⱶ 90</t>
  </si>
  <si>
    <t>90 Ⱶ 110</t>
  </si>
  <si>
    <t>110 Ⱶ 140</t>
  </si>
  <si>
    <t>n 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</si>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</sst>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0" formatCode="0.000000000"/>
    <numFmt numFmtId="174" formatCode="_-* #,##0.00_-;\-* #,##0.00_-;_-* &quot;-&quot;??_-;_-@_-"/>
    <numFmt numFmtId="175" formatCode="0.0"/>
    <numFmt numFmtId="177" formatCode="0.000"/>
    <numFmt numFmtId="178" formatCode="0.000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339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10" fillId="2" borderId="0" applyNumberFormat="0" applyBorder="0" applyAlignment="0" applyProtection="0"/>
  </cellStyleXfs>
  <cellXfs count="9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9" fontId="2" fillId="0" borderId="4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0" fontId="2" fillId="0" borderId="4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75" fontId="2" fillId="0" borderId="7" xfId="0" applyNumberFormat="1" applyFont="1" applyBorder="1" applyAlignment="1">
      <alignment horizontal="center" vertical="center" wrapText="1"/>
    </xf>
    <xf numFmtId="175" fontId="0" fillId="0" borderId="7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175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/>
    </xf>
    <xf numFmtId="0" fontId="0" fillId="0" borderId="0" xfId="0"/>
    <xf numFmtId="2" fontId="0" fillId="3" borderId="16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 wrapText="1"/>
    </xf>
    <xf numFmtId="175" fontId="0" fillId="3" borderId="19" xfId="0" applyNumberForma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" fontId="0" fillId="3" borderId="22" xfId="0" applyNumberForma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2" fontId="0" fillId="0" borderId="16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0" xfId="0"/>
    <xf numFmtId="0" fontId="0" fillId="0" borderId="7" xfId="0" applyBorder="1"/>
    <xf numFmtId="0" fontId="0" fillId="0" borderId="25" xfId="0" applyBorder="1"/>
    <xf numFmtId="0" fontId="0" fillId="0" borderId="26" xfId="0" applyBorder="1"/>
    <xf numFmtId="0" fontId="0" fillId="4" borderId="2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10" fontId="0" fillId="0" borderId="28" xfId="1" applyNumberFormat="1" applyFont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0" fillId="0" borderId="25" xfId="1" applyNumberFormat="1" applyFont="1" applyBorder="1"/>
    <xf numFmtId="10" fontId="0" fillId="0" borderId="26" xfId="1" applyNumberFormat="1" applyFont="1" applyBorder="1"/>
    <xf numFmtId="10" fontId="0" fillId="0" borderId="28" xfId="1" applyNumberFormat="1" applyFont="1" applyBorder="1"/>
    <xf numFmtId="10" fontId="0" fillId="0" borderId="28" xfId="0" applyNumberFormat="1" applyBorder="1"/>
    <xf numFmtId="10" fontId="0" fillId="0" borderId="29" xfId="0" applyNumberFormat="1" applyBorder="1"/>
    <xf numFmtId="178" fontId="0" fillId="0" borderId="28" xfId="0" applyNumberFormat="1" applyBorder="1"/>
    <xf numFmtId="178" fontId="0" fillId="0" borderId="29" xfId="0" applyNumberFormat="1" applyBorder="1"/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7" xfId="0" applyFont="1" applyBorder="1"/>
    <xf numFmtId="0" fontId="0" fillId="4" borderId="16" xfId="0" applyFill="1" applyBorder="1" applyAlignment="1">
      <alignment horizontal="center" vertical="center"/>
    </xf>
  </cellXfs>
  <cellStyles count="4">
    <cellStyle name="Neutro 2" xfId="3" xr:uid="{77EFFF46-F305-4A6C-A073-F351861420A2}"/>
    <cellStyle name="Normal" xfId="0" builtinId="0"/>
    <cellStyle name="Porcentagem" xfId="1" builtinId="5"/>
    <cellStyle name="Vírgula 2" xfId="2" xr:uid="{31C36E20-CC6C-425F-96C7-13F9FF78B08A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3399"/>
            </a:solidFill>
            <a:ln>
              <a:noFill/>
            </a:ln>
            <a:effectLst/>
          </c:spPr>
          <c:invertIfNegative val="0"/>
          <c:val>
            <c:numRef>
              <c:f>'[Lucas - Gráficos de estatistica.xlsx]Prova - Ex 8'!$H$3:$H$8</c:f>
              <c:numCache>
                <c:formatCode>0.000</c:formatCode>
                <c:ptCount val="6"/>
                <c:pt idx="0">
                  <c:v>0.18749999999999983</c:v>
                </c:pt>
                <c:pt idx="1">
                  <c:v>0.12500000000000017</c:v>
                </c:pt>
                <c:pt idx="2">
                  <c:v>6.2499999999999944E-2</c:v>
                </c:pt>
                <c:pt idx="3">
                  <c:v>1.1250000000000016</c:v>
                </c:pt>
                <c:pt idx="4">
                  <c:v>0.68749999999999944</c:v>
                </c:pt>
                <c:pt idx="5">
                  <c:v>0.31249999999999972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'[Lucas - Gráficos de estatistica.xlsx]Prova - Ex 8'!$B$3:$B$8</c15:sqref>
                        </c15:formulaRef>
                      </c:ext>
                    </c:extLst>
                    <c:strCache>
                      <c:ptCount val="6"/>
                      <c:pt idx="0">
                        <c:v>6,0 Ͱ 6,4</c:v>
                      </c:pt>
                      <c:pt idx="1">
                        <c:v>6,4 Ͱ 6,8</c:v>
                      </c:pt>
                      <c:pt idx="2">
                        <c:v>6,8 Ͱ7,2</c:v>
                      </c:pt>
                      <c:pt idx="3">
                        <c:v>7,2 Ͱ 7,6</c:v>
                      </c:pt>
                      <c:pt idx="4">
                        <c:v>7,6 Ͱ 8,0</c:v>
                      </c:pt>
                      <c:pt idx="5">
                        <c:v>8,0 Ͱ 8,4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A5C-49A5-9DEE-112C4DC0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053112976"/>
        <c:axId val="-1053110800"/>
      </c:barChart>
      <c:catAx>
        <c:axId val="-10531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3110800"/>
        <c:crosses val="autoZero"/>
        <c:auto val="1"/>
        <c:lblAlgn val="ctr"/>
        <c:lblOffset val="100"/>
        <c:noMultiLvlLbl val="0"/>
      </c:catAx>
      <c:valAx>
        <c:axId val="-10531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31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Barras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'[Lucas - Gráficos de estatistica.xlsx]Prova - Ex 8'!$F$3</c:f>
              <c:numCache>
                <c:formatCode>0%</c:formatCode>
                <c:ptCount val="1"/>
                <c:pt idx="0">
                  <c:v>7.4999999999999997E-2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'[Lucas - Gráficos de estatistica.xlsx]Prova - Ex 8'!$B$3</c15:sqref>
                        </c15:formulaRef>
                      </c:ext>
                    </c:extLst>
                    <c:strCache>
                      <c:ptCount val="1"/>
                      <c:pt idx="0">
                        <c:v>6,0 Ͱ 6,4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4C-444C-AE0B-4ECC39D48D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'[Lucas - Gráficos de estatistica.xlsx]Prova - Ex 8'!$F$4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'[Lucas - Gráficos de estatistica.xlsx]Prova - Ex 8'!$B$4</c15:sqref>
                        </c15:formulaRef>
                      </c:ext>
                    </c:extLst>
                    <c:strCache>
                      <c:ptCount val="1"/>
                      <c:pt idx="0">
                        <c:v>6,4 Ͱ 6,8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4C-444C-AE0B-4ECC39D48D7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'[Lucas - Gráficos de estatistica.xlsx]Prova - Ex 8'!$F$5</c:f>
              <c:numCache>
                <c:formatCode>0%</c:formatCode>
                <c:ptCount val="1"/>
                <c:pt idx="0">
                  <c:v>2.5000000000000001E-2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'[Lucas - Gráficos de estatistica.xlsx]Prova - Ex 8'!$B$5</c15:sqref>
                        </c15:formulaRef>
                      </c:ext>
                    </c:extLst>
                    <c:strCache>
                      <c:ptCount val="1"/>
                      <c:pt idx="0">
                        <c:v>6,8 Ͱ7,2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4C-444C-AE0B-4ECC39D48D7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'[Lucas - Gráficos de estatistica.xlsx]Prova - Ex 8'!$F$6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'[Lucas - Gráficos de estatistica.xlsx]Prova - Ex 8'!$B$6</c15:sqref>
                        </c15:formulaRef>
                      </c:ext>
                    </c:extLst>
                    <c:strCache>
                      <c:ptCount val="1"/>
                      <c:pt idx="0">
                        <c:v>7,2 Ͱ 7,6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24C-444C-AE0B-4ECC39D48D7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'[Lucas - Gráficos de estatistica.xlsx]Prova - Ex 8'!$F$7</c:f>
              <c:numCache>
                <c:formatCode>0%</c:formatCode>
                <c:ptCount val="1"/>
                <c:pt idx="0">
                  <c:v>0.27500000000000002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'[Lucas - Gráficos de estatistica.xlsx]Prova - Ex 8'!$B$7</c15:sqref>
                        </c15:formulaRef>
                      </c:ext>
                    </c:extLst>
                    <c:strCache>
                      <c:ptCount val="1"/>
                      <c:pt idx="0">
                        <c:v>7,6 Ͱ 8,0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24C-444C-AE0B-4ECC39D48D7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'[Lucas - Gráficos de estatistica.xlsx]Prova - Ex 8'!$F$8</c:f>
              <c:numCache>
                <c:formatCode>0%</c:formatCode>
                <c:ptCount val="1"/>
                <c:pt idx="0">
                  <c:v>0.125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'[Lucas - Gráficos de estatistica.xlsx]Prova - Ex 8'!$B$8</c15:sqref>
                        </c15:formulaRef>
                      </c:ext>
                    </c:extLst>
                    <c:strCache>
                      <c:ptCount val="1"/>
                      <c:pt idx="0">
                        <c:v>8,0 Ͱ 8,4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24C-444C-AE0B-4ECC39D4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120048"/>
        <c:axId val="-1053115696"/>
      </c:barChart>
      <c:catAx>
        <c:axId val="-10531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3115696"/>
        <c:crosses val="autoZero"/>
        <c:auto val="1"/>
        <c:lblAlgn val="ctr"/>
        <c:lblOffset val="100"/>
        <c:noMultiLvlLbl val="0"/>
      </c:catAx>
      <c:valAx>
        <c:axId val="-10531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31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Barras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'[prova luan estatística 2 (exercício 10).xlsx]Tabela de Frequência'!$F$3:$F$10</c:f>
              <c:numCache>
                <c:formatCode>0.00%</c:formatCode>
                <c:ptCount val="8"/>
                <c:pt idx="0">
                  <c:v>2.3529411764705882E-2</c:v>
                </c:pt>
                <c:pt idx="1">
                  <c:v>3.5294117647058823E-2</c:v>
                </c:pt>
                <c:pt idx="2">
                  <c:v>0.23529411764705882</c:v>
                </c:pt>
                <c:pt idx="3">
                  <c:v>0.23529411764705882</c:v>
                </c:pt>
                <c:pt idx="4">
                  <c:v>0.17647058823529413</c:v>
                </c:pt>
                <c:pt idx="5">
                  <c:v>0.17647058823529413</c:v>
                </c:pt>
                <c:pt idx="6">
                  <c:v>5.8823529411764705E-2</c:v>
                </c:pt>
                <c:pt idx="7">
                  <c:v>5.8823529411764705E-2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'[prova luan estatística 2 (exercício 10).xlsx]Tabela de Frequência'!$B$3:$B$10</c15:sqref>
                        </c15:formulaRef>
                      </c:ext>
                    </c:extLst>
                    <c:strCache>
                      <c:ptCount val="8"/>
                      <c:pt idx="0">
                        <c:v>30 Ⱶ 40</c:v>
                      </c:pt>
                      <c:pt idx="1">
                        <c:v>40 Ⱶ 55</c:v>
                      </c:pt>
                      <c:pt idx="2">
                        <c:v>55 Ⱶ 65</c:v>
                      </c:pt>
                      <c:pt idx="3">
                        <c:v>65 Ⱶ 70</c:v>
                      </c:pt>
                      <c:pt idx="4">
                        <c:v>70 Ⱶ 80</c:v>
                      </c:pt>
                      <c:pt idx="5">
                        <c:v>80 Ⱶ 90</c:v>
                      </c:pt>
                      <c:pt idx="6">
                        <c:v>90 Ⱶ 110</c:v>
                      </c:pt>
                      <c:pt idx="7">
                        <c:v>110 Ⱶ 140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4CE-477D-A34E-9B09ACBD0C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2254304"/>
        <c:axId val="393646640"/>
      </c:barChart>
      <c:catAx>
        <c:axId val="52225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Classes</a:t>
                </a:r>
                <a:r>
                  <a:rPr lang="pt-BR" baseline="0"/>
                  <a:t> - Massa Corporal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646640"/>
        <c:crosses val="autoZero"/>
        <c:auto val="1"/>
        <c:lblAlgn val="ctr"/>
        <c:lblOffset val="100"/>
        <c:noMultiLvlLbl val="0"/>
      </c:catAx>
      <c:valAx>
        <c:axId val="3936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  <a:r>
                  <a:rPr lang="pt-BR" baseline="0"/>
                  <a:t> Relativa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2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'[prova luan estatística 2 (exercício 10).xlsx]Tabela de Frequência'!$H$3:$H$10</c:f>
              <c:numCache>
                <c:formatCode>0.000000</c:formatCode>
                <c:ptCount val="8"/>
                <c:pt idx="0">
                  <c:v>2.352941176470588E-3</c:v>
                </c:pt>
                <c:pt idx="1">
                  <c:v>2.352941176470588E-3</c:v>
                </c:pt>
                <c:pt idx="2">
                  <c:v>2.3529411764705882E-2</c:v>
                </c:pt>
                <c:pt idx="3">
                  <c:v>4.7058823529411764E-2</c:v>
                </c:pt>
                <c:pt idx="4">
                  <c:v>1.7647058823529412E-2</c:v>
                </c:pt>
                <c:pt idx="5">
                  <c:v>1.7647058823529412E-2</c:v>
                </c:pt>
                <c:pt idx="6">
                  <c:v>2.9411764705882353E-3</c:v>
                </c:pt>
                <c:pt idx="7">
                  <c:v>1.9607843137254902E-3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'[prova luan estatística 2 (exercício 10).xlsx]Tabela de Frequência'!$B$3:$B$10</c15:sqref>
                        </c15:formulaRef>
                      </c:ext>
                    </c:extLst>
                    <c:strCache>
                      <c:ptCount val="8"/>
                      <c:pt idx="0">
                        <c:v>30 Ⱶ 40</c:v>
                      </c:pt>
                      <c:pt idx="1">
                        <c:v>40 Ⱶ 55</c:v>
                      </c:pt>
                      <c:pt idx="2">
                        <c:v>55 Ⱶ 65</c:v>
                      </c:pt>
                      <c:pt idx="3">
                        <c:v>65 Ⱶ 70</c:v>
                      </c:pt>
                      <c:pt idx="4">
                        <c:v>70 Ⱶ 80</c:v>
                      </c:pt>
                      <c:pt idx="5">
                        <c:v>80 Ⱶ 90</c:v>
                      </c:pt>
                      <c:pt idx="6">
                        <c:v>90 Ⱶ 110</c:v>
                      </c:pt>
                      <c:pt idx="7">
                        <c:v>110 Ⱶ 140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717-41B5-B387-03088CAC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1866640"/>
        <c:axId val="684551664"/>
      </c:barChart>
      <c:catAx>
        <c:axId val="53186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Classes</a:t>
                </a:r>
                <a:r>
                  <a:rPr lang="pt-BR" baseline="0"/>
                  <a:t> - Massa Corporal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551664"/>
        <c:crosses val="autoZero"/>
        <c:auto val="1"/>
        <c:lblAlgn val="ctr"/>
        <c:lblOffset val="100"/>
        <c:noMultiLvlLbl val="0"/>
      </c:catAx>
      <c:valAx>
        <c:axId val="6845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8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latin typeface="Calibri" panose="020F0502020204030204"/>
              </a:rPr>
              <a:t>Box Spot</a:t>
            </a:r>
          </a:p>
          <a:p>
            <a:pPr algn="ctr" rtl="0">
              <a:defRPr b="1">
                <a:solidFill>
                  <a:schemeClr val="tx1"/>
                </a:solidFill>
              </a:defRPr>
            </a:pPr>
            <a:endParaRPr lang="pt-BR" sz="14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A2013A9-A73A-413B-A08F-9413F3515CEC}">
          <cx:spPr>
            <a:solidFill>
              <a:srgbClr val="FF3399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rgbClr val="002060"/>
                    </a:solidFill>
                  </a:defRPr>
                </a:pPr>
                <a:endParaRPr lang="pt-BR" sz="1400" b="1" i="0" u="none" strike="noStrike" baseline="0">
                  <a:solidFill>
                    <a:srgbClr val="00206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/>
              </a:solidFill>
            </a:defRPr>
          </a:pPr>
          <a:r>
            <a:rPr lang="pt-BR" sz="1400" b="1" i="0" u="none" strike="noStrike" baseline="0">
              <a:solidFill>
                <a:schemeClr val="tx1"/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C6DF712B-A28E-4794-B3E8-3B6AF0013BE4}">
          <cx:spPr>
            <a:solidFill>
              <a:srgbClr val="FF3399"/>
            </a:solidFill>
          </cx:spPr>
          <cx:dataId val="0"/>
          <cx:layoutPr>
            <cx:aggregation/>
          </cx:layoutPr>
          <cx:axisId val="1"/>
        </cx:series>
        <cx:series layoutId="paretoLine" ownerIdx="0" uniqueId="{2C3902D2-3D54-4D38-8BB4-B97A470478B8}">
          <cx:spPr>
            <a:ln>
              <a:solidFill>
                <a:srgbClr val="00B0F0"/>
              </a:solidFill>
            </a:ln>
          </cx:spPr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</cx:chartData>
  <cx:chart>
    <cx:title pos="t" align="ctr" overlay="0">
      <cx:tx>
        <cx:txData>
          <cx:v>HISTOGRAMA</cx:v>
        </cx:txData>
      </cx:tx>
      <cx:spPr>
        <a:solidFill>
          <a:schemeClr val="tx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F095B8B3-B1C7-48BC-855A-677E96CDF5F4}">
          <cx:spPr>
            <a:solidFill>
              <a:srgbClr val="FF3399"/>
            </a:solidFill>
          </cx:spPr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F4C3337A-8845-46A2-882C-3D640575321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bg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487681</xdr:colOff>
      <xdr:row>1</xdr:row>
      <xdr:rowOff>53340</xdr:rowOff>
    </xdr:from>
    <xdr:to>
      <xdr:col>17</xdr:col>
      <xdr:colOff>167641</xdr:colOff>
      <xdr:row>22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59369AA9-E546-4FF6-ADC6-070CC68DE2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1181" y="243840"/>
              <a:ext cx="3947160" cy="4328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12</xdr:row>
      <xdr:rowOff>0</xdr:rowOff>
    </xdr:from>
    <xdr:to>
      <xdr:col>9</xdr:col>
      <xdr:colOff>72390</xdr:colOff>
      <xdr:row>28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95AF4813-D15B-40E6-949B-5057E64192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628900"/>
              <a:ext cx="7494270" cy="2998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11</xdr:col>
      <xdr:colOff>235049</xdr:colOff>
      <xdr:row>29</xdr:row>
      <xdr:rowOff>89094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3A0C8E-F547-4264-8763-0063AA168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</xdr:row>
      <xdr:rowOff>0</xdr:rowOff>
    </xdr:from>
    <xdr:to>
      <xdr:col>21</xdr:col>
      <xdr:colOff>455736</xdr:colOff>
      <xdr:row>25</xdr:row>
      <xdr:rowOff>129833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3DCB961-E93B-4182-85D1-DC4703A4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342900</xdr:colOff>
      <xdr:row>8</xdr:row>
      <xdr:rowOff>274320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1FBD986-B0C1-4A2E-8A15-5F001CE40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373380"/>
              <a:ext cx="4000500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10</xdr:col>
      <xdr:colOff>22860</xdr:colOff>
      <xdr:row>26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09A61B-C5F0-4C4A-955D-E6EFE489B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20</xdr:col>
      <xdr:colOff>59055</xdr:colOff>
      <xdr:row>27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67635A-81E9-4585-A1D3-04D89EDA4AA6}"/>
            </a:ext>
            <a:ext uri="{147F2762-F138-4A5C-976F-8EAC2B608ADB}">
              <a16:predDERef xmlns:a16="http://schemas.microsoft.com/office/drawing/2014/main" pred="{6A91A4A0-2C43-4902-8B87-3473D95F7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C3AE-F68E-4C2D-A2B2-B44CE0D8FEAC}">
  <dimension ref="A1:J11"/>
  <sheetViews>
    <sheetView workbookViewId="0">
      <selection activeCell="A2" sqref="A2"/>
    </sheetView>
  </sheetViews>
  <sheetFormatPr defaultRowHeight="14.4" x14ac:dyDescent="0.3"/>
  <cols>
    <col min="1" max="1" width="12.88671875" style="20" customWidth="1"/>
    <col min="2" max="2" width="15.5546875" customWidth="1"/>
    <col min="6" max="7" width="17.88671875" customWidth="1"/>
    <col min="8" max="8" width="13.33203125" customWidth="1"/>
    <col min="9" max="9" width="16.88671875" customWidth="1"/>
    <col min="10" max="10" width="13.44140625" customWidth="1"/>
  </cols>
  <sheetData>
    <row r="1" spans="1:10" ht="15" thickBot="1" x14ac:dyDescent="0.35">
      <c r="A1" s="20" t="s">
        <v>11</v>
      </c>
    </row>
    <row r="2" spans="1:10" ht="31.8" thickBot="1" x14ac:dyDescent="0.35">
      <c r="B2" s="8" t="s">
        <v>0</v>
      </c>
      <c r="C2" s="9"/>
      <c r="D2" s="10"/>
      <c r="E2" s="1" t="s">
        <v>1</v>
      </c>
      <c r="F2" s="1" t="s">
        <v>2</v>
      </c>
      <c r="G2" s="1" t="s">
        <v>12</v>
      </c>
      <c r="H2" s="1" t="s">
        <v>3</v>
      </c>
      <c r="I2" s="12" t="s">
        <v>19</v>
      </c>
      <c r="J2" s="19" t="s">
        <v>24</v>
      </c>
    </row>
    <row r="3" spans="1:10" ht="16.2" thickBot="1" x14ac:dyDescent="0.35">
      <c r="B3" s="2" t="s">
        <v>4</v>
      </c>
      <c r="C3" s="3">
        <v>2.25</v>
      </c>
      <c r="D3" s="3">
        <v>2.5499999999999998</v>
      </c>
      <c r="E3" s="3">
        <v>1</v>
      </c>
      <c r="F3" s="7">
        <f>E3/$E$9</f>
        <v>3.5714285714285712E-2</v>
      </c>
      <c r="G3" s="7">
        <f>F3</f>
        <v>3.5714285714285712E-2</v>
      </c>
      <c r="H3" s="11">
        <f>F3/(D3-C3)</f>
        <v>0.11904761904761911</v>
      </c>
      <c r="I3" s="18">
        <v>2.5791666666666666</v>
      </c>
      <c r="J3">
        <f>I9-(2*I7)+I5/(I9-I5)</f>
        <v>2.9624293785310729</v>
      </c>
    </row>
    <row r="4" spans="1:10" ht="16.2" thickBot="1" x14ac:dyDescent="0.35">
      <c r="B4" s="2" t="s">
        <v>13</v>
      </c>
      <c r="C4" s="3">
        <v>2.5499999999999998</v>
      </c>
      <c r="D4" s="3">
        <v>2.75</v>
      </c>
      <c r="E4" s="3">
        <v>3</v>
      </c>
      <c r="F4" s="7">
        <f>E4/$E$9</f>
        <v>0.10714285714285714</v>
      </c>
      <c r="G4" s="7">
        <f>G3+F4</f>
        <v>0.14285714285714285</v>
      </c>
      <c r="H4" s="4">
        <f>F4/(D4-C4)</f>
        <v>0.53571428571428525</v>
      </c>
      <c r="I4" s="13" t="s">
        <v>20</v>
      </c>
    </row>
    <row r="5" spans="1:10" ht="16.2" thickBot="1" x14ac:dyDescent="0.35">
      <c r="B5" s="2" t="s">
        <v>14</v>
      </c>
      <c r="C5" s="3">
        <v>2.75</v>
      </c>
      <c r="D5" s="3">
        <v>2.95</v>
      </c>
      <c r="E5" s="3">
        <v>8</v>
      </c>
      <c r="F5" s="7">
        <f t="shared" ref="F5:F8" si="0">E5/$E$9</f>
        <v>0.2857142857142857</v>
      </c>
      <c r="G5" s="7">
        <f>G4+F5</f>
        <v>0.42857142857142855</v>
      </c>
      <c r="H5" s="4">
        <f>F5/(D5-C5)</f>
        <v>1.4285714285714273</v>
      </c>
      <c r="I5" s="14">
        <v>2.8250000000000002</v>
      </c>
    </row>
    <row r="6" spans="1:10" ht="16.2" thickBot="1" x14ac:dyDescent="0.35">
      <c r="B6" s="2" t="s">
        <v>15</v>
      </c>
      <c r="C6" s="3">
        <v>2.95</v>
      </c>
      <c r="D6" s="3">
        <v>3.15</v>
      </c>
      <c r="E6" s="3">
        <v>4</v>
      </c>
      <c r="F6" s="7">
        <f t="shared" si="0"/>
        <v>0.14285714285714285</v>
      </c>
      <c r="G6" s="7">
        <f>G5+F6</f>
        <v>0.5714285714285714</v>
      </c>
      <c r="H6" s="4">
        <f>F6/(D6-C6)</f>
        <v>0.71428571428571519</v>
      </c>
      <c r="I6" s="12" t="s">
        <v>21</v>
      </c>
    </row>
    <row r="7" spans="1:10" ht="16.2" thickBot="1" x14ac:dyDescent="0.35">
      <c r="B7" s="2" t="s">
        <v>16</v>
      </c>
      <c r="C7" s="3">
        <v>3.15</v>
      </c>
      <c r="D7" s="3">
        <v>3.35</v>
      </c>
      <c r="E7" s="3">
        <v>6</v>
      </c>
      <c r="F7" s="7">
        <f t="shared" si="0"/>
        <v>0.21428571428571427</v>
      </c>
      <c r="G7" s="7">
        <f>G6+F7</f>
        <v>0.7857142857142857</v>
      </c>
      <c r="H7" s="4">
        <f>F7/(D7-C7)</f>
        <v>1.0714285714285705</v>
      </c>
      <c r="I7" s="14">
        <v>3.0500000000000003</v>
      </c>
    </row>
    <row r="8" spans="1:10" ht="16.2" thickBot="1" x14ac:dyDescent="0.35">
      <c r="B8" s="2" t="s">
        <v>17</v>
      </c>
      <c r="C8" s="3">
        <v>3.35</v>
      </c>
      <c r="D8" s="3">
        <v>3.65</v>
      </c>
      <c r="E8" s="3">
        <v>6</v>
      </c>
      <c r="F8" s="7">
        <f t="shared" si="0"/>
        <v>0.21428571428571427</v>
      </c>
      <c r="G8" s="7">
        <f>G7+F8</f>
        <v>1</v>
      </c>
      <c r="H8" s="4">
        <f>F8/(D8-C8)</f>
        <v>0.71428571428571463</v>
      </c>
      <c r="I8" s="15" t="s">
        <v>22</v>
      </c>
    </row>
    <row r="9" spans="1:10" ht="16.2" thickBot="1" x14ac:dyDescent="0.35">
      <c r="E9">
        <f>SUM(E3:E8)</f>
        <v>28</v>
      </c>
      <c r="I9" s="17">
        <v>3.3166666666666669</v>
      </c>
    </row>
    <row r="10" spans="1:10" ht="16.2" thickBot="1" x14ac:dyDescent="0.35">
      <c r="I10" s="16" t="s">
        <v>23</v>
      </c>
    </row>
    <row r="11" spans="1:10" ht="16.2" thickBot="1" x14ac:dyDescent="0.35">
      <c r="I11" s="17">
        <v>4.0541666666666671</v>
      </c>
    </row>
  </sheetData>
  <mergeCells count="1">
    <mergeCell ref="B2:D2"/>
  </mergeCells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B778-4C78-4D5E-A210-4186AD42E1B1}">
  <dimension ref="A1:N15"/>
  <sheetViews>
    <sheetView workbookViewId="0">
      <selection activeCell="C15" sqref="C15"/>
    </sheetView>
  </sheetViews>
  <sheetFormatPr defaultRowHeight="14.4" x14ac:dyDescent="0.3"/>
  <cols>
    <col min="1" max="1" width="11.21875" bestFit="1" customWidth="1"/>
  </cols>
  <sheetData>
    <row r="1" spans="1:14" ht="15" thickBot="1" x14ac:dyDescent="0.35">
      <c r="A1" s="20" t="s">
        <v>10</v>
      </c>
    </row>
    <row r="2" spans="1:14" ht="16.2" thickBot="1" x14ac:dyDescent="0.35">
      <c r="B2" s="5">
        <v>1.9</v>
      </c>
      <c r="C2" s="6"/>
      <c r="D2" s="6"/>
      <c r="E2" s="6">
        <v>2</v>
      </c>
      <c r="F2" s="6">
        <v>2.1</v>
      </c>
      <c r="G2" s="6">
        <v>2.5</v>
      </c>
      <c r="H2" s="6">
        <v>3</v>
      </c>
      <c r="I2" s="6">
        <v>3.1</v>
      </c>
      <c r="J2" s="6">
        <v>3.3</v>
      </c>
      <c r="K2" s="6">
        <v>7.6</v>
      </c>
      <c r="L2" s="6">
        <v>7.7</v>
      </c>
      <c r="M2" s="6">
        <v>7.7</v>
      </c>
    </row>
    <row r="3" spans="1:14" x14ac:dyDescent="0.3">
      <c r="A3" t="s">
        <v>5</v>
      </c>
      <c r="B3">
        <f>MODE(B2:M2)</f>
        <v>7.7</v>
      </c>
    </row>
    <row r="4" spans="1:14" x14ac:dyDescent="0.3">
      <c r="A4" t="s">
        <v>6</v>
      </c>
      <c r="B4">
        <f>AVERAGE(B2:M2)</f>
        <v>4.0900000000000007</v>
      </c>
    </row>
    <row r="5" spans="1:14" x14ac:dyDescent="0.3">
      <c r="A5" t="s">
        <v>7</v>
      </c>
      <c r="B5">
        <f>MEDIAN(B2:M2)</f>
        <v>3.05</v>
      </c>
    </row>
    <row r="6" spans="1:14" x14ac:dyDescent="0.3">
      <c r="A6" t="s">
        <v>8</v>
      </c>
      <c r="B6">
        <f>QUARTILE(B2:M2,1)</f>
        <v>2.2000000000000002</v>
      </c>
    </row>
    <row r="7" spans="1:14" x14ac:dyDescent="0.3">
      <c r="A7" t="s">
        <v>9</v>
      </c>
      <c r="B7">
        <f>QUARTILE(B2:M2,3)</f>
        <v>6.5249999999999995</v>
      </c>
    </row>
    <row r="9" spans="1:14" ht="15" thickBot="1" x14ac:dyDescent="0.35"/>
    <row r="10" spans="1:14" ht="16.2" thickBot="1" x14ac:dyDescent="0.35">
      <c r="B10" s="5">
        <v>0.9</v>
      </c>
      <c r="C10" s="6"/>
      <c r="D10" s="6"/>
      <c r="E10" s="6">
        <v>1</v>
      </c>
      <c r="F10" s="6">
        <v>1.7</v>
      </c>
      <c r="G10" s="6">
        <v>2.9</v>
      </c>
      <c r="H10" s="6">
        <v>3.1</v>
      </c>
      <c r="I10" s="6">
        <v>5.3</v>
      </c>
      <c r="J10" s="6">
        <v>5.5</v>
      </c>
      <c r="K10" s="6">
        <v>12.2</v>
      </c>
      <c r="L10" s="6">
        <v>12.9</v>
      </c>
      <c r="M10" s="6">
        <v>14</v>
      </c>
      <c r="N10" s="6">
        <v>33.6</v>
      </c>
    </row>
    <row r="11" spans="1:14" x14ac:dyDescent="0.3">
      <c r="A11" t="s">
        <v>5</v>
      </c>
      <c r="B11" t="e">
        <f>MODE(B10:N10)</f>
        <v>#N/A</v>
      </c>
    </row>
    <row r="12" spans="1:14" x14ac:dyDescent="0.3">
      <c r="A12" t="s">
        <v>6</v>
      </c>
      <c r="B12">
        <f>AVERAGE(B10:N10)</f>
        <v>8.463636363636363</v>
      </c>
    </row>
    <row r="13" spans="1:14" x14ac:dyDescent="0.3">
      <c r="A13" t="s">
        <v>7</v>
      </c>
      <c r="B13">
        <f>MEDIAN(B10:N10)</f>
        <v>5.3</v>
      </c>
    </row>
    <row r="14" spans="1:14" x14ac:dyDescent="0.3">
      <c r="A14" t="s">
        <v>8</v>
      </c>
      <c r="B14">
        <f>QUARTILE(B10:N10,1)</f>
        <v>2.2999999999999998</v>
      </c>
    </row>
    <row r="15" spans="1:14" x14ac:dyDescent="0.3">
      <c r="A15" t="s">
        <v>9</v>
      </c>
      <c r="B15">
        <f>QUARTILE(B10:N10,3)</f>
        <v>12.55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5051-C598-470D-B78A-5B63DA0405A6}">
  <dimension ref="A1:P14"/>
  <sheetViews>
    <sheetView topLeftCell="A6" workbookViewId="0">
      <selection activeCell="N28" sqref="N28"/>
    </sheetView>
  </sheetViews>
  <sheetFormatPr defaultRowHeight="14.4" x14ac:dyDescent="0.3"/>
  <cols>
    <col min="1" max="1" width="14.6640625" customWidth="1"/>
    <col min="5" max="5" width="10.88671875" customWidth="1"/>
    <col min="6" max="6" width="17.109375" customWidth="1"/>
    <col min="7" max="7" width="14.44140625" customWidth="1"/>
    <col min="8" max="8" width="12.5546875" customWidth="1"/>
  </cols>
  <sheetData>
    <row r="1" spans="1:16" ht="15" thickBot="1" x14ac:dyDescent="0.35">
      <c r="A1" s="20" t="s">
        <v>25</v>
      </c>
    </row>
    <row r="2" spans="1:16" ht="57.6" customHeight="1" thickBot="1" x14ac:dyDescent="0.35">
      <c r="B2" s="22" t="s">
        <v>0</v>
      </c>
      <c r="C2" s="22"/>
      <c r="D2" s="22"/>
      <c r="E2" s="27" t="s">
        <v>1</v>
      </c>
      <c r="F2" s="34" t="s">
        <v>26</v>
      </c>
      <c r="G2" s="34" t="s">
        <v>27</v>
      </c>
      <c r="H2" s="27" t="s">
        <v>3</v>
      </c>
      <c r="I2" s="27" t="s">
        <v>28</v>
      </c>
      <c r="K2" s="38"/>
      <c r="L2" s="25" t="s">
        <v>36</v>
      </c>
      <c r="M2" s="39">
        <v>7.4700000000000006</v>
      </c>
      <c r="O2" s="47" t="s">
        <v>41</v>
      </c>
      <c r="P2" s="50">
        <v>6.4949494949494948</v>
      </c>
    </row>
    <row r="3" spans="1:16" ht="15.6" x14ac:dyDescent="0.3">
      <c r="B3" s="28" t="s">
        <v>29</v>
      </c>
      <c r="C3" s="29">
        <v>6</v>
      </c>
      <c r="D3" s="29">
        <v>6.4</v>
      </c>
      <c r="E3" s="31">
        <v>3</v>
      </c>
      <c r="F3" s="35">
        <v>7.4999999999999997E-2</v>
      </c>
      <c r="G3" s="36">
        <v>7.4999999999999997E-2</v>
      </c>
      <c r="H3" s="37">
        <v>0.18749999999999983</v>
      </c>
      <c r="I3" s="28">
        <v>18.600000000000001</v>
      </c>
      <c r="K3" s="21" t="s">
        <v>37</v>
      </c>
      <c r="L3" s="40" t="s">
        <v>18</v>
      </c>
      <c r="M3" s="41">
        <v>7.5111111111111111</v>
      </c>
      <c r="O3" s="48" t="s">
        <v>8</v>
      </c>
      <c r="P3" s="51">
        <v>7.2888888888888888</v>
      </c>
    </row>
    <row r="4" spans="1:16" ht="15.6" x14ac:dyDescent="0.3">
      <c r="B4" s="28" t="s">
        <v>30</v>
      </c>
      <c r="C4" s="30">
        <v>6.4</v>
      </c>
      <c r="D4" s="29">
        <v>6.8</v>
      </c>
      <c r="E4" s="31">
        <v>2</v>
      </c>
      <c r="F4" s="35">
        <v>0.05</v>
      </c>
      <c r="G4" s="36">
        <v>0.125</v>
      </c>
      <c r="H4" s="37">
        <v>0.12500000000000017</v>
      </c>
      <c r="I4" s="28">
        <v>13.2</v>
      </c>
      <c r="K4" s="23"/>
      <c r="L4" s="40" t="s">
        <v>38</v>
      </c>
      <c r="M4" s="42">
        <v>7.4</v>
      </c>
      <c r="O4" s="48" t="s">
        <v>18</v>
      </c>
      <c r="P4" s="51">
        <v>7.5111111111111111</v>
      </c>
    </row>
    <row r="5" spans="1:16" ht="15.6" x14ac:dyDescent="0.3">
      <c r="B5" s="28" t="s">
        <v>31</v>
      </c>
      <c r="C5" s="30">
        <v>6.8</v>
      </c>
      <c r="D5" s="29">
        <v>7.2</v>
      </c>
      <c r="E5" s="31">
        <v>1</v>
      </c>
      <c r="F5" s="35">
        <v>2.5000000000000001E-2</v>
      </c>
      <c r="G5" s="36">
        <v>0.15</v>
      </c>
      <c r="H5" s="37">
        <v>6.2499999999999944E-2</v>
      </c>
      <c r="I5" s="28">
        <v>7</v>
      </c>
      <c r="K5" s="23"/>
      <c r="L5" s="43" t="s">
        <v>39</v>
      </c>
      <c r="M5" s="44">
        <v>7.2888888888888888</v>
      </c>
      <c r="O5" s="48" t="s">
        <v>9</v>
      </c>
      <c r="P5" s="51">
        <v>7.8181818181818183</v>
      </c>
    </row>
    <row r="6" spans="1:16" ht="16.2" thickBot="1" x14ac:dyDescent="0.35">
      <c r="B6" s="28" t="s">
        <v>32</v>
      </c>
      <c r="C6" s="30">
        <v>7.2</v>
      </c>
      <c r="D6" s="29">
        <v>7.6</v>
      </c>
      <c r="E6" s="31">
        <v>18</v>
      </c>
      <c r="F6" s="35">
        <v>0.45</v>
      </c>
      <c r="G6" s="36">
        <v>0.6</v>
      </c>
      <c r="H6" s="37">
        <v>1.1250000000000016</v>
      </c>
      <c r="I6" s="28">
        <v>133.20000000000002</v>
      </c>
      <c r="K6" s="24"/>
      <c r="L6" s="45" t="s">
        <v>40</v>
      </c>
      <c r="M6" s="46">
        <v>7.8181818181818183</v>
      </c>
      <c r="O6" s="49" t="s">
        <v>42</v>
      </c>
      <c r="P6" s="52">
        <v>8.6121212121212132</v>
      </c>
    </row>
    <row r="7" spans="1:16" ht="15.6" x14ac:dyDescent="0.3">
      <c r="B7" s="28" t="s">
        <v>33</v>
      </c>
      <c r="C7" s="30">
        <v>7.6</v>
      </c>
      <c r="D7" s="29">
        <v>8</v>
      </c>
      <c r="E7" s="31">
        <v>11</v>
      </c>
      <c r="F7" s="35">
        <v>0.27500000000000002</v>
      </c>
      <c r="G7" s="36">
        <v>0.875</v>
      </c>
      <c r="H7" s="37">
        <v>0.68749999999999944</v>
      </c>
      <c r="I7" s="28">
        <v>85.8</v>
      </c>
    </row>
    <row r="8" spans="1:16" ht="15.6" x14ac:dyDescent="0.3">
      <c r="B8" s="28" t="s">
        <v>34</v>
      </c>
      <c r="C8" s="30">
        <v>8</v>
      </c>
      <c r="D8" s="32">
        <v>8.4</v>
      </c>
      <c r="E8" s="33">
        <v>5</v>
      </c>
      <c r="F8" s="35">
        <v>0.125</v>
      </c>
      <c r="G8" s="36">
        <v>1</v>
      </c>
      <c r="H8" s="37">
        <v>0.31249999999999972</v>
      </c>
      <c r="I8" s="28">
        <v>41</v>
      </c>
    </row>
    <row r="9" spans="1:16" x14ac:dyDescent="0.3">
      <c r="B9" s="26"/>
      <c r="C9" s="26"/>
      <c r="D9" s="28" t="s">
        <v>35</v>
      </c>
      <c r="E9" s="28">
        <v>40</v>
      </c>
      <c r="F9" s="26"/>
      <c r="G9" s="26"/>
      <c r="H9" s="26"/>
      <c r="I9" s="26"/>
    </row>
    <row r="10" spans="1:16" ht="15" thickBot="1" x14ac:dyDescent="0.35"/>
    <row r="11" spans="1:16" ht="16.2" thickBot="1" x14ac:dyDescent="0.35">
      <c r="B11" s="53">
        <v>6.1</v>
      </c>
      <c r="C11" s="54">
        <v>6.2</v>
      </c>
      <c r="D11" s="54">
        <v>6.7</v>
      </c>
      <c r="E11" s="54">
        <v>6.5</v>
      </c>
      <c r="F11" s="54">
        <v>6.9</v>
      </c>
      <c r="G11" s="54">
        <v>6.3</v>
      </c>
      <c r="H11" s="54">
        <v>7.4</v>
      </c>
      <c r="I11" s="54">
        <v>7.6</v>
      </c>
      <c r="J11" s="54">
        <v>7.7</v>
      </c>
      <c r="K11" s="54">
        <v>7.6</v>
      </c>
    </row>
    <row r="12" spans="1:16" ht="16.2" thickBot="1" x14ac:dyDescent="0.35">
      <c r="B12" s="55">
        <v>7.3</v>
      </c>
      <c r="C12" s="56">
        <v>7.7</v>
      </c>
      <c r="D12" s="56">
        <v>7.6</v>
      </c>
      <c r="E12" s="56">
        <v>7.4</v>
      </c>
      <c r="F12" s="56">
        <v>7.2</v>
      </c>
      <c r="G12" s="56">
        <v>7.2</v>
      </c>
      <c r="H12" s="56">
        <v>7.3</v>
      </c>
      <c r="I12" s="56">
        <v>7.6</v>
      </c>
      <c r="J12" s="56">
        <v>7.5</v>
      </c>
      <c r="K12" s="56">
        <v>7.4</v>
      </c>
    </row>
    <row r="13" spans="1:16" ht="16.2" thickBot="1" x14ac:dyDescent="0.35">
      <c r="B13" s="55">
        <v>7.5</v>
      </c>
      <c r="C13" s="56">
        <v>7.7</v>
      </c>
      <c r="D13" s="56">
        <v>8.1999999999999993</v>
      </c>
      <c r="E13" s="56">
        <v>8.3000000000000007</v>
      </c>
      <c r="F13" s="56">
        <v>8.1</v>
      </c>
      <c r="G13" s="56">
        <v>8.1</v>
      </c>
      <c r="H13" s="56">
        <v>8.1</v>
      </c>
      <c r="I13" s="56">
        <v>7.9</v>
      </c>
      <c r="J13" s="56">
        <v>7.8</v>
      </c>
      <c r="K13" s="56">
        <v>7.4</v>
      </c>
    </row>
    <row r="14" spans="1:16" ht="16.2" thickBot="1" x14ac:dyDescent="0.35">
      <c r="B14" s="55">
        <v>7.5</v>
      </c>
      <c r="C14" s="56">
        <v>7.6</v>
      </c>
      <c r="D14" s="56">
        <v>7.5</v>
      </c>
      <c r="E14" s="56">
        <v>7.6</v>
      </c>
      <c r="F14" s="56">
        <v>7.4</v>
      </c>
      <c r="G14" s="56">
        <v>7.3</v>
      </c>
      <c r="H14" s="56">
        <v>7.4</v>
      </c>
      <c r="I14" s="56">
        <v>7.5</v>
      </c>
      <c r="J14" s="56">
        <v>7.5</v>
      </c>
      <c r="K14" s="56">
        <v>7.4</v>
      </c>
    </row>
  </sheetData>
  <mergeCells count="2">
    <mergeCell ref="B2:D2"/>
    <mergeCell ref="K3:K6"/>
  </mergeCells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9DCA-35B1-4E20-AED4-6B686733DB33}">
  <dimension ref="C2:F9"/>
  <sheetViews>
    <sheetView topLeftCell="A2" workbookViewId="0">
      <selection activeCell="G12" sqref="G12"/>
    </sheetView>
  </sheetViews>
  <sheetFormatPr defaultRowHeight="14.4" x14ac:dyDescent="0.3"/>
  <cols>
    <col min="2" max="2" width="8.88671875" customWidth="1"/>
    <col min="6" max="6" width="26.6640625" customWidth="1"/>
  </cols>
  <sheetData>
    <row r="2" spans="3:6" ht="15" thickBot="1" x14ac:dyDescent="0.35"/>
    <row r="3" spans="3:6" ht="59.4" customHeight="1" thickBot="1" x14ac:dyDescent="0.35">
      <c r="C3" s="58" t="s">
        <v>43</v>
      </c>
      <c r="D3" s="57"/>
      <c r="E3" s="61"/>
      <c r="F3" s="62" t="s">
        <v>2</v>
      </c>
    </row>
    <row r="4" spans="3:6" ht="24" thickBot="1" x14ac:dyDescent="0.35">
      <c r="C4" s="59" t="s">
        <v>44</v>
      </c>
      <c r="D4" s="60">
        <v>0</v>
      </c>
      <c r="E4" s="60">
        <v>3</v>
      </c>
      <c r="F4" s="60">
        <v>0.02</v>
      </c>
    </row>
    <row r="5" spans="3:6" ht="24" thickBot="1" x14ac:dyDescent="0.35">
      <c r="C5" s="59" t="s">
        <v>45</v>
      </c>
      <c r="D5" s="60">
        <v>3</v>
      </c>
      <c r="E5" s="60">
        <v>6</v>
      </c>
      <c r="F5" s="60">
        <v>0.05</v>
      </c>
    </row>
    <row r="6" spans="3:6" ht="24" thickBot="1" x14ac:dyDescent="0.35">
      <c r="C6" s="59" t="s">
        <v>46</v>
      </c>
      <c r="D6" s="60">
        <v>6</v>
      </c>
      <c r="E6" s="60">
        <v>9</v>
      </c>
      <c r="F6" s="60">
        <v>0.15</v>
      </c>
    </row>
    <row r="7" spans="3:6" ht="24" thickBot="1" x14ac:dyDescent="0.35">
      <c r="C7" s="59" t="s">
        <v>47</v>
      </c>
      <c r="D7" s="60">
        <v>9</v>
      </c>
      <c r="E7" s="60">
        <v>12</v>
      </c>
      <c r="F7" s="60">
        <v>0.25</v>
      </c>
    </row>
    <row r="8" spans="3:6" ht="24" thickBot="1" x14ac:dyDescent="0.35">
      <c r="C8" s="59" t="s">
        <v>48</v>
      </c>
      <c r="D8" s="60">
        <v>12</v>
      </c>
      <c r="E8" s="60">
        <v>15</v>
      </c>
      <c r="F8" s="60">
        <v>0.3</v>
      </c>
    </row>
    <row r="9" spans="3:6" ht="24" thickBot="1" x14ac:dyDescent="0.35">
      <c r="C9" s="59" t="s">
        <v>49</v>
      </c>
      <c r="D9" s="60">
        <v>15</v>
      </c>
      <c r="E9" s="60">
        <v>20</v>
      </c>
      <c r="F9" s="60">
        <v>0.23</v>
      </c>
    </row>
  </sheetData>
  <mergeCells count="1">
    <mergeCell ref="C3:E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EE4B-CDB2-4998-A560-6C1EBD5CECFD}">
  <dimension ref="B1:S14"/>
  <sheetViews>
    <sheetView tabSelected="1" workbookViewId="0">
      <selection activeCell="L11" sqref="L11"/>
    </sheetView>
  </sheetViews>
  <sheetFormatPr defaultRowHeight="14.4" x14ac:dyDescent="0.3"/>
  <cols>
    <col min="11" max="11" width="9.77734375" customWidth="1"/>
  </cols>
  <sheetData>
    <row r="1" spans="2:19" ht="15" thickBot="1" x14ac:dyDescent="0.35"/>
    <row r="2" spans="2:19" x14ac:dyDescent="0.3">
      <c r="B2" s="65" t="s">
        <v>50</v>
      </c>
      <c r="C2" s="64" t="s">
        <v>51</v>
      </c>
      <c r="D2" s="63"/>
      <c r="E2" s="95"/>
      <c r="F2" s="69" t="s">
        <v>52</v>
      </c>
      <c r="G2" s="81" t="s">
        <v>53</v>
      </c>
      <c r="H2" s="81" t="s">
        <v>54</v>
      </c>
      <c r="I2" s="81" t="s">
        <v>55</v>
      </c>
      <c r="J2" s="91" t="s">
        <v>56</v>
      </c>
      <c r="K2" s="93" t="s">
        <v>57</v>
      </c>
      <c r="L2" s="92" t="s">
        <v>7</v>
      </c>
      <c r="M2" s="64" t="s">
        <v>51</v>
      </c>
      <c r="N2" s="63"/>
      <c r="O2" s="95"/>
      <c r="P2" s="69" t="s">
        <v>52</v>
      </c>
      <c r="Q2" s="81" t="s">
        <v>53</v>
      </c>
      <c r="R2" s="69" t="s">
        <v>54</v>
      </c>
      <c r="S2" s="69" t="s">
        <v>55</v>
      </c>
    </row>
    <row r="3" spans="2:19" x14ac:dyDescent="0.3">
      <c r="B3" s="65" t="s">
        <v>58</v>
      </c>
      <c r="C3" s="70" t="s">
        <v>59</v>
      </c>
      <c r="D3" s="71">
        <v>30</v>
      </c>
      <c r="E3" s="72">
        <v>40</v>
      </c>
      <c r="F3" s="73">
        <v>2</v>
      </c>
      <c r="G3" s="82">
        <v>2.3529411764705882E-2</v>
      </c>
      <c r="H3" s="86">
        <v>2.3529411764705882E-2</v>
      </c>
      <c r="I3" s="89">
        <v>2.352941176470588E-3</v>
      </c>
      <c r="J3" s="66">
        <v>70</v>
      </c>
      <c r="K3" s="94">
        <v>73.970588235294116</v>
      </c>
      <c r="L3" s="65">
        <v>65.942307692307693</v>
      </c>
      <c r="M3" s="70" t="s">
        <v>59</v>
      </c>
      <c r="N3" s="71">
        <v>30</v>
      </c>
      <c r="O3" s="72">
        <v>40</v>
      </c>
      <c r="P3" s="73">
        <v>2</v>
      </c>
      <c r="Q3" s="82">
        <v>2.3529411764705882E-2</v>
      </c>
      <c r="R3" s="84">
        <v>2.3529411764705882E-2</v>
      </c>
      <c r="S3" s="67"/>
    </row>
    <row r="4" spans="2:19" x14ac:dyDescent="0.3">
      <c r="B4" s="65"/>
      <c r="C4" s="70" t="s">
        <v>60</v>
      </c>
      <c r="D4" s="71">
        <v>40</v>
      </c>
      <c r="E4" s="72">
        <v>55</v>
      </c>
      <c r="F4" s="73">
        <v>3</v>
      </c>
      <c r="G4" s="82">
        <v>3.5294117647058823E-2</v>
      </c>
      <c r="H4" s="87">
        <v>5.8823529411764705E-2</v>
      </c>
      <c r="I4" s="89">
        <v>2.352941176470588E-3</v>
      </c>
      <c r="J4" s="66">
        <v>142.5</v>
      </c>
      <c r="K4" s="65" t="s">
        <v>61</v>
      </c>
      <c r="L4" s="65"/>
      <c r="M4" s="70" t="s">
        <v>60</v>
      </c>
      <c r="N4" s="71">
        <v>40</v>
      </c>
      <c r="O4" s="72">
        <v>55</v>
      </c>
      <c r="P4" s="73">
        <v>3</v>
      </c>
      <c r="Q4" s="82">
        <v>3.5294117647058823E-2</v>
      </c>
      <c r="R4" s="84">
        <v>5.8823529411764705E-2</v>
      </c>
      <c r="S4" s="67"/>
    </row>
    <row r="5" spans="2:19" x14ac:dyDescent="0.3">
      <c r="B5" s="65"/>
      <c r="C5" s="70" t="s">
        <v>62</v>
      </c>
      <c r="D5" s="71">
        <v>55</v>
      </c>
      <c r="E5" s="72">
        <v>65</v>
      </c>
      <c r="F5" s="73">
        <v>20</v>
      </c>
      <c r="G5" s="82">
        <v>0.23529411764705882</v>
      </c>
      <c r="H5" s="87">
        <v>0.29411764705882354</v>
      </c>
      <c r="I5" s="89">
        <v>2.3529411764705882E-2</v>
      </c>
      <c r="J5" s="66">
        <v>1200</v>
      </c>
      <c r="K5" s="65">
        <v>64.0625</v>
      </c>
      <c r="L5" s="65"/>
      <c r="M5" s="70" t="s">
        <v>62</v>
      </c>
      <c r="N5" s="71">
        <v>55</v>
      </c>
      <c r="O5" s="72">
        <v>65</v>
      </c>
      <c r="P5" s="73">
        <v>20</v>
      </c>
      <c r="Q5" s="82">
        <v>0.23529411764705882</v>
      </c>
      <c r="R5" s="84">
        <v>0.29411764705882354</v>
      </c>
      <c r="S5" s="67"/>
    </row>
    <row r="6" spans="2:19" x14ac:dyDescent="0.3">
      <c r="B6" s="65"/>
      <c r="C6" s="70" t="s">
        <v>63</v>
      </c>
      <c r="D6" s="71">
        <v>65</v>
      </c>
      <c r="E6" s="72">
        <v>70</v>
      </c>
      <c r="F6" s="73">
        <v>20</v>
      </c>
      <c r="G6" s="82">
        <v>0.23529411764705882</v>
      </c>
      <c r="H6" s="87">
        <v>0.52941176470588236</v>
      </c>
      <c r="I6" s="89">
        <v>4.7058823529411764E-2</v>
      </c>
      <c r="J6" s="66">
        <v>1350</v>
      </c>
      <c r="K6" s="65"/>
      <c r="L6" s="65"/>
      <c r="M6" s="70" t="s">
        <v>63</v>
      </c>
      <c r="N6" s="71">
        <v>65</v>
      </c>
      <c r="O6" s="72">
        <v>70</v>
      </c>
      <c r="P6" s="73">
        <v>20</v>
      </c>
      <c r="Q6" s="82">
        <v>0.23529411764705882</v>
      </c>
      <c r="R6" s="84">
        <v>0.52941176470588236</v>
      </c>
      <c r="S6" s="67"/>
    </row>
    <row r="7" spans="2:19" x14ac:dyDescent="0.3">
      <c r="B7" s="65"/>
      <c r="C7" s="70" t="s">
        <v>64</v>
      </c>
      <c r="D7" s="71">
        <v>70</v>
      </c>
      <c r="E7" s="72">
        <v>80</v>
      </c>
      <c r="F7" s="73">
        <v>15</v>
      </c>
      <c r="G7" s="82">
        <v>0.17647058823529413</v>
      </c>
      <c r="H7" s="87">
        <v>0.70588235294117652</v>
      </c>
      <c r="I7" s="89">
        <v>1.7647058823529412E-2</v>
      </c>
      <c r="J7" s="66">
        <v>1125</v>
      </c>
      <c r="K7" s="65"/>
      <c r="L7" s="65"/>
      <c r="M7" s="70" t="s">
        <v>64</v>
      </c>
      <c r="N7" s="71">
        <v>70</v>
      </c>
      <c r="O7" s="72">
        <v>80</v>
      </c>
      <c r="P7" s="73">
        <v>15</v>
      </c>
      <c r="Q7" s="82">
        <v>0.17647058823529413</v>
      </c>
      <c r="R7" s="84">
        <v>0.70588235294117652</v>
      </c>
      <c r="S7" s="67"/>
    </row>
    <row r="8" spans="2:19" x14ac:dyDescent="0.3">
      <c r="B8" s="65"/>
      <c r="C8" s="70" t="s">
        <v>65</v>
      </c>
      <c r="D8" s="71">
        <v>80</v>
      </c>
      <c r="E8" s="72">
        <v>90</v>
      </c>
      <c r="F8" s="73">
        <v>15</v>
      </c>
      <c r="G8" s="82">
        <v>0.17647058823529413</v>
      </c>
      <c r="H8" s="87">
        <v>0.88235294117647067</v>
      </c>
      <c r="I8" s="89">
        <v>1.7647058823529412E-2</v>
      </c>
      <c r="J8" s="66">
        <v>1275</v>
      </c>
      <c r="K8" s="65"/>
      <c r="L8" s="65"/>
      <c r="M8" s="70" t="s">
        <v>65</v>
      </c>
      <c r="N8" s="71">
        <v>80</v>
      </c>
      <c r="O8" s="72">
        <v>90</v>
      </c>
      <c r="P8" s="73">
        <v>15</v>
      </c>
      <c r="Q8" s="82">
        <v>0.17647058823529413</v>
      </c>
      <c r="R8" s="84">
        <v>0.88235294117647067</v>
      </c>
      <c r="S8" s="67"/>
    </row>
    <row r="9" spans="2:19" x14ac:dyDescent="0.3">
      <c r="B9" s="65"/>
      <c r="C9" s="70" t="s">
        <v>66</v>
      </c>
      <c r="D9" s="71">
        <v>90</v>
      </c>
      <c r="E9" s="72">
        <v>110</v>
      </c>
      <c r="F9" s="73">
        <v>5</v>
      </c>
      <c r="G9" s="82">
        <v>5.8823529411764705E-2</v>
      </c>
      <c r="H9" s="87">
        <v>0.94117647058823539</v>
      </c>
      <c r="I9" s="89">
        <v>2.9411764705882353E-3</v>
      </c>
      <c r="J9" s="66">
        <v>500</v>
      </c>
      <c r="K9" s="65"/>
      <c r="L9" s="65"/>
      <c r="M9" s="70" t="s">
        <v>66</v>
      </c>
      <c r="N9" s="71">
        <v>90</v>
      </c>
      <c r="O9" s="72">
        <v>110</v>
      </c>
      <c r="P9" s="73">
        <v>5</v>
      </c>
      <c r="Q9" s="82">
        <v>5.8823529411764705E-2</v>
      </c>
      <c r="R9" s="84">
        <v>0.94117647058823539</v>
      </c>
      <c r="S9" s="67"/>
    </row>
    <row r="10" spans="2:19" ht="15" thickBot="1" x14ac:dyDescent="0.35">
      <c r="B10" s="65"/>
      <c r="C10" s="74" t="s">
        <v>67</v>
      </c>
      <c r="D10" s="75">
        <v>110</v>
      </c>
      <c r="E10" s="76">
        <v>140</v>
      </c>
      <c r="F10" s="77">
        <v>5</v>
      </c>
      <c r="G10" s="83">
        <v>5.8823529411764705E-2</v>
      </c>
      <c r="H10" s="88">
        <v>1</v>
      </c>
      <c r="I10" s="90">
        <v>1.9607843137254902E-3</v>
      </c>
      <c r="J10" s="66">
        <v>625</v>
      </c>
      <c r="K10" s="65"/>
      <c r="L10" s="65"/>
      <c r="M10" s="74" t="s">
        <v>67</v>
      </c>
      <c r="N10" s="75">
        <v>110</v>
      </c>
      <c r="O10" s="76">
        <v>140</v>
      </c>
      <c r="P10" s="77">
        <v>5</v>
      </c>
      <c r="Q10" s="83">
        <v>5.8823529411764705E-2</v>
      </c>
      <c r="R10" s="85">
        <v>1</v>
      </c>
      <c r="S10" s="68"/>
    </row>
    <row r="11" spans="2:19" ht="15" thickBot="1" x14ac:dyDescent="0.35">
      <c r="B11" s="65"/>
      <c r="C11" s="78"/>
      <c r="D11" s="78"/>
      <c r="E11" s="79" t="s">
        <v>68</v>
      </c>
      <c r="F11" s="80">
        <v>85</v>
      </c>
      <c r="G11" s="78"/>
      <c r="H11" s="65"/>
      <c r="I11" s="65"/>
      <c r="J11" s="65"/>
      <c r="K11" s="65"/>
      <c r="L11" s="65"/>
      <c r="M11" s="78"/>
      <c r="N11" s="78"/>
      <c r="O11" s="79" t="s">
        <v>68</v>
      </c>
      <c r="P11" s="80">
        <v>85</v>
      </c>
      <c r="Q11" s="78"/>
      <c r="R11" s="65"/>
      <c r="S11" s="65"/>
    </row>
    <row r="14" spans="2:19" x14ac:dyDescent="0.3"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 t="s">
        <v>69</v>
      </c>
      <c r="S14" s="65"/>
    </row>
  </sheetData>
  <mergeCells count="2">
    <mergeCell ref="C2:E2"/>
    <mergeCell ref="M2:O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3232cb-6f32-4983-8d37-17939f7d051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7875B5D9706F4CAC5C151BCEDCD420" ma:contentTypeVersion="13" ma:contentTypeDescription="Create a new document." ma:contentTypeScope="" ma:versionID="a04501563faea2108df8107dfba6c78f">
  <xsd:schema xmlns:xsd="http://www.w3.org/2001/XMLSchema" xmlns:xs="http://www.w3.org/2001/XMLSchema" xmlns:p="http://schemas.microsoft.com/office/2006/metadata/properties" xmlns:ns3="5a3232cb-6f32-4983-8d37-17939f7d0510" xmlns:ns4="c349b57d-8ace-45ba-9547-63e06337a11c" targetNamespace="http://schemas.microsoft.com/office/2006/metadata/properties" ma:root="true" ma:fieldsID="ba5aa4f70e6fe094c1d4da1c83063362" ns3:_="" ns4:_="">
    <xsd:import namespace="5a3232cb-6f32-4983-8d37-17939f7d0510"/>
    <xsd:import namespace="c349b57d-8ace-45ba-9547-63e06337a1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232cb-6f32-4983-8d37-17939f7d05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9b57d-8ace-45ba-9547-63e06337a1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48C268-2505-4A90-B290-45E56E509C2E}">
  <ds:schemaRefs>
    <ds:schemaRef ds:uri="http://schemas.microsoft.com/office/2006/metadata/properties"/>
    <ds:schemaRef ds:uri="http://purl.org/dc/dcmitype/"/>
    <ds:schemaRef ds:uri="5a3232cb-6f32-4983-8d37-17939f7d0510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c349b57d-8ace-45ba-9547-63e06337a11c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2B0AC47-B322-40FF-8E5B-D2111DDB7F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C8F891-4FF3-49A2-9A97-4BF4923736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3232cb-6f32-4983-8d37-17939f7d0510"/>
    <ds:schemaRef ds:uri="c349b57d-8ace-45ba-9547-63e06337a1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Exerciocio.6</vt:lpstr>
      <vt:lpstr>Exercicio.7</vt:lpstr>
      <vt:lpstr>Exercicio.8</vt:lpstr>
      <vt:lpstr>Exercicio.9</vt:lpstr>
      <vt:lpstr>Exercicios.10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PEREIRA</dc:creator>
  <cp:lastModifiedBy>SAMARA LARISSA DE ALMEIDA PEREIRA</cp:lastModifiedBy>
  <dcterms:created xsi:type="dcterms:W3CDTF">2024-09-19T23:40:22Z</dcterms:created>
  <dcterms:modified xsi:type="dcterms:W3CDTF">2024-09-26T01:50:50Z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0x010100667875B5D9706F4CAC5C151BCEDCD420</vt:lpwstr>
  </property>
</Properties>
</file>