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60" tabRatio="916" activeTab="5"/>
  </bookViews>
  <sheets>
    <sheet name="建设规模表-硬件" sheetId="43" r:id="rId1"/>
    <sheet name="组网拓扑" sheetId="42" r:id="rId2"/>
    <sheet name="机房平面" sheetId="41" r:id="rId3"/>
    <sheet name="机架立面图" sheetId="39" r:id="rId4"/>
    <sheet name="设备功耗表" sheetId="40" r:id="rId5"/>
    <sheet name="布线计划表" sheetId="16" r:id="rId6"/>
    <sheet name="材料表" sheetId="38" r:id="rId7"/>
    <sheet name="00设备表" sheetId="1" r:id="rId8"/>
    <sheet name="01核心交换机(6台)" sheetId="6" r:id="rId9"/>
    <sheet name="02出口防火墙(本+异6台)" sheetId="17" r:id="rId10"/>
    <sheet name="03出口交换机(2台)" sheetId="50" r:id="rId11"/>
    <sheet name="04业务（计算）交换机(4台)" sheetId="2" r:id="rId12"/>
    <sheet name="05业务（存储）交换机(4台)" sheetId="3" r:id="rId13"/>
    <sheet name="06业务（对象存储）交换机(2台) " sheetId="45" r:id="rId14"/>
    <sheet name="07业务（裸金属）交换机(2台)" sheetId="5" r:id="rId15"/>
    <sheet name="08业务（专线）交换机(4台) " sheetId="51" r:id="rId16"/>
    <sheet name="09安全接入交换机(4台)" sheetId="7" r:id="rId17"/>
    <sheet name="10安全池接入交换机(4台) " sheetId="46" r:id="rId18"/>
    <sheet name="11管理区管理接入交换机(4台)" sheetId="11" r:id="rId19"/>
    <sheet name="12运维区业务交换机(2台)" sheetId="13" r:id="rId20"/>
    <sheet name="13业务管理交换机(4台)" sheetId="12" r:id="rId21"/>
    <sheet name="14带外管理交换机(6台)" sheetId="14" r:id="rId22"/>
    <sheet name="15SSL VPN网关(2台)" sheetId="24" r:id="rId23"/>
    <sheet name="16探针(4台)" sheetId="22" r:id="rId24"/>
    <sheet name="17网闸(2台)" sheetId="26" r:id="rId25"/>
    <sheet name="18抗DDOS设备(2台)" sheetId="35" r:id="rId26"/>
    <sheet name="链路调度表" sheetId="44" r:id="rId27"/>
  </sheets>
  <definedNames>
    <definedName name="_xlnm._FilterDatabase" localSheetId="4" hidden="1">设备功耗表!$A$1:$P$307</definedName>
    <definedName name="_xlnm._FilterDatabase" localSheetId="5" hidden="1">布线计划表!$A$2:$U$737</definedName>
    <definedName name="_xlnm._FilterDatabase" localSheetId="6" hidden="1">材料表!$A$2:$O$190</definedName>
    <definedName name="_xlnm._FilterDatabase" localSheetId="7" hidden="1">'00设备表'!$A$1:$F$175</definedName>
    <definedName name="_xlnm._FilterDatabase" localSheetId="26" hidden="1">链路调度表!$A$2:$S$6</definedName>
    <definedName name="_xlnm._FilterDatabase" localSheetId="0" hidden="1">'建设规模表-硬件'!$A$1:$J$77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_xlnm.Print_Titles" localSheetId="0">'建设规模表-硬件'!$1:$1</definedName>
    <definedName name="_xlnm.Print_Titles" localSheetId="4">设备功耗表!$1:$1</definedName>
    <definedName name="_xlnm.Print_Area" localSheetId="5">布线计划表!$A$1:$Q$737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<sst xmlns="http://schemas.openxmlformats.org/spreadsheetml/2006/main" count="16561" uniqueCount="1058">
  <si>
    <t>序号</t>
  </si>
  <si>
    <t>区域</t>
  </si>
  <si>
    <t>设备类型</t>
  </si>
  <si>
    <t>设备名称</t>
  </si>
  <si>
    <t>数量
（全量）</t>
  </si>
  <si>
    <t>单位</t>
  </si>
  <si>
    <t>型号</t>
  </si>
  <si>
    <t>厂商</t>
  </si>
  <si>
    <t>参数配置</t>
  </si>
  <si>
    <t>设备物理尺寸</t>
  </si>
  <si>
    <t>一、崇左城南二楼机房</t>
  </si>
  <si>
    <t>管理区</t>
  </si>
  <si>
    <t>交换机</t>
  </si>
  <si>
    <t>核心交换机</t>
  </si>
  <si>
    <t>台</t>
  </si>
  <si>
    <t>CE16804</t>
  </si>
  <si>
    <t>华为</t>
  </si>
  <si>
    <t>高度：9.8U
电源：3*3000WAC
端口：1块36*40G+1块48*10G
交换容量：387Tbps/1161Tbps
包转发率：115200Mpps</t>
  </si>
  <si>
    <t>10U</t>
  </si>
  <si>
    <t xml:space="preserve">管理区万兆管理交换机
</t>
  </si>
  <si>
    <t>CE6881H-48S6CQ</t>
  </si>
  <si>
    <t>高度：1U
电源：1+1AC
端口：48×10GE 光口＋6×40GE 光口，支持堆叠,支持IPv6；满配多模光模块
交换容量：4.8Tbps/96Tbps
包转发率：2000Mpps</t>
  </si>
  <si>
    <t>1U</t>
  </si>
  <si>
    <t xml:space="preserve">运维区万兆交换机
</t>
  </si>
  <si>
    <t>安全设备</t>
  </si>
  <si>
    <t>管理防火墙</t>
  </si>
  <si>
    <t>Eudemon1000E-F125</t>
  </si>
  <si>
    <t>高度：1U
电源：1+1 AC
端口：2*40GE/100GE QSFP28 + 2*40GE QSFP+ + 8*25GE/10GE*ZSFP+ + 20*10GE SFP+,本期配置10个10G多模模块
容量：120G</t>
  </si>
  <si>
    <t>网闸</t>
  </si>
  <si>
    <t>TopRules(FT-A10)</t>
  </si>
  <si>
    <t>天融信</t>
  </si>
  <si>
    <t>2U，飞腾，统信V20，内外端机各16GB内存，内外端机各1TB机械硬盘+16G Msata,内外分别1个HA口、1个管理口、4个千兆电口和4个千兆光口（默认带4个千兆多模光模块），4个万兆光口（默认带4个万兆多模光模块）,冗余电源,文件传输速率（一对万兆接口）：6493.310Mbps；文件传输延时：0.449ms；网络层交换速率（1对口）：9869.94Mbps，网络延时：0.102ms</t>
  </si>
  <si>
    <t>2U</t>
  </si>
  <si>
    <t>SSL VPN网关</t>
  </si>
  <si>
    <t>G1300</t>
  </si>
  <si>
    <t>三未信安（华为）</t>
  </si>
  <si>
    <t>默认网口情况：6个RJ-45千兆自适应电口，4个SPF万兆光口，4个SPF+万兆光口，北京其阳华夏科技有限公司
系统版本：统信UOS：Server：V20：1060e
主板：CB-1727A：
CPU：海光3250：海光信息技术股份有限公司
内存：2*8G：SCC08GU03H3F1C-32AAG：西安紫光国芯半导体股份有限公司
存储：2*960G：MSSE001TXA0S4E100：湖北长江万润半导体技术有限公司
电源：冗余电源350W：
密码模块：SJK1727：V2.0</t>
  </si>
  <si>
    <t>态势感知服务器</t>
  </si>
  <si>
    <t>R5930 G2</t>
  </si>
  <si>
    <t>中兴</t>
  </si>
  <si>
    <t>CPU：2*海光 7360(24 Cores,2.2GHz)
内存：256GB(8*32GB)
系统盘：2*480GB 2.5"SATA SSD支持热插拨
缓存盘：2×3.2TB PCle NVMe U.2盘，随机写 5 年 3DWPD,按 NUMA 平衡
配置
阵列卡： 1 块独立RAID卡，2G Cache,端口数≥14,端口速率：12Gb/s,配置电
池或者电容；支持 RAID0、1、10、50、60 以及直通
数据盘：6*16T
网卡：1×x双口GbE网卡；2×双口10GbE网卡（配4个多模光模块，支持虚
拟机多队列技术、SRIOV 和 DPDK，按 NUMA 平衡配置），带ilo管理口，
支持IPv6
系统管理：服务器标准远程卡
电源：双电源，几余配置</t>
  </si>
  <si>
    <t>政务外网区</t>
  </si>
  <si>
    <t>服务器</t>
  </si>
  <si>
    <t>网络节点</t>
  </si>
  <si>
    <t>R220K V2</t>
  </si>
  <si>
    <t>烽火</t>
  </si>
  <si>
    <t>2颗KunPeng920-5250 CPU型号（48核心，2.6GHz主频），512GB内存（16根32G）,2个480GB SATA SSD硬盘，4个千兆电口，3个双口10Gb类型局域网卡（含光模块），1块4GB缓存Raid，2块220V交流和220V高压直流自适应电源模块（铂金级，额定功耗900W，含配套电源线</t>
  </si>
  <si>
    <t>高性能网络节点</t>
  </si>
  <si>
    <t>2颗KunPeng920-5250 CPU型号（48核心，2.6GHz主频），256GB内存（8根32G）,2个480GB SATA SSD硬盘，4个千兆电口，4个双口10Gb类型局域网卡（含光模块），1块4GB缓存Raid，2块220V交流和220V高压直流自适应电源模块（铂金级，额定功耗900W，含配套电源线</t>
  </si>
  <si>
    <t>计算节点</t>
  </si>
  <si>
    <t>2颗KunPeng920-7260 CPU型号（64核心，2.6GHz主频），1024GB内存（32根32G）,2个480GB SATA SSD硬盘，4个千兆电口，3个双口10Gb类型局域网卡（含光模块），1块4GB缓存Raid，2块220V交流和220V高压直流自适应电源模块（铂金级，额定功耗900W，含配套电源线</t>
  </si>
  <si>
    <t>计算节点(超分比1)</t>
  </si>
  <si>
    <t>BMGW节点</t>
  </si>
  <si>
    <t>安全服务节点</t>
  </si>
  <si>
    <t>2颗KunPeng920-5250 CPU型号（48核心，2.6GHz主频），512GB内存（16根32G）,2个480GB SATA SSD硬盘，4个千兆电口，4个双口10Gb类型局域网卡（含光模块），1块4GB缓存Raid，2块220V交流和220V高压直流自适应电源模块（铂金级，额定功耗900W，含配套电源线</t>
  </si>
  <si>
    <t>管理节点</t>
  </si>
  <si>
    <t>2颗KunPeng920-5250 CPU型号（48核心，2.6GHz主频），768GB内存（24根32G）,2个960GB SATA SSD硬盘，5个8TB SATA HDD硬盘，1个3.2TB NVMe SSD硬盘，4个千兆电口，2个双口10Gb类型局域网卡（含光模块），1块4GB缓存Raid，2块220V交流和220V高压直流自适应电源模块（铂金级，额定功耗900W，含配套电源线</t>
  </si>
  <si>
    <t>裸金属节点</t>
  </si>
  <si>
    <t>G440K V2</t>
  </si>
  <si>
    <t>4颗KunPeng920-5250 CPU型号（48核心，2.6GHz主频），1536GB内存（24根64G）,2个480GB SATA SSD硬盘，2个3.2TB NVMe SSD硬盘，2个千兆电口，2个双口25Gb网卡（含光模块），1个双口100Gb网卡（含光模块），8个200Gb网口（含光模块），8颗Ascend 910 GPU模组，1块4GB缓存Raid，2块220V交流和240V高压直流自适应电源模块（铂金级，额定功耗2000W及以上，含配套电源线</t>
  </si>
  <si>
    <t>租户安全节点</t>
  </si>
  <si>
    <t>CPU：2*海光 7380(32 Cores,2.0GHz)
内存：1024GB (32*32G)
系统盘：2*480GB 2.5°SATA SSD支持热插
阵列卡：1 块独立RAID卡，2G Cache,端口数≥8,端口速率：12Gb/s,配置电池
或者电容；支持 RAID0、1、10、50、60 以及直通
数据盘：6*16T
网卡：1x双口GbE网卡；2x双口10GbE网卡（配 4个多模光模块，支持
虚拟机多队列技术、SRIOV 和 DPDK，按 NUMA 平衡配置），带ilo管理
口， 支持IPv6
系统管理：服务器标准远程卡
电源：双电源，几余配置</t>
  </si>
  <si>
    <t>租户安全管理节点</t>
  </si>
  <si>
    <t>CPU：2*海光 7360(24 Cores,2.2GHz)
内存：256GB(8*32GB)
系统盘：2*480GB 2.5"SATA SSD 支持热插拔
阵列卡：1 块独立RAID卡，2G Cache,端口数≥8,端口速率：12Gb/s,配置电池
或者电容；支持 RAID0、1、10、50、60 以及直通
数据盘：3*16T
网卡：1x双口GbE网卡；2x双口10GbE网卡（配 4个多模光模块，支持
虚拟机多队列技术、SRIOV 和 DPDK，按 NUMA 平衡配置），带ilo管理
口， 支持IPv6
系统管理：服务器标准远程卡
电源：双电源，几余配置</t>
  </si>
  <si>
    <t>本地备份节点</t>
  </si>
  <si>
    <t>中兴R5530</t>
  </si>
  <si>
    <t>CPU: 2*海光7280(32 Cores,2.0GHz)
内存：256GB(8*32GB)
系统盘:2×960GB 2.5" SATA SSD
缓存盘：4×3.2TB NVMe SSD卡,随机写5年3DWPD,按NUMA平衡配置
数据盘：36×18TB 3.5" 7.2k SATA,热插拔 
阵列卡：1块SAS直通卡,端口速率12Gb/s,可管理所有硬盘，系统盘支持硬raid0,1且数据盘做直通
网卡：'1×双口GbE网卡，3×双口10GbE网卡(SFP+,配6个多模光模块,支持虚拟机多队列技术、SRIOV和DPDK,中断队列数大于10)
电源：双电源，冗余配置</t>
  </si>
  <si>
    <t>4U</t>
  </si>
  <si>
    <t>存储</t>
  </si>
  <si>
    <t>块存储服务-混闪分布式存储(SATA)</t>
  </si>
  <si>
    <t>套</t>
  </si>
  <si>
    <t>OceanStor Pacific 9520</t>
  </si>
  <si>
    <t>OceanStor Pacific 9520(2U EXP,12*3.5",2*32C 2.6GHz,4*GE,K22R-02)*4
通用内存-DDR4 RDIMM-16GB-288pin-0.68ns-2933000KHz-1.2V-ECC-1Rank(2G*4bit),prememtest-crc-load*24
HP380 以太网卡-25GE光口-双端口-SFP28(不含光模块)-半高半长-全高拉手条-PCIe 3.0 x8*8
8TB 7.2K RPM SATA硬盘单元(3.5")*44
480GB SSD SATA硬盘单元(2.5")*8
3.2TB SSD NVMe硬盘单元(2.5")*4
SAS/SATA RAID 16口标卡,RAID0,1,5,6,10,50,60,2GB Cache,支持超级电容和边带管理（垫片专用）*4
高速电缆-内部高速Slimline-2*mini SAS HD-0.85m&amp;0.75m-(Slimline X8 直头)-(2*((31AWG*1Pair+31AWG*2Drain)*8+31AWG*1Pair*4))-(2*Internal mini SAS HD 弯头)-1分2 Slimline-2*mini SAS HD*8
块存储高级版软件-SATA/NL SAS盘,可得容量每TiB*204
块存储高级版软件-SATA/NL SAS盘,可得容量每TiB-3年订阅与保障年费*204</t>
  </si>
  <si>
    <t>块存储服务-混闪分布式存储(SSD)</t>
  </si>
  <si>
    <t>OceanStor Dorado 5500 V6</t>
  </si>
  <si>
    <t>OceanStor Dorado 5500 V6(2U,双控,SAS,交流\240V高压直流,384GB 缓存,4*(4*12Gb) SAS,25*2.5英寸,SPE53C0225)*1
4端口 SmartIO I/O模块(SFP+,10Gb ETH)*4
3.84TB SSD SAS硬盘单元(2.5")*16
光跳线-DLC/PC-DLC/PC-多模-3m-A1a.2-2mm-42mm DLC-OM3弯曲不敏感*16
高级包许可(含DeviceManager,Thin,Migration,Snap,Replication,Clone,QoS,Erase,DME IQ,UltraPath,Virtualization,Metro,CDP)*1</t>
  </si>
  <si>
    <t>CE8865-4C</t>
  </si>
  <si>
    <t>高度：2U
电源：1+1AC
端口：2块24口10GE+2块16口40GE
交换容量：16Tbps/256Tbps
包转发率：4800Mpps</t>
  </si>
  <si>
    <t>万兆业务交换机</t>
  </si>
  <si>
    <t>万兆存储交换机</t>
  </si>
  <si>
    <t>万兆业务管理交换机</t>
  </si>
  <si>
    <t>万兆安全交换机</t>
  </si>
  <si>
    <t>万兆裸金属交换机</t>
  </si>
  <si>
    <t>万兆租户安全交换机</t>
  </si>
  <si>
    <t>BMC千兆交换机</t>
  </si>
  <si>
    <t>CloudEngine 5855-48T4XS</t>
  </si>
  <si>
    <t>高度：1U
端口：48×GE电口＋4×10GE光口，支持堆叠,支持IPv6；满配多模光模块
电源：1+1AC
包转发率：207Mpps
交换容量：672Gbps/6.72Tbps</t>
  </si>
  <si>
    <t>万兆专线交换机</t>
  </si>
  <si>
    <t>出口防火墙</t>
  </si>
  <si>
    <t>Eudemon1000E-F55</t>
  </si>
  <si>
    <t>高度：1U
电源：1+1AC
端口：8*GECOMBO+4*GERJ45+10*10GESFP+，本期配置8个10G多模模块
容量：40G</t>
  </si>
  <si>
    <t>平台密码机</t>
  </si>
  <si>
    <t>SJJ1860-G</t>
  </si>
  <si>
    <t>三未信安SJJ1860-G型号密码机-信创版*2
含电模块-SFP-GE-电接口模块(100m,RJ45)*4</t>
  </si>
  <si>
    <t>服务器密码机</t>
  </si>
  <si>
    <t>SecHSM-Net</t>
  </si>
  <si>
    <t>三未信安</t>
  </si>
  <si>
    <t xml:space="preserve">1、2U机架式设备；
2、CPU: 海光3250；
3、内存：16GB；
4、存储：256GB SSD；
5、网络：2*万兆光
6、电源：550W冗余热插拔电源。
</t>
  </si>
  <si>
    <t>签名验签服务器</t>
  </si>
  <si>
    <t>SecHSM-Sign</t>
  </si>
  <si>
    <t>综合安全网关</t>
  </si>
  <si>
    <t>SecGW</t>
  </si>
  <si>
    <t xml:space="preserve">1、1U机架式设备；
2、CPU: 海光3250；
3、内存：16GB；
4、存储：128GB SSD；
5、网络：配置6*千兆电+4*万兆光；
6、电源：300W冗余热插拔电源。
</t>
  </si>
  <si>
    <t>堡垒机</t>
  </si>
  <si>
    <t>SecHAC</t>
  </si>
  <si>
    <t xml:space="preserve">1、2U机架式设备；
2、CPU: 海光3250；
3、内存：32GB；
4、存储：256GB SSD+1TB HDD；
5、网络：2*万兆光
6、电源：550W冗余热插拔电源。
</t>
  </si>
  <si>
    <t>时间戳服务器</t>
  </si>
  <si>
    <t>SecSign-TS</t>
  </si>
  <si>
    <t xml:space="preserve">1、2U机架式设备；
2、CPU: 海光3250；
3、内存：16GB；
4、存储：2*960GB SSD；
5、网络：2*万兆光
6、电源：550W冗余热插拔电源。
</t>
  </si>
  <si>
    <t>流量探针</t>
  </si>
  <si>
    <t>UTSNX3-HHB</t>
  </si>
  <si>
    <t>绿盟</t>
  </si>
  <si>
    <t>CPU：Hygon5380（16C，2.5GHz）
系统：银河麒麟V10,内核5.4
内存：64G
硬盘存储：32T（8T*4）
网卡：4电口4千兆口*1；4万兆光口*1，配4个千兆多模模块，2个万兆多模模块
电源：交流双电源；输入电压范围：100-240V ；输入电流：8A；额定功率：550W</t>
  </si>
  <si>
    <t>X86计算节点（利旧）</t>
  </si>
  <si>
    <t>CPU: 2* Intel Xeon Gold 6348 (28 Cores,2.6 GHz）
内存：768GB（24*32G）
系统盘：2* 480G SATA SSD  
阵列卡：1块独立RAID卡,2G Cache,端口数≥8,端口速率:12Gb/s,配置电池或者电容,支持RAID0、1、10、50、60以及直通
网卡：
1×双口GbE网卡
3×双口25GbE网卡(配6个10G多模光模块,NUMA平衡)
带ilo管理口
支持IPv6
系统管理：服务器标准远程卡
电源：双电源，冗余配置</t>
  </si>
  <si>
    <t>互联网区</t>
  </si>
  <si>
    <t>对象存储节点</t>
  </si>
  <si>
    <t>2颗KunPeng920-5220 CPU型号（32核心，2.6GHz主频），256GB内存（8根32G）,2个960GB SATA SSD硬盘，12个8TB SATA HDD硬盘，2个3.2TB NVMe SSD硬盘，4个千兆电口，2个双口10Gb类型局域网卡（含光模块），1块4GB缓存Raid，2块220V交流和220V高压直流自适应电源模块（铂金级，额定功耗900W，含配套电源线</t>
  </si>
  <si>
    <t>CPU: 2*海光CPU≥(48 Cores,2.6GHz)
内存：256GB(8*32GB)
系统盘:2×960GB 2.5" SATA SSD
缓存盘：4×3.2TB NVMe SSD卡,随机写5年3DWPD,按NUMA平衡配置
数据盘：36×20TB 3.5" 7.2k SATA,热插拔 
阵列卡：1 块独立RAID卡,4G Cache,端口数≥8,端口速率:12Gb/s,配置电池或者电容;支持 RAID0、1、10、 50、60 以及直通
网卡：'1×双口GbE网卡，3×双口10GbE网卡(SFP+,配6个多模光模块,支持虚拟机多队列技术、SRIOV和DPDK,中断队列数大于10)
电源：双电源，冗余配置</t>
  </si>
  <si>
    <t>高度：2U
电源：1+1AC
端口：1块24口10GE+1块16口40GE
交换容量：16Tbps/256Tbps
包转发率：4800Mpps</t>
  </si>
  <si>
    <t>万兆管理交换机</t>
  </si>
  <si>
    <t>万兆对象存储交换机</t>
  </si>
  <si>
    <t>万兆出口交换机</t>
  </si>
  <si>
    <t>平台Anti-DDoS设备</t>
  </si>
  <si>
    <t>AntiDDoS1905（检测清洗分离）</t>
  </si>
  <si>
    <t>分光器</t>
  </si>
  <si>
    <t>OOSSMRC00</t>
  </si>
  <si>
    <t>单模/多模-机架式分光器机箱(与机架式分光器插卡配合使用)-850/1310/1550nm-40nm</t>
  </si>
  <si>
    <t>TopAPT3000</t>
  </si>
  <si>
    <t>2U,海光3250(2.8GHZ,8核)*1,国产操作系统,内存32G(2*16G),机械硬盘4TB,mSATA卡128G,6个千兆电口(含HA和管理口),4个千兆光口插槽,冗余电源,3个扩展槽位,</t>
  </si>
  <si>
    <t>柳东机房东202机房</t>
  </si>
  <si>
    <t>异地备份中心</t>
  </si>
  <si>
    <t>异地备份节点</t>
  </si>
  <si>
    <t>R5530 G2</t>
  </si>
  <si>
    <t>CPU: 2*海光7280(32 Cores,2.0GHz)
内存：256GB(32GB×8)
系统盘:2×480GB 2.5" SATA SSD,热插拔
缓存盘：4×3.2TB NVMe SSD卡,随机写5年3DWPD,按NUMA平衡配置
数据盘：36×18TB 3.5" 7.2k SATA,热插拔 
阵列卡：1块SAS直通卡,端口速率12Gb/s,可管理所有硬盘，系统盘支持硬raid0,1且数据盘做直通
网卡：'1×双口GbE网卡，2×双口10GbE网卡(SFP+,配4个多模光模块,支持虚拟机多队列技术、SRIOV和DPDK,中断队列数大于10)
电源：双电源，冗余配置</t>
  </si>
  <si>
    <t>备份中心防火墙</t>
  </si>
  <si>
    <t>高度：1U
电源：1+1 AC
端口：8*GE COMBO + 4*GE RJ45 + 10*10GE SFP+，本期配置8个10G多模模块
容量：40G</t>
  </si>
  <si>
    <t>一、主要建设机房：</t>
  </si>
  <si>
    <t>崇左城南二楼机房</t>
  </si>
  <si>
    <t>机房名：</t>
  </si>
  <si>
    <t>占用机架数量：</t>
  </si>
  <si>
    <t>本期新增设备占用20架</t>
  </si>
  <si>
    <t>三、异地备份中心：</t>
  </si>
  <si>
    <t>柳州市柳州电信云计算数据中心</t>
  </si>
  <si>
    <t>2楼东202IDC机房</t>
  </si>
  <si>
    <t>本期新增设备占用2架</t>
  </si>
  <si>
    <t>崇左市城南枢纽楼二层IDC机房</t>
  </si>
  <si>
    <t>HW105-01机架</t>
  </si>
  <si>
    <t>HW105-02机架</t>
  </si>
  <si>
    <t>HW105-03机架</t>
  </si>
  <si>
    <t>HW105-04机架</t>
  </si>
  <si>
    <t>HW105-05机架</t>
  </si>
  <si>
    <t>HW105-06机架</t>
  </si>
  <si>
    <t>HW105-07机架</t>
  </si>
  <si>
    <t>HW105-08机架</t>
  </si>
  <si>
    <t>HW105-09机架</t>
  </si>
  <si>
    <t>42U</t>
  </si>
  <si>
    <t>空调</t>
  </si>
  <si>
    <t>41U</t>
  </si>
  <si>
    <t>政务外网区出口防火墙-华为1000E-F55</t>
  </si>
  <si>
    <t>政务外网区万兆管理交换机-华为CE6881H</t>
  </si>
  <si>
    <t>政务外网区万兆业务交换机-华为CE6881H</t>
  </si>
  <si>
    <t>40U</t>
  </si>
  <si>
    <t>39U</t>
  </si>
  <si>
    <t>政务外网区安全交换机-华为CE6881H</t>
  </si>
  <si>
    <t>政务外网区万兆专线交换机-华为CE6881H</t>
  </si>
  <si>
    <t>政务外网区万兆业务管理交换机-华为CE6881H</t>
  </si>
  <si>
    <t>38U</t>
  </si>
  <si>
    <t>37U</t>
  </si>
  <si>
    <t>政务外网区安全池交换机-华为CE6881H</t>
  </si>
  <si>
    <t>政务外网区千兆BMC交换机-华为5855</t>
  </si>
  <si>
    <t>36U</t>
  </si>
  <si>
    <t>35U</t>
  </si>
  <si>
    <t>34U</t>
  </si>
  <si>
    <t>33U</t>
  </si>
  <si>
    <t>32U</t>
  </si>
  <si>
    <t>31U</t>
  </si>
  <si>
    <t>30U</t>
  </si>
  <si>
    <t>29U</t>
  </si>
  <si>
    <t>28U</t>
  </si>
  <si>
    <t>27U</t>
  </si>
  <si>
    <t>26U</t>
  </si>
  <si>
    <t>25U</t>
  </si>
  <si>
    <t>24U</t>
  </si>
  <si>
    <t>23U</t>
  </si>
  <si>
    <t>22U</t>
  </si>
  <si>
    <t>21U</t>
  </si>
  <si>
    <t>政务外网区增强型网络节点-烽火R220K V2</t>
  </si>
  <si>
    <t>20U</t>
  </si>
  <si>
    <t>政务外网区堡垒机-信安SecHAC</t>
  </si>
  <si>
    <t>政务外网区时间戳服务器-信安SecSign-TS</t>
  </si>
  <si>
    <t>19U</t>
  </si>
  <si>
    <t>18U</t>
  </si>
  <si>
    <t>政务外网区安全节点-烽火R220K V2</t>
  </si>
  <si>
    <t>政务外网区网络节点-烽火R220K V2</t>
  </si>
  <si>
    <t>17U</t>
  </si>
  <si>
    <t>政务外网区综合安全网关-信安SecGW</t>
  </si>
  <si>
    <t>16U</t>
  </si>
  <si>
    <t>15U</t>
  </si>
  <si>
    <t>政务外网区流量探针-绿盟UTSNX3-HHB</t>
  </si>
  <si>
    <t>政务外网区签名验签服务器-信安SecHSM-Sign</t>
  </si>
  <si>
    <t>政务外网区计算节点-烽火R220K V2</t>
  </si>
  <si>
    <t>14U</t>
  </si>
  <si>
    <t>13U</t>
  </si>
  <si>
    <t>12U</t>
  </si>
  <si>
    <t>政务外网区租户安全管理-中兴R5930 G2</t>
  </si>
  <si>
    <t>政务外网区服务器密码机-信安SecHSM-Net</t>
  </si>
  <si>
    <t>政务外网区X86计算节点-华为2255</t>
  </si>
  <si>
    <t>11U</t>
  </si>
  <si>
    <t>9U</t>
  </si>
  <si>
    <t>政务外网区租户安全-中兴R5930 G2</t>
  </si>
  <si>
    <t>政务外网区管理节点-烽火R220K V2</t>
  </si>
  <si>
    <t>8U</t>
  </si>
  <si>
    <t>7U</t>
  </si>
  <si>
    <t>6U</t>
  </si>
  <si>
    <t>5U</t>
  </si>
  <si>
    <t>3U</t>
  </si>
  <si>
    <t>政务外网区核心交换机-华为CE8865-4C</t>
  </si>
  <si>
    <t>5KW，20*10A+4*16A，国标</t>
  </si>
  <si>
    <t>HW106-01机架</t>
  </si>
  <si>
    <t>HW106-02机架</t>
  </si>
  <si>
    <t>HW106-03机架</t>
  </si>
  <si>
    <t>HW106-04机架</t>
  </si>
  <si>
    <t>HW106-05机架</t>
  </si>
  <si>
    <t>HW106-06机架</t>
  </si>
  <si>
    <t>HW106-07机架</t>
  </si>
  <si>
    <t>HW106-08机架</t>
  </si>
  <si>
    <t>HW106-09机架</t>
  </si>
  <si>
    <t>UPS交流输出配电柜</t>
  </si>
  <si>
    <t>政务外网区裸金属交换机-华为CE6881H</t>
  </si>
  <si>
    <t>政务外网区万兆存储交换机-华为CE6881H</t>
  </si>
  <si>
    <t>政务外网区普通块存储-华为9520</t>
  </si>
  <si>
    <t>政务外网区裸金属网关-烽火R220K V2</t>
  </si>
  <si>
    <t>政务外网区本地备份节点-
中兴R5530 G2</t>
  </si>
  <si>
    <t>政务外网区裸金属络节点-烽火G440K V2</t>
  </si>
  <si>
    <t>政务外网区SSD块存储-华为5500</t>
  </si>
  <si>
    <t>HW107-01机架</t>
  </si>
  <si>
    <t>HW107-02机架</t>
  </si>
  <si>
    <t>HW107-03机架</t>
  </si>
  <si>
    <t>HW107-04机架</t>
  </si>
  <si>
    <t>HW107-05机架</t>
  </si>
  <si>
    <t>HW107-06机架</t>
  </si>
  <si>
    <t>HW107-07机架</t>
  </si>
  <si>
    <t>HW107-08机架</t>
  </si>
  <si>
    <t>HW107-09机架</t>
  </si>
  <si>
    <t>互联网区出口防火墙-华为1000E-F55</t>
  </si>
  <si>
    <t>互联网区万兆管理交换机-华为CE6881H</t>
  </si>
  <si>
    <t>互联网区万兆业务交换机-华为CE6881H</t>
  </si>
  <si>
    <t>互联网区出口交换机-华为CE6881H</t>
  </si>
  <si>
    <t>互联网区万兆业务管理交换机-华为CE6881H</t>
  </si>
  <si>
    <t>互联网区抗DDOS清洗-华为1905</t>
  </si>
  <si>
    <t>互联网区抗DDOS检测-华为1905</t>
  </si>
  <si>
    <t>互联网区万兆专线交换机-华为CE6881H</t>
  </si>
  <si>
    <t>互联网区安全池交换机-华为CE6881H</t>
  </si>
  <si>
    <t>互联网区千兆BMC交换机-华为5855</t>
  </si>
  <si>
    <t>互联网区堡垒机-信安SecHAC</t>
  </si>
  <si>
    <t>互联网区综合安全网关-信安SecGW</t>
  </si>
  <si>
    <t>互联网区签名验签服务器-信安SecHSM-Sign</t>
  </si>
  <si>
    <t>互联网区服务器密码机-信安SecHSM-Net</t>
  </si>
  <si>
    <t>互联网区增强型网络节点-烽火R220K V2</t>
  </si>
  <si>
    <t>互联网区X86计算节点-华为2255</t>
  </si>
  <si>
    <t>互联网区分光器-华为OOSSMRC00</t>
  </si>
  <si>
    <t>互联网区租户安全管理-中兴R5930 G2</t>
  </si>
  <si>
    <t>互联网区时间戳服务器-信安SecSign-TS</t>
  </si>
  <si>
    <t>互联网区管理节点-烽火R220K V2</t>
  </si>
  <si>
    <t>互联网区网络节点-烽火R220K V2</t>
  </si>
  <si>
    <t>互联网区租户安全-中兴R5930 G2</t>
  </si>
  <si>
    <t>互联网区计算节点-烽火R220K V2</t>
  </si>
  <si>
    <t>互联网区核心交换机-华为CE8865-4C</t>
  </si>
  <si>
    <t>HW108-01机架</t>
  </si>
  <si>
    <t>HW108-02机架</t>
  </si>
  <si>
    <t>HW108-03机架</t>
  </si>
  <si>
    <t>HW108-04机架</t>
  </si>
  <si>
    <t>HW108-05机架</t>
  </si>
  <si>
    <t>HW108-06机架</t>
  </si>
  <si>
    <t>HW108-07机架</t>
  </si>
  <si>
    <t>HW108-08机架</t>
  </si>
  <si>
    <t>HW108-09机架</t>
  </si>
  <si>
    <t>互联网区万兆存储交换机-华为CE6881H</t>
  </si>
  <si>
    <t>运维区万兆交换机-华为CE6881H</t>
  </si>
  <si>
    <t>互联网区万兆对象存储交换机-华为CE6881H</t>
  </si>
  <si>
    <t>管理区防火墙-华为1000E-F125</t>
  </si>
  <si>
    <t>互联网区安全交换机-华为CE6881H</t>
  </si>
  <si>
    <t>管理区SSL VPN-信安G1300</t>
  </si>
  <si>
    <t>政务外网区密码机-信安SJJ1860-G</t>
  </si>
  <si>
    <t>互联网区密码机-信安SJJ1860-G</t>
  </si>
  <si>
    <t>网闸-天融信TopRules(FT-A10)</t>
  </si>
  <si>
    <t>互联网区流量探针-天融信TopAPT3000</t>
  </si>
  <si>
    <t>互联网区安全节点-烽火R220K V2</t>
  </si>
  <si>
    <t>互联网区对象存储-烽火R220K V2</t>
  </si>
  <si>
    <t>运维区态势感知-中兴R5930 G2</t>
  </si>
  <si>
    <t>互联网区普通块存储-华为9520</t>
  </si>
  <si>
    <t>管理区核心交换机-华为CE16804</t>
  </si>
  <si>
    <t>互联网区本地备份节点-
中兴R5530 G2</t>
  </si>
  <si>
    <t>互联网区SSD块存储-华为5500</t>
  </si>
  <si>
    <t>HW109-01机架</t>
  </si>
  <si>
    <t>HW109-02机架</t>
  </si>
  <si>
    <t>HW109-03机架</t>
  </si>
  <si>
    <t>HW109-04机架</t>
  </si>
  <si>
    <t>HW109-05机架</t>
  </si>
  <si>
    <t>HW109-06机架</t>
  </si>
  <si>
    <t>HW109-07机架</t>
  </si>
  <si>
    <t>HW109-08机架</t>
  </si>
  <si>
    <t>HW109-09机架</t>
  </si>
  <si>
    <t>HW110-01机架</t>
  </si>
  <si>
    <t>HW110-02机架</t>
  </si>
  <si>
    <t>HW110-03机架</t>
  </si>
  <si>
    <t>HW110-04机架</t>
  </si>
  <si>
    <t>HW110-05机架</t>
  </si>
  <si>
    <t>HW110-06机架</t>
  </si>
  <si>
    <t>HW110-07机架</t>
  </si>
  <si>
    <t>HW110-08机架</t>
  </si>
  <si>
    <t>HW110-09机架</t>
  </si>
  <si>
    <t>柳东数据中心东202机房IDC机房</t>
  </si>
  <si>
    <t>机柜编号：01-15</t>
  </si>
  <si>
    <t>47U</t>
  </si>
  <si>
    <t>46U</t>
  </si>
  <si>
    <t>45U</t>
  </si>
  <si>
    <t>44U</t>
  </si>
  <si>
    <t>政务外网区异地防火墙-华为1000E-F55</t>
  </si>
  <si>
    <t>43U</t>
  </si>
  <si>
    <t>互联网区异地防火墙-华为1000E-F55</t>
  </si>
  <si>
    <t>政务外网区异地存储服务器-
中兴R5530 G2</t>
  </si>
  <si>
    <t>互联网区异地存储服务器-
中兴R5530 G2</t>
  </si>
  <si>
    <t>5KW，X*10A+X*16A，国标</t>
  </si>
  <si>
    <t>机柜号</t>
  </si>
  <si>
    <t>设备名</t>
  </si>
  <si>
    <t>设备型号</t>
  </si>
  <si>
    <t>数量</t>
  </si>
  <si>
    <t>单台功耗
（W）</t>
  </si>
  <si>
    <t>功耗小计
（W）</t>
  </si>
  <si>
    <t>机柜
总功耗</t>
  </si>
  <si>
    <t>单台高度
（U）</t>
  </si>
  <si>
    <t>供电类型</t>
  </si>
  <si>
    <t>引电需求</t>
  </si>
  <si>
    <t>备注</t>
  </si>
  <si>
    <t>HW105-01</t>
  </si>
  <si>
    <t>政务外网区出口防火墙-1</t>
  </si>
  <si>
    <t>华为1000E-F55</t>
  </si>
  <si>
    <t>220V交流</t>
  </si>
  <si>
    <t>2路10A引电</t>
  </si>
  <si>
    <t>政务外网区安全交换机-1</t>
  </si>
  <si>
    <t>华为CE6881H</t>
  </si>
  <si>
    <t>政务外网区安全池交换机-1</t>
  </si>
  <si>
    <t>政务外网区安全节点-1</t>
  </si>
  <si>
    <t>烽火R220K V2</t>
  </si>
  <si>
    <t>政务外网区流量探针-1</t>
  </si>
  <si>
    <t>绿盟UTSNX3-HHB</t>
  </si>
  <si>
    <t>政务外网区租户安全-5</t>
  </si>
  <si>
    <t>中兴R5930 G2</t>
  </si>
  <si>
    <t>政务外网区租户安全-3</t>
  </si>
  <si>
    <t>政务外网区租户安全-1</t>
  </si>
  <si>
    <t>政务外网区核心交换机-1</t>
  </si>
  <si>
    <t>华为CE8865-4C</t>
  </si>
  <si>
    <t>HW105-02</t>
  </si>
  <si>
    <t>政务外网区出口防火墙-2</t>
  </si>
  <si>
    <t>政务外网区安全交换机-2</t>
  </si>
  <si>
    <t>政务外网区安全池交换机-2</t>
  </si>
  <si>
    <t>政务外网区千兆BMC交换机-1</t>
  </si>
  <si>
    <t>华为5855</t>
  </si>
  <si>
    <t>政务外网区安全节点-2</t>
  </si>
  <si>
    <t>政务外网区流量探针-2</t>
  </si>
  <si>
    <t>政务外网区租户安全-4</t>
  </si>
  <si>
    <t>政务外网区租户安全-2</t>
  </si>
  <si>
    <t>政务外网区核心交换机-2</t>
  </si>
  <si>
    <t>HW105-04</t>
  </si>
  <si>
    <t>政务外网区万兆管理交换机-1</t>
  </si>
  <si>
    <t>政务外网区万兆专线交换机-1</t>
  </si>
  <si>
    <t>政务外网区堡垒机-1</t>
  </si>
  <si>
    <t>信安SecHAC</t>
  </si>
  <si>
    <t>政务外网区综合安全网关-1</t>
  </si>
  <si>
    <t>信安SecGW</t>
  </si>
  <si>
    <t>政务外网区签名验签服务器-1</t>
  </si>
  <si>
    <t>信安SecHSM-Sign</t>
  </si>
  <si>
    <t>政务外网区服务器密码机-1</t>
  </si>
  <si>
    <t>信安SecHSM-Net</t>
  </si>
  <si>
    <t>政务外网区管理节点-5</t>
  </si>
  <si>
    <t>政务外网区管理节点-3</t>
  </si>
  <si>
    <t>政务外网区管理节点-1</t>
  </si>
  <si>
    <t>HW105-05</t>
  </si>
  <si>
    <t>政务外网区万兆管理交换机-2</t>
  </si>
  <si>
    <t>政务外网区万兆专线交换机-2</t>
  </si>
  <si>
    <t>政务外网区时间戳服务器-1</t>
  </si>
  <si>
    <t>信安SecSign-TS</t>
  </si>
  <si>
    <t>政务外网区堡垒机-2</t>
  </si>
  <si>
    <t>政务外网区综合安全网关-2</t>
  </si>
  <si>
    <t>政务外网区签名验签服务器-2</t>
  </si>
  <si>
    <t>政务外网区服务器密码机-2</t>
  </si>
  <si>
    <t>政务外网区管理节点-4</t>
  </si>
  <si>
    <t>政务外网区管理节点-2</t>
  </si>
  <si>
    <t>HW105-06</t>
  </si>
  <si>
    <t>政务外网区万兆业务交换机-1</t>
  </si>
  <si>
    <t>政务外网区万兆业务管理交换机-1</t>
  </si>
  <si>
    <t>政务外网区增强型网络节点-1</t>
  </si>
  <si>
    <t>政务外网区网络节点-1</t>
  </si>
  <si>
    <t>政务外网区计算节点-9</t>
  </si>
  <si>
    <t>政务外网区计算节点-7</t>
  </si>
  <si>
    <t>政务外网区计算节点-5</t>
  </si>
  <si>
    <t>政务外网区计算节点-3</t>
  </si>
  <si>
    <t>政务外网区计算节点-1</t>
  </si>
  <si>
    <t>HW105-08</t>
  </si>
  <si>
    <t>政务外网区万兆业务交换机-2</t>
  </si>
  <si>
    <t>政务外网区万兆业务管理交换机-2</t>
  </si>
  <si>
    <t>政务外网区千兆BMC交换机-2</t>
  </si>
  <si>
    <t>政务外网区增强型网络节点-2</t>
  </si>
  <si>
    <t>政务外网区网络节点-2</t>
  </si>
  <si>
    <t>政务外网区计算节点-8</t>
  </si>
  <si>
    <t>政务外网区计算节点-6</t>
  </si>
  <si>
    <t>政务外网区计算节点-4</t>
  </si>
  <si>
    <t>政务外网区计算节点-2</t>
  </si>
  <si>
    <t>HW105-09</t>
  </si>
  <si>
    <t>政务外网区X86计算节点-4</t>
  </si>
  <si>
    <t>华为2288</t>
  </si>
  <si>
    <t>政务外网区X86计算节点-3</t>
  </si>
  <si>
    <t>政务外网区X86计算节点-2</t>
  </si>
  <si>
    <t>政务外网区X86计算节点-1</t>
  </si>
  <si>
    <t>HW106-02</t>
  </si>
  <si>
    <t>政务外网区裸金属交换机-1</t>
  </si>
  <si>
    <t>政务外网区裸金属网关-1</t>
  </si>
  <si>
    <t>政务外网区裸金属节点-1</t>
  </si>
  <si>
    <t>烽火G440K V2</t>
  </si>
  <si>
    <t>4路16A引电</t>
  </si>
  <si>
    <t>HW106-03</t>
  </si>
  <si>
    <t>政务外网区裸金属交换机-2</t>
  </si>
  <si>
    <t>政务外网区裸金属网关-2</t>
  </si>
  <si>
    <t>政务外网区裸金属节点-2</t>
  </si>
  <si>
    <t>HW106-04</t>
  </si>
  <si>
    <t>政务外网区万兆存储交换机-1</t>
  </si>
  <si>
    <t>政务外网区千兆BMC交换机-3</t>
  </si>
  <si>
    <t>政务外网区普通块存储-4</t>
  </si>
  <si>
    <t>华为9520</t>
  </si>
  <si>
    <t>政务外网区普通块存储-3</t>
  </si>
  <si>
    <t>政务外网区普通块存储-2</t>
  </si>
  <si>
    <t>政务外网区普通块存储-1</t>
  </si>
  <si>
    <t>HW106-06</t>
  </si>
  <si>
    <t>政务外网区万兆存储交换机-2</t>
  </si>
  <si>
    <t>政务外网区本地备份节点-1</t>
  </si>
  <si>
    <t>中兴R5530 G2</t>
  </si>
  <si>
    <t>政务外网区SSD块存储-1</t>
  </si>
  <si>
    <t>华为5500</t>
  </si>
  <si>
    <t>HW107-02</t>
  </si>
  <si>
    <t>互联网区出口防火墙-1</t>
  </si>
  <si>
    <t>互联网区出口交换机-1</t>
  </si>
  <si>
    <t>互联网区抗DDOS清洗-1</t>
  </si>
  <si>
    <t>华为1905</t>
  </si>
  <si>
    <t>互联网区安全池交换机-1</t>
  </si>
  <si>
    <t>互联网区租户安全-7</t>
  </si>
  <si>
    <t>互联网区租户安全-5</t>
  </si>
  <si>
    <t>互联网区租户安全-3</t>
  </si>
  <si>
    <t>互联网区租户安全-1</t>
  </si>
  <si>
    <t>互联网区核心交换机-1</t>
  </si>
  <si>
    <t>HW107-03</t>
  </si>
  <si>
    <t>互联网区出口防火墙-2</t>
  </si>
  <si>
    <t>互联网区出口交换机-2</t>
  </si>
  <si>
    <t>互联网区抗DDOS检测-2</t>
  </si>
  <si>
    <t>互联网区安全池交换机-2</t>
  </si>
  <si>
    <t>互联网区千兆BMC交换机-1</t>
  </si>
  <si>
    <t>互联网区时间戳服务器-2</t>
  </si>
  <si>
    <t>互联网区租户安全-6</t>
  </si>
  <si>
    <t>互联网区租户安全-4</t>
  </si>
  <si>
    <t>互联网区租户安全-2</t>
  </si>
  <si>
    <t>互联网区核心交换机-2</t>
  </si>
  <si>
    <t>HW107-04</t>
  </si>
  <si>
    <t>互联网区万兆管理交换机-1</t>
  </si>
  <si>
    <t>互联网区堡垒机-1</t>
  </si>
  <si>
    <t>互联网区综合安全网关-1</t>
  </si>
  <si>
    <t>互联网区签名验签服务器-1</t>
  </si>
  <si>
    <t>互联网区服务器密码机-1</t>
  </si>
  <si>
    <t>互联网区管理节点-9</t>
  </si>
  <si>
    <t>互联网区管理节点-7</t>
  </si>
  <si>
    <t>互联网区管理节点-5</t>
  </si>
  <si>
    <t>互联网区管理节点-3</t>
  </si>
  <si>
    <t>互联网区管理节点-1</t>
  </si>
  <si>
    <t>HW107-06</t>
  </si>
  <si>
    <t>互联网区万兆管理交换机-2</t>
  </si>
  <si>
    <t>互联网区堡垒机-2</t>
  </si>
  <si>
    <t>互联网区综合安全网关-2</t>
  </si>
  <si>
    <t>互联网区签名验签服务器-2</t>
  </si>
  <si>
    <t>互联网区服务器密码机-2</t>
  </si>
  <si>
    <t>互联网区管理节点-10</t>
  </si>
  <si>
    <t>互联网区管理节点-8</t>
  </si>
  <si>
    <t>互联网区管理节点-6</t>
  </si>
  <si>
    <t>互联网区管理节点-4</t>
  </si>
  <si>
    <t>互联网区管理节点-2</t>
  </si>
  <si>
    <t>HW107-07</t>
  </si>
  <si>
    <t>互联网区万兆业务交换机-1</t>
  </si>
  <si>
    <t>互联网区万兆业务管理交换机-1</t>
  </si>
  <si>
    <t>互联网区万兆专线交换机-1</t>
  </si>
  <si>
    <t>互联网区增强型网络节点-1</t>
  </si>
  <si>
    <t>互联网区网络节点-1</t>
  </si>
  <si>
    <t>互联网区计算节点-7</t>
  </si>
  <si>
    <t>互联网区计算节点-5</t>
  </si>
  <si>
    <t>互联网区计算节点-3</t>
  </si>
  <si>
    <t>互联网区计算节点-1</t>
  </si>
  <si>
    <t>HW107-08</t>
  </si>
  <si>
    <t>互联网区万兆业务交换机-2</t>
  </si>
  <si>
    <t>互联网区万兆业务管理交换机-2</t>
  </si>
  <si>
    <t>互联网区万兆专线交换机-2</t>
  </si>
  <si>
    <t>互联网区千兆BMC交换机-2</t>
  </si>
  <si>
    <t>互联网区网络节点-2</t>
  </si>
  <si>
    <t>互联网区计算节点-8</t>
  </si>
  <si>
    <t>互联网区计算节点-6</t>
  </si>
  <si>
    <t>互联网区计算节点-4</t>
  </si>
  <si>
    <t>互联网区计算节点-2</t>
  </si>
  <si>
    <t>HW107-09</t>
  </si>
  <si>
    <t>互联网区X86计算节点-6</t>
  </si>
  <si>
    <t>互联网区X86计算节点-5</t>
  </si>
  <si>
    <t>互联网区X86计算节点-4</t>
  </si>
  <si>
    <t>互联网区X86计算节点-3</t>
  </si>
  <si>
    <t>互联网区X86计算节点-2</t>
  </si>
  <si>
    <t>互联网区X86计算节点-1</t>
  </si>
  <si>
    <t>HW108-01</t>
  </si>
  <si>
    <t>互联网区万兆存储交换机-1</t>
  </si>
  <si>
    <t>互联网区万兆对象存储交换机-1</t>
  </si>
  <si>
    <t>互联网区安全交换机-1</t>
  </si>
  <si>
    <t>互联网区安全节点-1</t>
  </si>
  <si>
    <t>互联网区对象存储-3</t>
  </si>
  <si>
    <t>互联网区对象存储-1</t>
  </si>
  <si>
    <t>互联网区普通块存储-4</t>
  </si>
  <si>
    <t>互联网区普通块存储-3</t>
  </si>
  <si>
    <t>互联网区普通块存储-2</t>
  </si>
  <si>
    <t>互联网区普通块存储-1</t>
  </si>
  <si>
    <t>HW108-03</t>
  </si>
  <si>
    <t>互联网区万兆存储交换机-2</t>
  </si>
  <si>
    <t>互联网区万兆对象存储交换机-2</t>
  </si>
  <si>
    <t>互联网区安全交换机-2</t>
  </si>
  <si>
    <t>互联网区千兆BMC交换机-3</t>
  </si>
  <si>
    <t>互联网区安全节点-2</t>
  </si>
  <si>
    <t>互联网区对象存储-2</t>
  </si>
  <si>
    <t>互联网区本地备份节点-1</t>
  </si>
  <si>
    <t>互联网区SSD块存储-1</t>
  </si>
  <si>
    <t>HW108-07</t>
  </si>
  <si>
    <t>运维区万兆交换机-1</t>
  </si>
  <si>
    <t>管理区防火墙-1</t>
  </si>
  <si>
    <t>华为1000E-F125</t>
  </si>
  <si>
    <t>管理区SSL VPN-1</t>
  </si>
  <si>
    <t>信安G1300</t>
  </si>
  <si>
    <t>政务外网区密码机-1</t>
  </si>
  <si>
    <t>信安SJJ186</t>
  </si>
  <si>
    <t>政务外网区密码机-2</t>
  </si>
  <si>
    <t>运维区态势感知-3</t>
  </si>
  <si>
    <t>运维区态势感知-1</t>
  </si>
  <si>
    <t>管理区核心交换机-1</t>
  </si>
  <si>
    <t>华为CE16804</t>
  </si>
  <si>
    <t>6路16A引电</t>
  </si>
  <si>
    <t>网闸-1</t>
  </si>
  <si>
    <t>天融信TopRules(FT-B20)</t>
  </si>
  <si>
    <t>互联网区流量探针-1</t>
  </si>
  <si>
    <t>HW108-09</t>
  </si>
  <si>
    <t>运维区万兆交换机-2</t>
  </si>
  <si>
    <t>管理区防火墙-2</t>
  </si>
  <si>
    <t>管理区SSL VPN-2</t>
  </si>
  <si>
    <t>互联网区密码机-1</t>
  </si>
  <si>
    <t>互联网区密码机-2</t>
  </si>
  <si>
    <t>运维区态势感知-4</t>
  </si>
  <si>
    <t>运维区态势感知-2</t>
  </si>
  <si>
    <t>管理区核心交换机-2</t>
  </si>
  <si>
    <t>网闸-2</t>
  </si>
  <si>
    <t>互联网区流量探针-2</t>
  </si>
  <si>
    <t>二、柳东数据中心东202机房</t>
  </si>
  <si>
    <t>01-15</t>
  </si>
  <si>
    <t>政务外网区防火墙-1</t>
  </si>
  <si>
    <t>政务外网区存储服务器-1</t>
  </si>
  <si>
    <t>互联网区防火墙-1</t>
  </si>
  <si>
    <t>互联网区存储服务器-1</t>
  </si>
  <si>
    <t>机房</t>
  </si>
  <si>
    <t>布线起点</t>
  </si>
  <si>
    <t>布线终点</t>
  </si>
  <si>
    <t>电缆名称</t>
  </si>
  <si>
    <t>电缆程式</t>
  </si>
  <si>
    <t>数量
（条）</t>
  </si>
  <si>
    <t>长度（米）</t>
  </si>
  <si>
    <t>合计
（米）</t>
  </si>
  <si>
    <t>敷设方式</t>
  </si>
  <si>
    <t>提供方</t>
  </si>
  <si>
    <t>机架编号</t>
  </si>
  <si>
    <t>崇左城南二楼IDC机房</t>
  </si>
  <si>
    <t>以太网线</t>
  </si>
  <si>
    <t>多模双头尾纤</t>
  </si>
  <si>
    <t>至多云汇聚路由器</t>
  </si>
  <si>
    <t>HW104-07</t>
  </si>
  <si>
    <t>华为7706</t>
  </si>
  <si>
    <t>政务外网区专线交换机-1</t>
  </si>
  <si>
    <t>政务外网区专线交换机-2</t>
  </si>
  <si>
    <t>ODF（柳东方向）</t>
  </si>
  <si>
    <t>单模双头尾纤</t>
  </si>
  <si>
    <r>
      <rPr>
        <sz val="10"/>
        <rFont val="Times New Roman"/>
        <charset val="134"/>
      </rPr>
      <t>SC-LC 35</t>
    </r>
    <r>
      <rPr>
        <sz val="10"/>
        <rFont val="宋体"/>
        <charset val="134"/>
      </rPr>
      <t>米</t>
    </r>
  </si>
  <si>
    <t>HW104-06</t>
  </si>
  <si>
    <t>互联网区分光器-1</t>
  </si>
  <si>
    <t>HW109-01</t>
  </si>
  <si>
    <t>ODF（163 MSE NE40)</t>
  </si>
  <si>
    <t>NE40</t>
  </si>
  <si>
    <t>互联网区专线交换机-1</t>
  </si>
  <si>
    <t>互联网区专线交换机-2</t>
  </si>
  <si>
    <r>
      <rPr>
        <sz val="10"/>
        <color theme="1"/>
        <rFont val="宋体"/>
        <charset val="134"/>
      </rPr>
      <t>互联网区出口交换机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</si>
  <si>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互联网区出口交换机</t>
    </r>
    <r>
      <rPr>
        <sz val="10"/>
        <color theme="1"/>
        <rFont val="Times New Roman"/>
        <charset val="134"/>
      </rPr>
      <t>-2</t>
    </r>
  </si>
  <si>
    <t>互联网区分光器-2</t>
  </si>
  <si>
    <t>ODF（163 M6000-18S)</t>
  </si>
  <si>
    <t>M6000-18S</t>
  </si>
  <si>
    <t>MPO双头尾纤</t>
  </si>
  <si>
    <t>运维区万兆管理交换机-1</t>
  </si>
  <si>
    <t>运维区万兆管理交换机-2</t>
  </si>
  <si>
    <t>黄茅坪灾备防火墙</t>
  </si>
  <si>
    <t>M-LAG</t>
  </si>
  <si>
    <t>M-LAG检测</t>
  </si>
  <si>
    <r>
      <rPr>
        <sz val="10"/>
        <rFont val="宋体"/>
        <charset val="134"/>
      </rPr>
      <t>互联网区万兆对象存储交换机</t>
    </r>
    <r>
      <rPr>
        <sz val="10"/>
        <rFont val="Times New Roman"/>
        <charset val="134"/>
      </rPr>
      <t>-1</t>
    </r>
  </si>
  <si>
    <r>
      <rPr>
        <sz val="10"/>
        <rFont val="宋体"/>
        <charset val="134"/>
      </rPr>
      <t>互联网区万兆对象存储交换机</t>
    </r>
    <r>
      <rPr>
        <sz val="10"/>
        <rFont val="Times New Roman"/>
        <charset val="134"/>
      </rPr>
      <t>-2</t>
    </r>
  </si>
  <si>
    <t>互联网区时间戳服务器-1</t>
  </si>
  <si>
    <t>ODF（移动方向）</t>
  </si>
  <si>
    <t>互联网区增强型网络节点-2</t>
  </si>
  <si>
    <r>
      <rPr>
        <sz val="10"/>
        <color theme="1"/>
        <rFont val="宋体"/>
        <charset val="134"/>
      </rPr>
      <t>互联网区千兆</t>
    </r>
    <r>
      <rPr>
        <sz val="10"/>
        <color theme="1"/>
        <rFont val="Times New Roman"/>
        <charset val="134"/>
      </rPr>
      <t>BMC</t>
    </r>
    <r>
      <rPr>
        <sz val="10"/>
        <color theme="1"/>
        <rFont val="宋体"/>
        <charset val="134"/>
      </rPr>
      <t>交换机</t>
    </r>
    <r>
      <rPr>
        <sz val="10"/>
        <color theme="1"/>
        <rFont val="Times New Roman"/>
        <charset val="134"/>
      </rPr>
      <t>-3</t>
    </r>
  </si>
  <si>
    <t>堆叠</t>
  </si>
  <si>
    <t>堆叠检测</t>
  </si>
  <si>
    <r>
      <rPr>
        <sz val="10"/>
        <color theme="1"/>
        <rFont val="宋体"/>
        <charset val="134"/>
      </rPr>
      <t>运维区万兆管理交换机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</si>
  <si>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网闸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</si>
  <si>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网闸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</si>
  <si>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管理区</t>
    </r>
    <r>
      <rPr>
        <sz val="10"/>
        <color theme="1"/>
        <rFont val="Times New Roman"/>
        <charset val="134"/>
      </rPr>
      <t>SSL VPN-2</t>
    </r>
  </si>
  <si>
    <t>柳东数据中心东202机房</t>
  </si>
  <si>
    <t>政务外网区异地防火墙-1</t>
  </si>
  <si>
    <t>ODF（崇左方向）</t>
  </si>
  <si>
    <t>政务外网区异地存储服务器-1</t>
  </si>
  <si>
    <t>互联网区异地防火墙-1</t>
  </si>
  <si>
    <t>互联网区异地存储服务器-1</t>
  </si>
  <si>
    <t>名称</t>
  </si>
  <si>
    <t>合计</t>
  </si>
  <si>
    <t>单价（不含税价）</t>
  </si>
  <si>
    <t>合价</t>
  </si>
  <si>
    <t>水晶头</t>
  </si>
  <si>
    <t>个</t>
  </si>
  <si>
    <t>超五类线</t>
  </si>
  <si>
    <t>米</t>
  </si>
  <si>
    <t>FC-FC 1米</t>
  </si>
  <si>
    <t>条</t>
  </si>
  <si>
    <t>FC-FC 2米</t>
  </si>
  <si>
    <t>FC-FC 3米</t>
  </si>
  <si>
    <t>FC-FC 5米</t>
  </si>
  <si>
    <t>FC-FC 7米</t>
  </si>
  <si>
    <t>FC-FC 10米</t>
  </si>
  <si>
    <t>FC-FC 15米</t>
  </si>
  <si>
    <t>FC-FC 20米</t>
  </si>
  <si>
    <t>FC-FC 25米</t>
  </si>
  <si>
    <t>FC-FC 30米</t>
  </si>
  <si>
    <t>FC-FC 35米</t>
  </si>
  <si>
    <t>FC-FC 40米</t>
  </si>
  <si>
    <t>FC-FC 45米</t>
  </si>
  <si>
    <t>FC-FC 50米</t>
  </si>
  <si>
    <t>FC-LC 1米</t>
  </si>
  <si>
    <t>FC-LC 2米</t>
  </si>
  <si>
    <t>FC-LC 3米</t>
  </si>
  <si>
    <t>FC-LC 5米</t>
  </si>
  <si>
    <t>FC-LC 7米</t>
  </si>
  <si>
    <t>FC-LC 10米</t>
  </si>
  <si>
    <t>FC-LC 15米</t>
  </si>
  <si>
    <t>FC-LC 20米</t>
  </si>
  <si>
    <t>FC-LC 25米</t>
  </si>
  <si>
    <t>FC-LC 30米</t>
  </si>
  <si>
    <t>FC-LC 35米</t>
  </si>
  <si>
    <t>FC-LC 40米</t>
  </si>
  <si>
    <t>FC-LC 45米</t>
  </si>
  <si>
    <t>FC-LC 50米</t>
  </si>
  <si>
    <t>FC-SC 1米</t>
  </si>
  <si>
    <t>FC-SC 2米</t>
  </si>
  <si>
    <t>FC-SC 3米</t>
  </si>
  <si>
    <t>FC-SC 5米</t>
  </si>
  <si>
    <t>FC-SC 7米</t>
  </si>
  <si>
    <t>FC-SC 10米</t>
  </si>
  <si>
    <t>FC-SC 15米</t>
  </si>
  <si>
    <t>FC-SC 20米</t>
  </si>
  <si>
    <t>FC-SC 25米</t>
  </si>
  <si>
    <t>FC-SC 30米</t>
  </si>
  <si>
    <t>FC-SC 35米</t>
  </si>
  <si>
    <t>FC-SC 40米</t>
  </si>
  <si>
    <t>FC-SC 45米</t>
  </si>
  <si>
    <t>FC-SC 50米</t>
  </si>
  <si>
    <t>LC-LC 1米</t>
  </si>
  <si>
    <t>LC-LC 2米</t>
  </si>
  <si>
    <t>LC-LC 3米</t>
  </si>
  <si>
    <t>LC-LC 5米</t>
  </si>
  <si>
    <t>LC-LC 7米</t>
  </si>
  <si>
    <t>LC-LC 10米</t>
  </si>
  <si>
    <t>LC-LC 15米</t>
  </si>
  <si>
    <t>LC-LC 20米</t>
  </si>
  <si>
    <t>LC-LC 25米</t>
  </si>
  <si>
    <t>LC-LC 30米</t>
  </si>
  <si>
    <t>LC-LC 35米</t>
  </si>
  <si>
    <t>LC-LC 40米</t>
  </si>
  <si>
    <t>LC-LC 45米</t>
  </si>
  <si>
    <t>LC-LC 50米</t>
  </si>
  <si>
    <t>SC-LC 1米</t>
  </si>
  <si>
    <t>SC-LC 2米</t>
  </si>
  <si>
    <t>SC-LC 3米</t>
  </si>
  <si>
    <t>SC-LC 5米</t>
  </si>
  <si>
    <t>SC-LC 7米</t>
  </si>
  <si>
    <t>SC-LC 10米</t>
  </si>
  <si>
    <t>SC-LC 15米</t>
  </si>
  <si>
    <t>SC-LC 20米</t>
  </si>
  <si>
    <t>SC-LC 25米</t>
  </si>
  <si>
    <t>SC-LC 30米</t>
  </si>
  <si>
    <t>SC-LC 35米</t>
  </si>
  <si>
    <t>SC-LC 40米</t>
  </si>
  <si>
    <t>SC-LC 45米</t>
  </si>
  <si>
    <t>SC-LC 50米</t>
  </si>
  <si>
    <t>SC-SC 1米</t>
  </si>
  <si>
    <t>SC-SC 2米</t>
  </si>
  <si>
    <t>SC-SC 3米</t>
  </si>
  <si>
    <t>SC-SC 5米</t>
  </si>
  <si>
    <t>SC-SC 7米</t>
  </si>
  <si>
    <t>SC-SC 10米</t>
  </si>
  <si>
    <t>SC-SC 15米</t>
  </si>
  <si>
    <t>SC-SC 20米</t>
  </si>
  <si>
    <t>SC-SC 25米</t>
  </si>
  <si>
    <t>SC-SC 30米</t>
  </si>
  <si>
    <t>SC-SC 35米</t>
  </si>
  <si>
    <t>SC-SC 40米</t>
  </si>
  <si>
    <t>SC-SC 45米</t>
  </si>
  <si>
    <t>SC-SC 50米</t>
  </si>
  <si>
    <t>MPO-MPO 5米</t>
  </si>
  <si>
    <t>40G多模MPO模块使用</t>
  </si>
  <si>
    <t>MPO-MPO 10米</t>
  </si>
  <si>
    <t>MPO-MPO 15米</t>
  </si>
  <si>
    <t>MPO-MPO 20米</t>
  </si>
  <si>
    <t>MPO-MPO 25米</t>
  </si>
  <si>
    <t>MPO-MPO 30米</t>
  </si>
  <si>
    <t>MPO-MPO 35米</t>
  </si>
  <si>
    <t>MPO-MPO 40米</t>
  </si>
  <si>
    <t>MPO-MPO 45米</t>
  </si>
  <si>
    <t>MPO-MPO 50米</t>
  </si>
  <si>
    <t>标签纸</t>
  </si>
  <si>
    <t>P50-25-600（50mm*25mm，600片/卷，用作设备二维码标签）</t>
  </si>
  <si>
    <t>卷</t>
  </si>
  <si>
    <t>每1台设备用1张</t>
  </si>
  <si>
    <t>QS-03F-150（35*45+50mm，150片/卷，用作机房内尾纤、网线及设备电源线标签）</t>
  </si>
  <si>
    <t>每1根尾纤2张标签纸、 每1根网线2张标签纸、 每1根电源线4张标签纸（设备侧1张，电源盘3张）</t>
  </si>
  <si>
    <t>QS-05F-150（35*45+35mm，150片/卷，用作出机房尾纤，可打印二维码）</t>
  </si>
  <si>
    <t>1条光路4张（ 本机房2张、远端机房2张 ）</t>
  </si>
  <si>
    <t>CT35-150-100（标签尺寸35mm*150mm，100片/卷，用作新增机架,机架电源线）</t>
  </si>
  <si>
    <t>每1架2张（前后各1张）</t>
  </si>
  <si>
    <t>碳带</t>
  </si>
  <si>
    <t>重庆品胜RP50-5045（907）（产品尺寸50mm*45m，墨层特性树脂基，碳带颜色黑色）</t>
  </si>
  <si>
    <t>以上标签每2盒消耗1盒碳带，标签纸损耗率按2%计算</t>
  </si>
  <si>
    <t>尾纤套管</t>
  </si>
  <si>
    <t>直径20mm</t>
  </si>
  <si>
    <t>尾纤专用包带</t>
  </si>
  <si>
    <t>黄色，宽带4.5cm</t>
  </si>
  <si>
    <t>线缆专用绑扎带</t>
  </si>
  <si>
    <t>黄色绒面、透明勾面，宽度1cm，薄型，25米/卷</t>
  </si>
  <si>
    <t>尼龙扎带</t>
  </si>
  <si>
    <t>5×300</t>
  </si>
  <si>
    <t>袋</t>
  </si>
  <si>
    <t>5×800</t>
  </si>
  <si>
    <t>10GE光模块</t>
  </si>
  <si>
    <t>多模光模块</t>
  </si>
  <si>
    <t>GE光模块</t>
  </si>
  <si>
    <t>单模光模块</t>
  </si>
  <si>
    <t>电模块</t>
  </si>
  <si>
    <t>RJ45电模块（电口转光口）</t>
  </si>
  <si>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</si>
  <si>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所属区域</t>
    </r>
  </si>
  <si>
    <r>
      <rPr>
        <b/>
        <sz val="11"/>
        <color theme="1"/>
        <rFont val="宋体"/>
        <charset val="134"/>
      </rPr>
      <t>设备类型</t>
    </r>
  </si>
  <si>
    <r>
      <rPr>
        <b/>
        <sz val="11"/>
        <color theme="1"/>
        <rFont val="宋体"/>
        <charset val="134"/>
      </rPr>
      <t>设备名称</t>
    </r>
  </si>
  <si>
    <r>
      <rPr>
        <b/>
        <sz val="11"/>
        <color theme="1"/>
        <rFont val="宋体"/>
        <charset val="134"/>
      </rPr>
      <t>所属机架编号</t>
    </r>
  </si>
  <si>
    <t>ODF</t>
  </si>
  <si>
    <r>
      <rPr>
        <sz val="10"/>
        <color theme="1"/>
        <rFont val="宋体"/>
        <charset val="134"/>
      </rPr>
      <t>网络设备</t>
    </r>
  </si>
  <si>
    <t>存储设备</t>
  </si>
  <si>
    <r>
      <rPr>
        <sz val="10"/>
        <color theme="1"/>
        <rFont val="宋体"/>
        <charset val="134"/>
      </rPr>
      <t>互联网区抗</t>
    </r>
    <r>
      <rPr>
        <sz val="10"/>
        <color theme="1"/>
        <rFont val="Times New Roman"/>
        <charset val="134"/>
      </rPr>
      <t>DDOS</t>
    </r>
    <r>
      <rPr>
        <sz val="10"/>
        <color theme="1"/>
        <rFont val="宋体"/>
        <charset val="134"/>
      </rPr>
      <t>清洗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</si>
  <si>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互联网区专线交换机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</si>
  <si>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互联网区增强型网络节点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</si>
  <si>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运维区万兆管理交换机</t>
    </r>
    <r>
      <rPr>
        <sz val="10"/>
        <color theme="1"/>
        <rFont val="Times New Roman"/>
        <charset val="134"/>
      </rPr>
      <t>-1</t>
    </r>
  </si>
  <si>
    <t>管理网</t>
  </si>
  <si>
    <r>
      <rPr>
        <sz val="10"/>
        <color theme="1"/>
        <rFont val="宋体"/>
        <charset val="134"/>
      </rPr>
      <t>管理区防火墙</t>
    </r>
    <r>
      <rPr>
        <sz val="10"/>
        <color theme="1"/>
        <rFont val="Times New Roman"/>
        <charset val="134"/>
      </rPr>
      <t>-1</t>
    </r>
  </si>
  <si>
    <t>天融信TopRules(FT-A10)</t>
  </si>
  <si>
    <r>
      <rPr>
        <sz val="10"/>
        <color theme="1"/>
        <rFont val="宋体"/>
        <charset val="134"/>
      </rPr>
      <t>互联网区流量探针</t>
    </r>
    <r>
      <rPr>
        <sz val="10"/>
        <color theme="1"/>
        <rFont val="Times New Roman"/>
        <charset val="134"/>
      </rPr>
      <t>-1</t>
    </r>
  </si>
  <si>
    <t>天融信TopAPT3000</t>
  </si>
  <si>
    <t>YHXXX-00X</t>
  </si>
  <si>
    <t>华为OOSSMRC00</t>
  </si>
  <si>
    <t>槽位号</t>
  </si>
  <si>
    <t>板卡类型</t>
  </si>
  <si>
    <t>端口号</t>
  </si>
  <si>
    <t>接口模式</t>
  </si>
  <si>
    <t>对端设备
机柜号</t>
  </si>
  <si>
    <t>对端设备名称</t>
  </si>
  <si>
    <t>对端设备型号</t>
  </si>
  <si>
    <t>对端设备端口号</t>
  </si>
  <si>
    <t>内置主控板</t>
  </si>
  <si>
    <t>主控板</t>
  </si>
  <si>
    <t>console口</t>
  </si>
  <si>
    <t>电口</t>
  </si>
  <si>
    <t>10</t>
  </si>
  <si>
    <t>主控板2</t>
  </si>
  <si>
    <t>管理口</t>
  </si>
  <si>
    <t>0/9</t>
  </si>
  <si>
    <t>0/10</t>
  </si>
  <si>
    <t>0/5</t>
  </si>
  <si>
    <t>0/6</t>
  </si>
  <si>
    <t>1</t>
  </si>
  <si>
    <t>16端口40GE以太网光接口板(FD-G,SFP+)</t>
  </si>
  <si>
    <t>40GE多模/LC</t>
  </si>
  <si>
    <t>0/49</t>
  </si>
  <si>
    <t>0/50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</si>
  <si>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</si>
  <si>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</si>
  <si>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</si>
  <si>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</si>
  <si>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</si>
  <si>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</si>
  <si>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</si>
  <si>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</si>
  <si>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</si>
  <si>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</si>
  <si>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</si>
  <si>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</si>
  <si>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</si>
  <si>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r>
      <rPr>
        <sz val="10"/>
        <color theme="1"/>
        <rFont val="宋体"/>
        <charset val="134"/>
      </rPr>
      <t>互联网区核心交换机</t>
    </r>
    <r>
      <rPr>
        <sz val="10"/>
        <color theme="1"/>
        <rFont val="Times New Roman"/>
        <charset val="134"/>
      </rPr>
      <t>-2</t>
    </r>
  </si>
  <si>
    <t>1/15</t>
  </si>
  <si>
    <t>互联链路</t>
  </si>
  <si>
    <r>
      <rPr>
        <sz val="10"/>
        <color theme="1"/>
        <rFont val="宋体"/>
        <charset val="134"/>
      </rPr>
      <t>互联网区核心交换机</t>
    </r>
    <r>
      <rPr>
        <sz val="10"/>
        <color theme="1"/>
        <rFont val="Times New Roman"/>
        <charset val="134"/>
      </rPr>
      <t>-1</t>
    </r>
  </si>
  <si>
    <t>16</t>
  </si>
  <si>
    <t>1/16</t>
  </si>
  <si>
    <t>24端口10GE以太网光接口板（(FD-G,QSFP+)</t>
  </si>
  <si>
    <t>10GE多模/LC</t>
  </si>
  <si>
    <t>1/5</t>
  </si>
  <si>
    <t>1/7</t>
  </si>
  <si>
    <t>1/6</t>
  </si>
  <si>
    <t>1/8</t>
  </si>
  <si>
    <r>
      <rPr>
        <sz val="10"/>
        <color rgb="FFFF0000"/>
        <rFont val="宋体"/>
        <charset val="134"/>
      </rPr>
      <t>互联网区出口防火墙</t>
    </r>
    <r>
      <rPr>
        <sz val="10"/>
        <color rgb="FFFF0000"/>
        <rFont val="Times New Roman"/>
        <charset val="134"/>
      </rPr>
      <t>-1</t>
    </r>
  </si>
  <si>
    <t>2/4</t>
  </si>
  <si>
    <t>2/5</t>
  </si>
  <si>
    <r>
      <rPr>
        <sz val="10"/>
        <color rgb="FFFF0000"/>
        <rFont val="宋体"/>
        <charset val="134"/>
      </rPr>
      <t>互联网区出口防火墙</t>
    </r>
    <r>
      <rPr>
        <sz val="10"/>
        <color rgb="FFFF0000"/>
        <rFont val="Times New Roman"/>
        <charset val="134"/>
      </rPr>
      <t>-2</t>
    </r>
  </si>
  <si>
    <t>2/1</t>
  </si>
  <si>
    <t>2/2</t>
  </si>
  <si>
    <t>外网3/10GE-1</t>
  </si>
  <si>
    <t>2/16</t>
  </si>
  <si>
    <t>1/1</t>
  </si>
  <si>
    <t>1/3</t>
  </si>
  <si>
    <t>17</t>
  </si>
  <si>
    <t>1/2</t>
  </si>
  <si>
    <t>1/4</t>
  </si>
  <si>
    <t>18</t>
  </si>
  <si>
    <t>19</t>
  </si>
  <si>
    <t>20</t>
  </si>
  <si>
    <t>板载2/0</t>
  </si>
  <si>
    <t>板载2/1</t>
  </si>
  <si>
    <t>21</t>
  </si>
  <si>
    <t>22</t>
  </si>
  <si>
    <t>23</t>
  </si>
  <si>
    <t>2/23</t>
  </si>
  <si>
    <t>24</t>
  </si>
  <si>
    <t>2/24</t>
  </si>
  <si>
    <t>3~4</t>
  </si>
  <si>
    <t>空</t>
  </si>
  <si>
    <t>内网3/10GE-1</t>
  </si>
  <si>
    <t>3/24</t>
  </si>
  <si>
    <t>4/24</t>
  </si>
  <si>
    <t>0</t>
  </si>
  <si>
    <t>主控板1</t>
  </si>
  <si>
    <t>0/1</t>
  </si>
  <si>
    <t>0/2</t>
  </si>
  <si>
    <t>36端口40GE以太网光接口板(FD-G,SFP+)</t>
  </si>
  <si>
    <t>17~34</t>
  </si>
  <si>
    <t>未用</t>
  </si>
  <si>
    <t>35</t>
  </si>
  <si>
    <t>1/35</t>
  </si>
  <si>
    <t>36</t>
  </si>
  <si>
    <t>1/36</t>
  </si>
  <si>
    <t>48端口10GE以太网光接口板（(FD-G,QSFP+)</t>
  </si>
  <si>
    <t>1/9</t>
  </si>
  <si>
    <t>1/10</t>
  </si>
  <si>
    <t>3/1</t>
  </si>
  <si>
    <t>3/2</t>
  </si>
  <si>
    <t>板载2/6</t>
  </si>
  <si>
    <t>异地管理流量</t>
  </si>
  <si>
    <t>25~46</t>
  </si>
  <si>
    <t>47</t>
  </si>
  <si>
    <t>2/47</t>
  </si>
  <si>
    <t>0/1/1/49</t>
  </si>
  <si>
    <t>48</t>
  </si>
  <si>
    <t>2/48</t>
  </si>
  <si>
    <r>
      <rPr>
        <sz val="10"/>
        <color rgb="FF00B0F0"/>
        <rFont val="宋体"/>
        <charset val="134"/>
      </rPr>
      <t>互联网区出口防火墙</t>
    </r>
    <r>
      <rPr>
        <sz val="10"/>
        <color rgb="FF00B0F0"/>
        <rFont val="Times New Roman"/>
        <charset val="134"/>
      </rPr>
      <t>-1</t>
    </r>
  </si>
  <si>
    <r>
      <rPr>
        <sz val="10"/>
        <color rgb="FF00B0F0"/>
        <rFont val="宋体"/>
        <charset val="134"/>
      </rPr>
      <t>互联网区出口防火墙</t>
    </r>
    <r>
      <rPr>
        <sz val="10"/>
        <color rgb="FF00B0F0"/>
        <rFont val="Times New Roman"/>
        <charset val="134"/>
      </rPr>
      <t>-2</t>
    </r>
  </si>
  <si>
    <t>模块型号</t>
  </si>
  <si>
    <t>对端设备位置</t>
  </si>
  <si>
    <t>板载1</t>
  </si>
  <si>
    <t>CONSOLE</t>
  </si>
  <si>
    <t>IPMI</t>
  </si>
  <si>
    <t>MANAGE</t>
  </si>
  <si>
    <t>GE电口</t>
  </si>
  <si>
    <t>板载1/10</t>
  </si>
  <si>
    <t>主备互联</t>
  </si>
  <si>
    <t>板载1/11</t>
  </si>
  <si>
    <t>板载2</t>
  </si>
  <si>
    <t>3/5</t>
  </si>
  <si>
    <t>3/6</t>
  </si>
  <si>
    <t>0/7</t>
  </si>
  <si>
    <t>更换设备</t>
  </si>
  <si>
    <t>2/6</t>
  </si>
  <si>
    <t>10GE单模/LC</t>
  </si>
  <si>
    <t>ODF架（政务外网区异地防火墙-1）</t>
  </si>
  <si>
    <r>
      <rPr>
        <sz val="10"/>
        <color theme="1"/>
        <rFont val="宋体"/>
        <charset val="134"/>
      </rPr>
      <t>管理区核心交换机</t>
    </r>
    <r>
      <rPr>
        <sz val="10"/>
        <color theme="1"/>
        <rFont val="Times New Roman"/>
        <charset val="134"/>
      </rPr>
      <t>-1</t>
    </r>
  </si>
  <si>
    <t>ODF架（互联网区异地防火墙-1）</t>
  </si>
  <si>
    <r>
      <rPr>
        <sz val="10"/>
        <color rgb="FF00B0F0"/>
        <rFont val="宋体"/>
        <charset val="134"/>
      </rPr>
      <t>管理区防火墙</t>
    </r>
    <r>
      <rPr>
        <sz val="10"/>
        <color rgb="FF00B0F0"/>
        <rFont val="Times New Roman"/>
        <charset val="134"/>
      </rPr>
      <t>-2</t>
    </r>
  </si>
  <si>
    <t>MGMT口</t>
  </si>
  <si>
    <t>板载</t>
  </si>
  <si>
    <t>0/19</t>
  </si>
  <si>
    <t>0/20</t>
  </si>
  <si>
    <t>3/3</t>
  </si>
  <si>
    <t>3/4</t>
  </si>
  <si>
    <t>2/3</t>
  </si>
  <si>
    <t>板载2/5</t>
  </si>
  <si>
    <t>ODF架（政务外网区出口防火墙-1）</t>
  </si>
  <si>
    <t>ODF架（互联网区出口防火墙-1）</t>
  </si>
  <si>
    <t>10GE-1</t>
  </si>
  <si>
    <t>0/3</t>
  </si>
  <si>
    <t>10GE-2</t>
  </si>
  <si>
    <t>板卡名称</t>
  </si>
  <si>
    <t>串口</t>
  </si>
  <si>
    <t>0/4</t>
  </si>
  <si>
    <t>互联网区带外管理交换机-1</t>
  </si>
  <si>
    <t>0/11</t>
  </si>
  <si>
    <t>0/12</t>
  </si>
  <si>
    <t>48端口
10GE光口</t>
  </si>
  <si>
    <t>互联网区抗DDOS清洗-2</t>
  </si>
  <si>
    <t>板载3/1</t>
  </si>
  <si>
    <t>板载3/3</t>
  </si>
  <si>
    <t>板载3/2</t>
  </si>
  <si>
    <t>板载3/4</t>
  </si>
  <si>
    <t>0/47</t>
  </si>
  <si>
    <t>0/1/1/47</t>
  </si>
  <si>
    <t>0/48</t>
  </si>
  <si>
    <t>0/1/1/48</t>
  </si>
  <si>
    <t>6端口
40G光口</t>
  </si>
  <si>
    <t>2/11</t>
  </si>
  <si>
    <t>3/11</t>
  </si>
  <si>
    <t>0/53</t>
  </si>
  <si>
    <t>0/1/1/53</t>
  </si>
  <si>
    <t>0/54</t>
  </si>
  <si>
    <t>0/1/1/54</t>
  </si>
  <si>
    <t>XXX-00XX机架</t>
  </si>
  <si>
    <t>10GE-4</t>
  </si>
  <si>
    <t>10GE-5</t>
  </si>
  <si>
    <t>10GE-3</t>
  </si>
  <si>
    <t>10GE-6</t>
  </si>
  <si>
    <r>
      <rPr>
        <sz val="10"/>
        <rFont val="宋体"/>
        <charset val="134"/>
      </rPr>
      <t>互联网区万兆业务交换机</t>
    </r>
    <r>
      <rPr>
        <sz val="10"/>
        <rFont val="Times New Roman"/>
        <charset val="134"/>
      </rPr>
      <t>-1</t>
    </r>
  </si>
  <si>
    <r>
      <rPr>
        <sz val="10"/>
        <color rgb="FF00B0F0"/>
        <rFont val="宋体"/>
        <charset val="134"/>
      </rPr>
      <t>互联网区万兆业务交换机</t>
    </r>
    <r>
      <rPr>
        <sz val="10"/>
        <color rgb="FF00B0F0"/>
        <rFont val="Times New Roman"/>
        <charset val="134"/>
      </rPr>
      <t>-1</t>
    </r>
  </si>
  <si>
    <t>10GE-7</t>
  </si>
  <si>
    <t>10GE-8</t>
  </si>
  <si>
    <t>板载2/2</t>
  </si>
  <si>
    <t>板载2/3</t>
  </si>
  <si>
    <t>迁移专线</t>
  </si>
  <si>
    <t>1/11</t>
  </si>
  <si>
    <t>1/12</t>
  </si>
  <si>
    <t>0/8</t>
  </si>
  <si>
    <t>0/18</t>
  </si>
  <si>
    <t>GE多模/LC</t>
  </si>
  <si>
    <t>GE-1</t>
  </si>
  <si>
    <t>GE-3</t>
  </si>
  <si>
    <t>GE-2</t>
  </si>
  <si>
    <t>GE-4</t>
  </si>
  <si>
    <t>0/17</t>
  </si>
  <si>
    <t>板载GE-1</t>
  </si>
  <si>
    <t>板载ETH1</t>
  </si>
  <si>
    <t xml:space="preserve"> </t>
  </si>
  <si>
    <t>0/51</t>
  </si>
  <si>
    <t>0/52</t>
  </si>
  <si>
    <t>48端口GE电口</t>
  </si>
  <si>
    <t>管理口-1</t>
  </si>
  <si>
    <r>
      <rPr>
        <sz val="10"/>
        <color theme="1"/>
        <rFont val="宋体"/>
        <charset val="134"/>
      </rPr>
      <t>互联网区抗</t>
    </r>
    <r>
      <rPr>
        <sz val="10"/>
        <color theme="1"/>
        <rFont val="Times New Roman"/>
        <charset val="134"/>
      </rPr>
      <t>DDOS</t>
    </r>
    <r>
      <rPr>
        <sz val="10"/>
        <color theme="1"/>
        <rFont val="宋体"/>
        <charset val="134"/>
      </rPr>
      <t>检测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</si>
  <si>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</si>
  <si>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</si>
  <si>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-3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</si>
  <si>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-4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</si>
  <si>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-5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</si>
  <si>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-6</t>
    </r>
  </si>
  <si>
    <r>
      <rPr>
        <sz val="10"/>
        <color theme="1"/>
        <rFont val="宋体"/>
        <charset val="134"/>
      </rPr>
      <t>互联网区租户安全</t>
    </r>
    <r>
      <rPr>
        <sz val="10"/>
        <color theme="1"/>
        <rFont val="Times New Roman"/>
        <charset val="134"/>
      </rPr>
      <t>-7</t>
    </r>
  </si>
  <si>
    <r>
      <rPr>
        <sz val="10"/>
        <color theme="1"/>
        <rFont val="宋体"/>
        <charset val="134"/>
      </rPr>
      <t>互联网区管理节点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</si>
  <si>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互联网区管理节点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</si>
  <si>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互联网区管理节点</t>
    </r>
    <r>
      <rPr>
        <sz val="10"/>
        <color theme="1"/>
        <rFont val="Times New Roman"/>
        <charset val="134"/>
      </rPr>
      <t>-3</t>
    </r>
  </si>
  <si>
    <r>
      <rPr>
        <sz val="10"/>
        <color theme="1"/>
        <rFont val="宋体"/>
        <charset val="134"/>
      </rPr>
      <t>互联网区管理节点</t>
    </r>
    <r>
      <rPr>
        <sz val="10"/>
        <color theme="1"/>
        <rFont val="Times New Roman"/>
        <charset val="134"/>
      </rPr>
      <t>-4</t>
    </r>
  </si>
  <si>
    <r>
      <rPr>
        <sz val="10"/>
        <color theme="1"/>
        <rFont val="宋体"/>
        <charset val="134"/>
      </rPr>
      <t>互联网区管理节点</t>
    </r>
    <r>
      <rPr>
        <sz val="10"/>
        <color theme="1"/>
        <rFont val="Times New Roman"/>
        <charset val="134"/>
      </rPr>
      <t>-5</t>
    </r>
  </si>
  <si>
    <r>
      <rPr>
        <sz val="10"/>
        <color theme="1"/>
        <rFont val="宋体"/>
        <charset val="134"/>
      </rPr>
      <t>互联网区管理节点</t>
    </r>
    <r>
      <rPr>
        <sz val="10"/>
        <color theme="1"/>
        <rFont val="Times New Roman"/>
        <charset val="134"/>
      </rPr>
      <t>-6</t>
    </r>
  </si>
  <si>
    <t>4端口10GE光口</t>
  </si>
  <si>
    <t>多模10GE/LC</t>
  </si>
  <si>
    <r>
      <rPr>
        <sz val="10"/>
        <color theme="1"/>
        <rFont val="宋体"/>
        <charset val="134"/>
      </rPr>
      <t>互联网区专线交换机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</si>
  <si>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管理区核心交换机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</si>
  <si>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管理区防火墙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</si>
  <si>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运维区态势感知</t>
    </r>
    <r>
      <rPr>
        <sz val="10"/>
        <color theme="1"/>
        <rFont val="Times New Roman"/>
        <charset val="134"/>
      </rPr>
      <t>-1</t>
    </r>
  </si>
  <si>
    <r>
      <rPr>
        <sz val="10"/>
        <color theme="1"/>
        <rFont val="宋体"/>
        <charset val="134"/>
      </rPr>
      <t>运维区态势感知</t>
    </r>
    <r>
      <rPr>
        <sz val="10"/>
        <color theme="1"/>
        <rFont val="Times New Roman"/>
        <charset val="134"/>
      </rPr>
      <t>-2</t>
    </r>
  </si>
  <si>
    <r>
      <rPr>
        <sz val="10"/>
        <color theme="1"/>
        <rFont val="宋体"/>
        <charset val="134"/>
      </rPr>
      <t>运维区态势感知</t>
    </r>
    <r>
      <rPr>
        <sz val="10"/>
        <color theme="1"/>
        <rFont val="Times New Roman"/>
        <charset val="134"/>
      </rPr>
      <t>-3</t>
    </r>
  </si>
  <si>
    <r>
      <rPr>
        <sz val="10"/>
        <color theme="1"/>
        <rFont val="宋体"/>
        <charset val="134"/>
      </rPr>
      <t>运维区态势感知</t>
    </r>
    <r>
      <rPr>
        <sz val="10"/>
        <color theme="1"/>
        <rFont val="Times New Roman"/>
        <charset val="134"/>
      </rPr>
      <t>-4</t>
    </r>
  </si>
  <si>
    <t>0/13</t>
  </si>
  <si>
    <r>
      <rPr>
        <b/>
        <sz val="10"/>
        <color indexed="8"/>
        <rFont val="宋体"/>
        <charset val="134"/>
      </rPr>
      <t>槽位号</t>
    </r>
  </si>
  <si>
    <r>
      <rPr>
        <b/>
        <sz val="10"/>
        <rFont val="宋体"/>
        <charset val="134"/>
      </rPr>
      <t>端口号</t>
    </r>
  </si>
  <si>
    <r>
      <rPr>
        <b/>
        <sz val="10"/>
        <rFont val="宋体"/>
        <charset val="134"/>
      </rPr>
      <t>模块型号</t>
    </r>
  </si>
  <si>
    <r>
      <rPr>
        <b/>
        <sz val="10"/>
        <rFont val="宋体"/>
        <charset val="134"/>
      </rPr>
      <t>对端设备位置</t>
    </r>
  </si>
  <si>
    <r>
      <rPr>
        <b/>
        <sz val="10"/>
        <rFont val="宋体"/>
        <charset val="134"/>
      </rPr>
      <t>对端设备名称</t>
    </r>
  </si>
  <si>
    <r>
      <rPr>
        <b/>
        <sz val="10"/>
        <rFont val="宋体"/>
        <charset val="134"/>
      </rPr>
      <t>对端设备型号</t>
    </r>
  </si>
  <si>
    <r>
      <rPr>
        <b/>
        <sz val="10"/>
        <rFont val="宋体"/>
        <charset val="134"/>
      </rPr>
      <t>对端设备端口号</t>
    </r>
  </si>
  <si>
    <r>
      <rPr>
        <b/>
        <sz val="10"/>
        <rFont val="宋体"/>
        <charset val="134"/>
      </rPr>
      <t>备注</t>
    </r>
  </si>
  <si>
    <r>
      <rPr>
        <sz val="10"/>
        <rFont val="宋体"/>
        <charset val="134"/>
      </rPr>
      <t>板载</t>
    </r>
  </si>
  <si>
    <t>ETH0</t>
  </si>
  <si>
    <r>
      <rPr>
        <sz val="10"/>
        <rFont val="宋体"/>
        <charset val="134"/>
      </rPr>
      <t>电口</t>
    </r>
  </si>
  <si>
    <t>ETH1</t>
  </si>
  <si>
    <t>0/21</t>
  </si>
  <si>
    <t>ETH2</t>
  </si>
  <si>
    <r>
      <rPr>
        <sz val="10"/>
        <rFont val="宋体"/>
        <charset val="134"/>
      </rPr>
      <t>板载</t>
    </r>
    <r>
      <rPr>
        <sz val="10"/>
        <rFont val="Times New Roman"/>
        <charset val="134"/>
      </rPr>
      <t>3</t>
    </r>
  </si>
  <si>
    <t>ETH3</t>
  </si>
  <si>
    <r>
      <rPr>
        <sz val="10"/>
        <rFont val="宋体"/>
        <charset val="134"/>
      </rPr>
      <t>板载</t>
    </r>
    <r>
      <rPr>
        <sz val="10"/>
        <rFont val="Times New Roman"/>
        <charset val="134"/>
      </rPr>
      <t>4</t>
    </r>
  </si>
  <si>
    <t>ETH4</t>
  </si>
  <si>
    <t>ETH5</t>
  </si>
  <si>
    <r>
      <rPr>
        <sz val="10"/>
        <rFont val="Times New Roman"/>
        <charset val="134"/>
      </rPr>
      <t>10GE</t>
    </r>
    <r>
      <rPr>
        <sz val="10"/>
        <rFont val="宋体"/>
        <charset val="134"/>
      </rPr>
      <t>多模</t>
    </r>
    <r>
      <rPr>
        <sz val="10"/>
        <rFont val="Times New Roman"/>
        <charset val="134"/>
      </rPr>
      <t>/LC</t>
    </r>
  </si>
  <si>
    <t>管理口1</t>
  </si>
  <si>
    <t>管理口2</t>
  </si>
  <si>
    <t>0/29</t>
  </si>
  <si>
    <t>0/30</t>
  </si>
  <si>
    <t>GE电</t>
  </si>
  <si>
    <t>3/8</t>
  </si>
  <si>
    <t>3/9</t>
  </si>
  <si>
    <t>2/7</t>
  </si>
  <si>
    <t>2/8</t>
  </si>
  <si>
    <t>1/26</t>
  </si>
  <si>
    <t>1/27</t>
  </si>
  <si>
    <t>内网</t>
  </si>
  <si>
    <t>0/27</t>
  </si>
  <si>
    <t>0/28</t>
  </si>
  <si>
    <t>GE1</t>
  </si>
  <si>
    <t>内网GE1</t>
  </si>
  <si>
    <t>GE2</t>
  </si>
  <si>
    <t>GE3</t>
  </si>
  <si>
    <t>GE4</t>
  </si>
  <si>
    <t>GE光</t>
  </si>
  <si>
    <t>10GE1</t>
  </si>
  <si>
    <t>10GE2</t>
  </si>
  <si>
    <t>10GE3</t>
  </si>
  <si>
    <t>10GE4</t>
  </si>
  <si>
    <t>外网</t>
  </si>
  <si>
    <t>0/23</t>
  </si>
  <si>
    <t>外网GE1</t>
  </si>
  <si>
    <t>板载3</t>
  </si>
  <si>
    <t>A端</t>
  </si>
  <si>
    <t>Z端</t>
  </si>
  <si>
    <t>现有链路</t>
  </si>
  <si>
    <t>本期新增链路</t>
  </si>
  <si>
    <t>本期到达</t>
  </si>
  <si>
    <t>城市</t>
  </si>
  <si>
    <t>局点</t>
  </si>
  <si>
    <t>机房名称</t>
  </si>
  <si>
    <t>崇左市</t>
  </si>
  <si>
    <t>二楼IDC机房</t>
  </si>
  <si>
    <t>板载/10GE-8</t>
  </si>
  <si>
    <t>柳州市</t>
  </si>
  <si>
    <t>柳东</t>
  </si>
  <si>
    <t>板载/10GE-1</t>
  </si>
  <si>
    <t>1*10GE</t>
  </si>
  <si>
    <t>OTN专线</t>
  </si>
  <si>
    <t>板载/10GE-9</t>
  </si>
  <si>
    <t>移动</t>
  </si>
  <si>
    <t>移动机房</t>
  </si>
  <si>
    <t>一期政务外网区专线交换机-1</t>
  </si>
  <si>
    <t>一期互联网区专线交换机-1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</si>
</sst>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0.00_);[Red]\(0.00\)"/>
    <numFmt numFmtId="178" formatCode="0_ "/>
  </numFmts>
  <fonts count="56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0"/>
      <color rgb="FF00B0F0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rgb="FF00B0F0"/>
      <name val="Times New Roman"/>
      <charset val="134"/>
    </font>
    <font>
      <sz val="11"/>
      <color rgb="FF00B0F0"/>
      <name val="等线"/>
      <charset val="134"/>
      <scheme val="minor"/>
    </font>
    <font>
      <sz val="10"/>
      <name val="Times New Roman"/>
      <charset val="134"/>
    </font>
    <font>
      <b/>
      <sz val="10"/>
      <color indexed="8"/>
      <name val="Times New Roman"/>
      <charset val="134"/>
    </font>
    <font>
      <b/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FF0000"/>
      <name val="宋体"/>
      <charset val="134"/>
    </font>
    <font>
      <sz val="11"/>
      <name val="等线"/>
      <charset val="134"/>
      <scheme val="minor"/>
    </font>
    <font>
      <sz val="11"/>
      <color rgb="FFFF0000"/>
      <name val="宋体"/>
      <charset val="134"/>
    </font>
    <font>
      <b/>
      <sz val="10"/>
      <color theme="1"/>
      <name val="宋体"/>
      <charset val="134"/>
    </font>
    <font>
      <sz val="10"/>
      <color rgb="FFFF0000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</font>
    <font>
      <sz val="16"/>
      <color theme="1"/>
      <name val="宋体"/>
      <charset val="134"/>
    </font>
    <font>
      <b/>
      <sz val="16"/>
      <color rgb="FFFF0000"/>
      <name val="宋体"/>
      <charset val="134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name val="Helv"/>
      <charset val="134"/>
    </font>
    <font>
      <sz val="11"/>
      <color indexed="17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4" borderId="18" applyNumberFormat="0" applyAlignment="0" applyProtection="0">
      <alignment vertical="center"/>
    </xf>
    <xf numFmtId="0" fontId="42" fillId="15" borderId="19" applyNumberFormat="0" applyAlignment="0" applyProtection="0">
      <alignment vertical="center"/>
    </xf>
    <xf numFmtId="0" fontId="43" fillId="15" borderId="18" applyNumberFormat="0" applyAlignment="0" applyProtection="0">
      <alignment vertical="center"/>
    </xf>
    <xf numFmtId="0" fontId="44" fillId="16" borderId="20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2" fillId="0" borderId="0"/>
    <xf numFmtId="0" fontId="52" fillId="0" borderId="0"/>
    <xf numFmtId="176" fontId="52" fillId="0" borderId="0"/>
    <xf numFmtId="0" fontId="52" fillId="0" borderId="0"/>
    <xf numFmtId="176" fontId="52" fillId="0" borderId="0">
      <alignment vertical="center"/>
    </xf>
    <xf numFmtId="0" fontId="52" fillId="0" borderId="0"/>
    <xf numFmtId="0" fontId="0" fillId="0" borderId="0">
      <alignment vertical="center"/>
    </xf>
    <xf numFmtId="176" fontId="0" fillId="0" borderId="0"/>
    <xf numFmtId="176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/>
    <xf numFmtId="176" fontId="0" fillId="0" borderId="0"/>
    <xf numFmtId="0" fontId="52" fillId="0" borderId="0"/>
    <xf numFmtId="0" fontId="52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>
      <alignment vertical="center"/>
    </xf>
    <xf numFmtId="0" fontId="54" fillId="0" borderId="0"/>
    <xf numFmtId="0" fontId="55" fillId="4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44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55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49" fontId="4" fillId="0" borderId="0" xfId="0" applyNumberFormat="1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0" fontId="5" fillId="0" borderId="4" xfId="55" applyFont="1" applyBorder="1" applyAlignment="1">
      <alignment horizontal="left" vertical="center" wrapText="1"/>
    </xf>
    <xf numFmtId="0" fontId="0" fillId="0" borderId="4" xfId="55" applyBorder="1" applyAlignment="1">
      <alignment vertical="center" wrapText="1"/>
    </xf>
    <xf numFmtId="0" fontId="0" fillId="0" borderId="4" xfId="55" applyBorder="1" applyAlignment="1">
      <alignment horizontal="center" vertical="center" wrapText="1"/>
    </xf>
    <xf numFmtId="49" fontId="0" fillId="0" borderId="4" xfId="55" applyNumberFormat="1" applyBorder="1" applyAlignment="1">
      <alignment vertical="center" wrapText="1"/>
    </xf>
    <xf numFmtId="49" fontId="6" fillId="0" borderId="4" xfId="64" applyNumberFormat="1" applyFont="1" applyBorder="1" applyAlignment="1">
      <alignment horizontal="center" vertical="center"/>
    </xf>
    <xf numFmtId="49" fontId="7" fillId="0" borderId="4" xfId="52" applyNumberFormat="1" applyFont="1" applyBorder="1" applyAlignment="1">
      <alignment horizontal="center" vertical="center"/>
    </xf>
    <xf numFmtId="0" fontId="7" fillId="0" borderId="4" xfId="52" applyFont="1" applyBorder="1" applyAlignment="1">
      <alignment horizontal="center" vertical="center"/>
    </xf>
    <xf numFmtId="49" fontId="8" fillId="0" borderId="4" xfId="52" applyNumberFormat="1" applyFont="1" applyBorder="1" applyAlignment="1">
      <alignment horizontal="center" vertical="center"/>
    </xf>
    <xf numFmtId="0" fontId="8" fillId="0" borderId="4" xfId="55" applyFont="1" applyBorder="1" applyAlignment="1">
      <alignment horizontal="center" vertical="center"/>
    </xf>
    <xf numFmtId="49" fontId="8" fillId="0" borderId="4" xfId="57" applyNumberFormat="1" applyFont="1" applyBorder="1" applyAlignment="1">
      <alignment horizontal="center" vertical="center"/>
    </xf>
    <xf numFmtId="0" fontId="8" fillId="0" borderId="4" xfId="57" applyNumberFormat="1" applyFont="1" applyBorder="1" applyAlignment="1">
      <alignment horizontal="center" vertical="center"/>
    </xf>
    <xf numFmtId="0" fontId="8" fillId="0" borderId="4" xfId="55" applyFont="1" applyBorder="1" applyAlignment="1">
      <alignment horizontal="center" vertical="center" wrapText="1"/>
    </xf>
    <xf numFmtId="49" fontId="9" fillId="0" borderId="4" xfId="57" applyNumberFormat="1" applyFont="1" applyBorder="1" applyAlignment="1">
      <alignment horizontal="center" vertical="center"/>
    </xf>
    <xf numFmtId="0" fontId="9" fillId="0" borderId="4" xfId="57" applyNumberFormat="1" applyFont="1" applyBorder="1" applyAlignment="1">
      <alignment horizontal="center" vertical="center"/>
    </xf>
    <xf numFmtId="0" fontId="8" fillId="0" borderId="4" xfId="55" applyFont="1" applyFill="1" applyBorder="1" applyAlignment="1">
      <alignment horizontal="center" vertical="center"/>
    </xf>
    <xf numFmtId="49" fontId="10" fillId="0" borderId="4" xfId="64" applyNumberFormat="1" applyFont="1" applyBorder="1" applyAlignment="1">
      <alignment horizontal="center" vertical="center" wrapText="1"/>
    </xf>
    <xf numFmtId="0" fontId="9" fillId="0" borderId="4" xfId="55" applyFont="1" applyBorder="1" applyAlignment="1">
      <alignment horizontal="center" vertical="center"/>
    </xf>
    <xf numFmtId="49" fontId="8" fillId="0" borderId="4" xfId="53" applyNumberFormat="1" applyFont="1" applyBorder="1" applyAlignment="1">
      <alignment horizontal="center" vertical="center"/>
    </xf>
    <xf numFmtId="0" fontId="8" fillId="0" borderId="4" xfId="53" applyNumberFormat="1" applyFont="1" applyBorder="1" applyAlignment="1">
      <alignment horizontal="center" vertical="center"/>
    </xf>
    <xf numFmtId="0" fontId="5" fillId="0" borderId="4" xfId="55" applyFont="1" applyFill="1" applyBorder="1" applyAlignment="1">
      <alignment horizontal="center" vertical="center" wrapText="1"/>
    </xf>
    <xf numFmtId="49" fontId="10" fillId="0" borderId="4" xfId="64" applyNumberFormat="1" applyFont="1" applyFill="1" applyBorder="1" applyAlignment="1">
      <alignment horizontal="center" vertical="center" wrapText="1"/>
    </xf>
    <xf numFmtId="49" fontId="8" fillId="0" borderId="4" xfId="57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5" xfId="55" applyFont="1" applyBorder="1" applyAlignment="1">
      <alignment horizontal="center" vertical="center" wrapText="1"/>
    </xf>
    <xf numFmtId="0" fontId="5" fillId="0" borderId="6" xfId="55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55" applyFont="1" applyAlignment="1">
      <alignment horizontal="left" vertical="center" wrapText="1"/>
    </xf>
    <xf numFmtId="0" fontId="12" fillId="0" borderId="4" xfId="55" applyFont="1" applyBorder="1" applyAlignment="1">
      <alignment vertical="center" wrapText="1"/>
    </xf>
    <xf numFmtId="0" fontId="12" fillId="0" borderId="0" xfId="0" applyFont="1" applyAlignment="1">
      <alignment wrapText="1"/>
    </xf>
    <xf numFmtId="49" fontId="6" fillId="0" borderId="7" xfId="64" applyNumberFormat="1" applyFont="1" applyBorder="1" applyAlignment="1">
      <alignment horizontal="center" vertical="center"/>
    </xf>
    <xf numFmtId="49" fontId="6" fillId="0" borderId="8" xfId="64" applyNumberFormat="1" applyFont="1" applyBorder="1" applyAlignment="1">
      <alignment horizontal="center" vertical="center"/>
    </xf>
    <xf numFmtId="49" fontId="8" fillId="0" borderId="4" xfId="52" applyNumberFormat="1" applyFont="1" applyBorder="1" applyAlignment="1">
      <alignment horizontal="center" vertical="center" wrapText="1"/>
    </xf>
    <xf numFmtId="49" fontId="8" fillId="0" borderId="9" xfId="52" applyNumberFormat="1" applyFont="1" applyBorder="1" applyAlignment="1">
      <alignment horizontal="center" vertical="center" wrapText="1"/>
    </xf>
    <xf numFmtId="0" fontId="5" fillId="0" borderId="4" xfId="55" applyFont="1" applyBorder="1" applyAlignment="1">
      <alignment horizontal="center" vertical="center"/>
    </xf>
    <xf numFmtId="0" fontId="8" fillId="0" borderId="4" xfId="55" applyFont="1" applyFill="1" applyBorder="1" applyAlignment="1">
      <alignment horizontal="center" vertical="center" wrapText="1"/>
    </xf>
    <xf numFmtId="0" fontId="9" fillId="0" borderId="4" xfId="55" applyFont="1" applyBorder="1" applyAlignment="1">
      <alignment horizontal="center" vertical="center" wrapText="1"/>
    </xf>
    <xf numFmtId="0" fontId="8" fillId="0" borderId="4" xfId="51" applyNumberFormat="1" applyFont="1" applyBorder="1" applyAlignment="1">
      <alignment horizontal="center" vertical="center"/>
    </xf>
    <xf numFmtId="49" fontId="8" fillId="0" borderId="4" xfId="52" applyNumberFormat="1" applyFont="1" applyFill="1" applyBorder="1" applyAlignment="1">
      <alignment horizontal="center" vertical="center"/>
    </xf>
    <xf numFmtId="0" fontId="9" fillId="0" borderId="4" xfId="55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55" applyFont="1" applyAlignment="1">
      <alignment horizontal="center" vertical="center" wrapText="1"/>
    </xf>
    <xf numFmtId="0" fontId="12" fillId="0" borderId="0" xfId="60" applyFont="1" applyAlignment="1">
      <alignment vertical="center" wrapText="1"/>
    </xf>
    <xf numFmtId="0" fontId="0" fillId="0" borderId="0" xfId="55">
      <alignment vertical="center"/>
    </xf>
    <xf numFmtId="0" fontId="0" fillId="2" borderId="0" xfId="0" applyFill="1"/>
    <xf numFmtId="0" fontId="0" fillId="0" borderId="4" xfId="55" applyBorder="1">
      <alignment vertical="center"/>
    </xf>
    <xf numFmtId="0" fontId="0" fillId="2" borderId="0" xfId="0" applyFill="1" applyAlignment="1">
      <alignment horizontal="center" vertical="center"/>
    </xf>
    <xf numFmtId="49" fontId="8" fillId="0" borderId="9" xfId="52" applyNumberFormat="1" applyFont="1" applyBorder="1" applyAlignment="1">
      <alignment horizontal="center" vertical="center"/>
    </xf>
    <xf numFmtId="49" fontId="8" fillId="0" borderId="10" xfId="52" applyNumberFormat="1" applyFont="1" applyBorder="1" applyAlignment="1">
      <alignment horizontal="center" vertical="center"/>
    </xf>
    <xf numFmtId="49" fontId="8" fillId="0" borderId="4" xfId="52" applyNumberFormat="1" applyFont="1" applyBorder="1" applyAlignment="1">
      <alignment vertical="center"/>
    </xf>
    <xf numFmtId="0" fontId="0" fillId="2" borderId="0" xfId="0" applyFill="1" applyAlignment="1">
      <alignment vertical="center"/>
    </xf>
    <xf numFmtId="0" fontId="3" fillId="0" borderId="4" xfId="0" applyFont="1" applyBorder="1" applyAlignment="1">
      <alignment vertical="center"/>
    </xf>
    <xf numFmtId="49" fontId="8" fillId="0" borderId="11" xfId="52" applyNumberFormat="1" applyFont="1" applyBorder="1" applyAlignment="1">
      <alignment horizontal="center" vertical="center"/>
    </xf>
    <xf numFmtId="0" fontId="13" fillId="0" borderId="4" xfId="55" applyFont="1" applyBorder="1" applyAlignment="1">
      <alignment horizontal="center" vertical="center"/>
    </xf>
    <xf numFmtId="0" fontId="13" fillId="0" borderId="4" xfId="57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4" fillId="0" borderId="4" xfId="64" applyNumberFormat="1" applyFont="1" applyBorder="1" applyAlignment="1">
      <alignment horizontal="center" vertical="center"/>
    </xf>
    <xf numFmtId="49" fontId="15" fillId="0" borderId="4" xfId="52" applyNumberFormat="1" applyFont="1" applyBorder="1" applyAlignment="1">
      <alignment horizontal="center" vertical="center"/>
    </xf>
    <xf numFmtId="0" fontId="15" fillId="0" borderId="4" xfId="52" applyFont="1" applyBorder="1" applyAlignment="1">
      <alignment horizontal="center" vertical="center"/>
    </xf>
    <xf numFmtId="49" fontId="13" fillId="0" borderId="9" xfId="52" applyNumberFormat="1" applyFont="1" applyBorder="1" applyAlignment="1">
      <alignment horizontal="center" vertical="center"/>
    </xf>
    <xf numFmtId="49" fontId="13" fillId="0" borderId="4" xfId="52" applyNumberFormat="1" applyFont="1" applyBorder="1" applyAlignment="1">
      <alignment horizontal="center" vertical="center"/>
    </xf>
    <xf numFmtId="49" fontId="13" fillId="0" borderId="10" xfId="52" applyNumberFormat="1" applyFont="1" applyBorder="1" applyAlignment="1">
      <alignment horizontal="center" vertical="center"/>
    </xf>
    <xf numFmtId="0" fontId="16" fillId="0" borderId="4" xfId="55" applyFont="1" applyBorder="1" applyAlignment="1">
      <alignment horizontal="center" vertical="center"/>
    </xf>
    <xf numFmtId="0" fontId="13" fillId="0" borderId="4" xfId="53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49" fontId="6" fillId="0" borderId="4" xfId="64" applyNumberFormat="1" applyFont="1" applyBorder="1" applyAlignment="1">
      <alignment horizontal="center" vertical="center" wrapText="1"/>
    </xf>
    <xf numFmtId="49" fontId="7" fillId="0" borderId="4" xfId="52" applyNumberFormat="1" applyFont="1" applyBorder="1" applyAlignment="1">
      <alignment horizontal="center" vertical="center" wrapText="1"/>
    </xf>
    <xf numFmtId="0" fontId="3" fillId="0" borderId="0" xfId="55" applyFont="1" applyAlignment="1">
      <alignment horizontal="center" vertical="center"/>
    </xf>
    <xf numFmtId="49" fontId="8" fillId="0" borderId="1" xfId="52" applyNumberFormat="1" applyFont="1" applyBorder="1" applyAlignment="1">
      <alignment horizontal="center" vertical="center"/>
    </xf>
    <xf numFmtId="49" fontId="8" fillId="0" borderId="2" xfId="52" applyNumberFormat="1" applyFont="1" applyBorder="1" applyAlignment="1">
      <alignment horizontal="center" vertical="center"/>
    </xf>
    <xf numFmtId="49" fontId="8" fillId="0" borderId="3" xfId="52" applyNumberFormat="1" applyFont="1" applyBorder="1" applyAlignment="1">
      <alignment horizontal="center" vertical="center"/>
    </xf>
    <xf numFmtId="49" fontId="8" fillId="0" borderId="4" xfId="64" applyNumberFormat="1" applyFont="1" applyBorder="1" applyAlignment="1">
      <alignment horizontal="center" vertical="center" wrapText="1"/>
    </xf>
    <xf numFmtId="0" fontId="8" fillId="0" borderId="3" xfId="52" applyFont="1" applyBorder="1" applyAlignment="1">
      <alignment horizontal="center" vertical="center"/>
    </xf>
    <xf numFmtId="0" fontId="5" fillId="3" borderId="4" xfId="55" applyFont="1" applyFill="1" applyBorder="1" applyAlignment="1">
      <alignment horizontal="center" vertical="center" wrapText="1"/>
    </xf>
    <xf numFmtId="0" fontId="17" fillId="3" borderId="4" xfId="55" applyFont="1" applyFill="1" applyBorder="1" applyAlignment="1">
      <alignment horizontal="center" vertical="center" wrapText="1"/>
    </xf>
    <xf numFmtId="0" fontId="17" fillId="3" borderId="4" xfId="57" applyNumberFormat="1" applyFont="1" applyFill="1" applyBorder="1" applyAlignment="1">
      <alignment horizontal="center" vertical="center"/>
    </xf>
    <xf numFmtId="0" fontId="9" fillId="0" borderId="4" xfId="58" applyFont="1" applyBorder="1" applyAlignment="1">
      <alignment horizontal="center" vertical="center" wrapText="1"/>
    </xf>
    <xf numFmtId="0" fontId="8" fillId="0" borderId="4" xfId="52" applyFont="1" applyBorder="1" applyAlignment="1">
      <alignment horizontal="center" vertical="center"/>
    </xf>
    <xf numFmtId="0" fontId="8" fillId="0" borderId="4" xfId="68" applyFont="1" applyBorder="1" applyAlignment="1">
      <alignment horizontal="center" vertical="center" wrapText="1"/>
    </xf>
    <xf numFmtId="0" fontId="8" fillId="0" borderId="4" xfId="58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8" fillId="0" borderId="4" xfId="58" applyFont="1" applyFill="1" applyBorder="1" applyAlignment="1">
      <alignment horizontal="center" vertical="center" wrapText="1"/>
    </xf>
    <xf numFmtId="0" fontId="8" fillId="4" borderId="4" xfId="52" applyFont="1" applyFill="1" applyBorder="1" applyAlignment="1">
      <alignment horizontal="center" vertical="center"/>
    </xf>
    <xf numFmtId="49" fontId="8" fillId="4" borderId="4" xfId="52" applyNumberFormat="1" applyFont="1" applyFill="1" applyBorder="1" applyAlignment="1">
      <alignment horizontal="center" vertical="center"/>
    </xf>
    <xf numFmtId="0" fontId="5" fillId="4" borderId="4" xfId="55" applyFont="1" applyFill="1" applyBorder="1" applyAlignment="1">
      <alignment horizontal="center" vertical="center" wrapText="1"/>
    </xf>
    <xf numFmtId="0" fontId="8" fillId="4" borderId="4" xfId="55" applyFont="1" applyFill="1" applyBorder="1" applyAlignment="1">
      <alignment horizontal="center" vertical="center" wrapText="1"/>
    </xf>
    <xf numFmtId="49" fontId="8" fillId="4" borderId="4" xfId="52" applyNumberFormat="1" applyFont="1" applyFill="1" applyBorder="1" applyAlignment="1">
      <alignment horizontal="center" vertical="center" wrapText="1"/>
    </xf>
    <xf numFmtId="0" fontId="9" fillId="0" borderId="9" xfId="58" applyFont="1" applyBorder="1" applyAlignment="1">
      <alignment horizontal="center" vertical="center" wrapText="1"/>
    </xf>
    <xf numFmtId="0" fontId="17" fillId="0" borderId="0" xfId="58" applyFont="1" applyAlignment="1">
      <alignment vertical="center" wrapText="1"/>
    </xf>
    <xf numFmtId="0" fontId="9" fillId="0" borderId="10" xfId="58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4" xfId="68" applyFont="1" applyBorder="1" applyAlignment="1">
      <alignment horizontal="center" vertical="center" wrapText="1"/>
    </xf>
    <xf numFmtId="0" fontId="9" fillId="0" borderId="11" xfId="58" applyFont="1" applyBorder="1" applyAlignment="1">
      <alignment horizontal="center" vertical="center" wrapText="1"/>
    </xf>
    <xf numFmtId="0" fontId="9" fillId="0" borderId="0" xfId="58" applyFont="1" applyAlignment="1">
      <alignment vertical="center" wrapText="1"/>
    </xf>
    <xf numFmtId="0" fontId="17" fillId="0" borderId="4" xfId="58" applyFont="1" applyBorder="1" applyAlignment="1">
      <alignment horizontal="center" vertical="center" wrapText="1"/>
    </xf>
    <xf numFmtId="0" fontId="18" fillId="0" borderId="0" xfId="0" applyFont="1"/>
    <xf numFmtId="0" fontId="12" fillId="0" borderId="0" xfId="0" applyFont="1"/>
    <xf numFmtId="0" fontId="0" fillId="5" borderId="0" xfId="0" applyFill="1"/>
    <xf numFmtId="0" fontId="11" fillId="0" borderId="0" xfId="0" applyFont="1" applyAlignment="1">
      <alignment horizontal="center" wrapText="1"/>
    </xf>
    <xf numFmtId="0" fontId="12" fillId="5" borderId="0" xfId="0" applyFont="1" applyFill="1" applyAlignment="1">
      <alignment wrapText="1"/>
    </xf>
    <xf numFmtId="49" fontId="7" fillId="0" borderId="4" xfId="64" applyNumberFormat="1" applyFont="1" applyBorder="1" applyAlignment="1">
      <alignment horizontal="center" vertical="center" wrapText="1"/>
    </xf>
    <xf numFmtId="0" fontId="4" fillId="0" borderId="0" xfId="60" applyFont="1" applyAlignment="1">
      <alignment horizontal="center" vertical="center"/>
    </xf>
    <xf numFmtId="0" fontId="18" fillId="5" borderId="0" xfId="0" applyFont="1" applyFill="1"/>
    <xf numFmtId="0" fontId="5" fillId="0" borderId="4" xfId="60" applyFont="1" applyBorder="1" applyAlignment="1">
      <alignment horizontal="center" vertical="center" wrapText="1"/>
    </xf>
    <xf numFmtId="0" fontId="8" fillId="0" borderId="4" xfId="60" applyFont="1" applyBorder="1" applyAlignment="1">
      <alignment horizontal="center" vertical="center" wrapText="1"/>
    </xf>
    <xf numFmtId="0" fontId="3" fillId="0" borderId="0" xfId="60" applyFont="1" applyAlignment="1">
      <alignment horizontal="center" vertical="center"/>
    </xf>
    <xf numFmtId="0" fontId="3" fillId="5" borderId="0" xfId="60" applyFont="1" applyFill="1" applyAlignment="1">
      <alignment horizontal="center" vertical="center"/>
    </xf>
    <xf numFmtId="0" fontId="3" fillId="0" borderId="9" xfId="60" applyFont="1" applyBorder="1" applyAlignment="1">
      <alignment horizontal="center" vertical="center"/>
    </xf>
    <xf numFmtId="0" fontId="8" fillId="6" borderId="4" xfId="52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49" fontId="8" fillId="0" borderId="4" xfId="52" applyNumberFormat="1" applyFont="1" applyFill="1" applyBorder="1" applyAlignment="1">
      <alignment horizontal="center" vertical="center" wrapText="1"/>
    </xf>
    <xf numFmtId="0" fontId="3" fillId="0" borderId="0" xfId="60" applyFont="1" applyFill="1" applyAlignment="1">
      <alignment horizontal="center" vertical="center"/>
    </xf>
    <xf numFmtId="0" fontId="3" fillId="0" borderId="9" xfId="60" applyFont="1" applyFill="1" applyBorder="1" applyAlignment="1">
      <alignment horizontal="center" vertical="center"/>
    </xf>
    <xf numFmtId="49" fontId="8" fillId="0" borderId="9" xfId="52" applyNumberFormat="1" applyFont="1" applyFill="1" applyBorder="1" applyAlignment="1">
      <alignment horizontal="center" vertical="center" wrapText="1"/>
    </xf>
    <xf numFmtId="0" fontId="8" fillId="0" borderId="4" xfId="52" applyFont="1" applyFill="1" applyBorder="1" applyAlignment="1">
      <alignment horizontal="center" vertical="center"/>
    </xf>
    <xf numFmtId="0" fontId="3" fillId="0" borderId="10" xfId="60" applyFont="1" applyBorder="1" applyAlignment="1">
      <alignment horizontal="center" vertical="center"/>
    </xf>
    <xf numFmtId="49" fontId="8" fillId="0" borderId="10" xfId="52" applyNumberFormat="1" applyFont="1" applyBorder="1" applyAlignment="1">
      <alignment horizontal="center" vertical="center" wrapText="1"/>
    </xf>
    <xf numFmtId="0" fontId="3" fillId="0" borderId="10" xfId="60" applyFont="1" applyFill="1" applyBorder="1" applyAlignment="1">
      <alignment horizontal="center" vertical="center"/>
    </xf>
    <xf numFmtId="49" fontId="8" fillId="0" borderId="10" xfId="52" applyNumberFormat="1" applyFont="1" applyFill="1" applyBorder="1" applyAlignment="1">
      <alignment horizontal="center" vertical="center" wrapText="1"/>
    </xf>
    <xf numFmtId="49" fontId="8" fillId="0" borderId="4" xfId="53" applyNumberFormat="1" applyFont="1" applyBorder="1" applyAlignment="1">
      <alignment horizontal="center" vertical="center" wrapText="1"/>
    </xf>
    <xf numFmtId="0" fontId="8" fillId="7" borderId="4" xfId="5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8" fillId="0" borderId="4" xfId="53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9" fillId="0" borderId="4" xfId="59" applyFont="1" applyBorder="1" applyAlignment="1">
      <alignment horizontal="center" vertical="center" wrapText="1"/>
    </xf>
    <xf numFmtId="0" fontId="19" fillId="0" borderId="0" xfId="60" applyFont="1" applyAlignment="1">
      <alignment horizontal="center" vertical="center"/>
    </xf>
    <xf numFmtId="0" fontId="9" fillId="0" borderId="4" xfId="59" applyFont="1" applyFill="1" applyBorder="1" applyAlignment="1">
      <alignment horizontal="center" vertical="center" wrapText="1"/>
    </xf>
    <xf numFmtId="0" fontId="19" fillId="0" borderId="0" xfId="60" applyFont="1" applyFill="1" applyAlignment="1">
      <alignment horizontal="center" vertical="center"/>
    </xf>
    <xf numFmtId="0" fontId="3" fillId="0" borderId="11" xfId="60" applyFont="1" applyBorder="1" applyAlignment="1">
      <alignment horizontal="center" vertical="center"/>
    </xf>
    <xf numFmtId="0" fontId="3" fillId="0" borderId="11" xfId="60" applyFont="1" applyFill="1" applyBorder="1" applyAlignment="1">
      <alignment horizontal="center" vertical="center"/>
    </xf>
    <xf numFmtId="49" fontId="5" fillId="0" borderId="4" xfId="64" applyNumberFormat="1" applyFont="1" applyBorder="1" applyAlignment="1">
      <alignment horizontal="center" vertical="center" wrapText="1"/>
    </xf>
    <xf numFmtId="49" fontId="17" fillId="0" borderId="4" xfId="52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2" fillId="5" borderId="0" xfId="0" applyFont="1" applyFill="1" applyAlignment="1">
      <alignment vertical="center" wrapText="1"/>
    </xf>
    <xf numFmtId="0" fontId="18" fillId="5" borderId="0" xfId="0" applyFont="1" applyFill="1" applyAlignment="1">
      <alignment vertical="center"/>
    </xf>
    <xf numFmtId="0" fontId="5" fillId="0" borderId="4" xfId="55" applyFont="1" applyFill="1" applyBorder="1" applyAlignment="1">
      <alignment horizontal="center" vertical="center"/>
    </xf>
    <xf numFmtId="0" fontId="5" fillId="0" borderId="4" xfId="59" applyFont="1" applyBorder="1" applyAlignment="1">
      <alignment horizontal="center" vertical="center" wrapText="1"/>
    </xf>
    <xf numFmtId="0" fontId="0" fillId="0" borderId="0" xfId="0" applyFill="1"/>
    <xf numFmtId="0" fontId="0" fillId="8" borderId="0" xfId="0" applyFill="1"/>
    <xf numFmtId="0" fontId="12" fillId="8" borderId="0" xfId="0" applyFont="1" applyFill="1" applyAlignment="1">
      <alignment wrapText="1"/>
    </xf>
    <xf numFmtId="0" fontId="18" fillId="8" borderId="0" xfId="0" applyFont="1" applyFill="1"/>
    <xf numFmtId="0" fontId="11" fillId="0" borderId="0" xfId="0" applyFont="1" applyAlignment="1">
      <alignment horizontal="left" vertical="center" wrapText="1"/>
    </xf>
    <xf numFmtId="49" fontId="3" fillId="0" borderId="0" xfId="60" applyNumberFormat="1" applyFont="1" applyAlignment="1">
      <alignment horizontal="center" vertical="center"/>
    </xf>
    <xf numFmtId="49" fontId="3" fillId="5" borderId="0" xfId="60" applyNumberFormat="1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55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0" xfId="60" applyFont="1" applyFill="1" applyAlignment="1">
      <alignment horizontal="center" vertical="center" wrapText="1"/>
    </xf>
    <xf numFmtId="0" fontId="0" fillId="0" borderId="0" xfId="55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4" xfId="55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6" fillId="0" borderId="4" xfId="64" applyNumberFormat="1" applyFont="1" applyFill="1" applyBorder="1" applyAlignment="1">
      <alignment horizontal="center" vertical="center"/>
    </xf>
    <xf numFmtId="49" fontId="7" fillId="0" borderId="4" xfId="52" applyNumberFormat="1" applyFont="1" applyFill="1" applyBorder="1" applyAlignment="1">
      <alignment horizontal="center" vertical="center"/>
    </xf>
    <xf numFmtId="0" fontId="7" fillId="0" borderId="4" xfId="52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8" fillId="0" borderId="9" xfId="52" applyNumberFormat="1" applyFont="1" applyFill="1" applyBorder="1" applyAlignment="1">
      <alignment horizontal="center" vertical="center"/>
    </xf>
    <xf numFmtId="0" fontId="8" fillId="0" borderId="4" xfId="57" applyNumberFormat="1" applyFont="1" applyFill="1" applyBorder="1" applyAlignment="1">
      <alignment horizontal="center" vertical="center"/>
    </xf>
    <xf numFmtId="49" fontId="8" fillId="0" borderId="10" xfId="52" applyNumberFormat="1" applyFont="1" applyFill="1" applyBorder="1" applyAlignment="1">
      <alignment horizontal="center" vertical="center"/>
    </xf>
    <xf numFmtId="0" fontId="5" fillId="0" borderId="4" xfId="55" applyFont="1" applyFill="1" applyBorder="1" applyAlignment="1">
      <alignment horizontal="left" vertical="center"/>
    </xf>
    <xf numFmtId="0" fontId="5" fillId="0" borderId="0" xfId="55" applyFont="1" applyFill="1" applyAlignment="1">
      <alignment horizontal="left" vertical="center"/>
    </xf>
    <xf numFmtId="0" fontId="5" fillId="0" borderId="0" xfId="55" applyFont="1" applyFill="1" applyAlignment="1">
      <alignment horizontal="center" vertical="center"/>
    </xf>
    <xf numFmtId="49" fontId="8" fillId="0" borderId="4" xfId="51" applyNumberFormat="1" applyFont="1" applyFill="1" applyBorder="1" applyAlignment="1">
      <alignment horizontal="center" vertical="center"/>
    </xf>
    <xf numFmtId="49" fontId="8" fillId="0" borderId="4" xfId="53" applyNumberFormat="1" applyFont="1" applyFill="1" applyBorder="1" applyAlignment="1">
      <alignment horizontal="center" vertical="center"/>
    </xf>
    <xf numFmtId="0" fontId="8" fillId="0" borderId="4" xfId="51" applyNumberFormat="1" applyFont="1" applyFill="1" applyBorder="1" applyAlignment="1">
      <alignment horizontal="center" vertical="center"/>
    </xf>
    <xf numFmtId="49" fontId="8" fillId="0" borderId="4" xfId="55" applyNumberFormat="1" applyFont="1" applyFill="1" applyBorder="1" applyAlignment="1">
      <alignment horizontal="center" vertical="center"/>
    </xf>
    <xf numFmtId="49" fontId="9" fillId="0" borderId="4" xfId="55" applyNumberFormat="1" applyFont="1" applyFill="1" applyBorder="1" applyAlignment="1">
      <alignment horizontal="center" vertical="center"/>
    </xf>
    <xf numFmtId="49" fontId="8" fillId="0" borderId="11" xfId="52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176" fontId="9" fillId="0" borderId="4" xfId="56" applyFont="1" applyFill="1" applyBorder="1" applyAlignment="1">
      <alignment horizontal="center" vertical="center" wrapText="1"/>
    </xf>
    <xf numFmtId="49" fontId="9" fillId="0" borderId="4" xfId="56" applyNumberFormat="1" applyFont="1" applyFill="1" applyBorder="1" applyAlignment="1">
      <alignment horizontal="center" vertical="center" wrapText="1"/>
    </xf>
    <xf numFmtId="49" fontId="17" fillId="0" borderId="4" xfId="51" applyNumberFormat="1" applyFont="1" applyFill="1" applyBorder="1" applyAlignment="1">
      <alignment horizontal="center" vertical="center"/>
    </xf>
    <xf numFmtId="49" fontId="17" fillId="0" borderId="4" xfId="52" applyNumberFormat="1" applyFont="1" applyFill="1" applyBorder="1" applyAlignment="1">
      <alignment horizontal="center" vertical="center"/>
    </xf>
    <xf numFmtId="0" fontId="12" fillId="0" borderId="0" xfId="60" applyFont="1" applyAlignment="1">
      <alignment horizontal="center" vertical="center" wrapText="1"/>
    </xf>
    <xf numFmtId="0" fontId="5" fillId="0" borderId="4" xfId="55" applyFont="1" applyBorder="1" applyAlignment="1">
      <alignment horizontal="left" vertical="center"/>
    </xf>
    <xf numFmtId="0" fontId="0" fillId="0" borderId="0" xfId="55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8" fillId="0" borderId="4" xfId="51" applyNumberFormat="1" applyFont="1" applyBorder="1" applyAlignment="1">
      <alignment horizontal="center" vertical="center"/>
    </xf>
    <xf numFmtId="0" fontId="5" fillId="0" borderId="9" xfId="55" applyFont="1" applyBorder="1" applyAlignment="1">
      <alignment horizontal="center" vertical="center"/>
    </xf>
    <xf numFmtId="49" fontId="9" fillId="0" borderId="4" xfId="55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9" fillId="0" borderId="4" xfId="56" applyNumberFormat="1" applyFont="1" applyBorder="1" applyAlignment="1">
      <alignment horizontal="center" vertical="center" wrapText="1"/>
    </xf>
    <xf numFmtId="176" fontId="9" fillId="0" borderId="4" xfId="56" applyFont="1" applyBorder="1" applyAlignment="1">
      <alignment horizontal="center" vertical="center" wrapText="1"/>
    </xf>
    <xf numFmtId="49" fontId="8" fillId="0" borderId="4" xfId="55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9" fontId="17" fillId="0" borderId="0" xfId="52" applyNumberFormat="1" applyFont="1" applyBorder="1" applyAlignment="1">
      <alignment horizontal="center" vertical="center"/>
    </xf>
    <xf numFmtId="0" fontId="5" fillId="0" borderId="0" xfId="55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8" fillId="0" borderId="0" xfId="53" applyNumberFormat="1" applyFont="1" applyFill="1" applyBorder="1" applyAlignment="1">
      <alignment horizontal="center" vertical="center"/>
    </xf>
    <xf numFmtId="176" fontId="9" fillId="0" borderId="0" xfId="56" applyFont="1" applyFill="1" applyBorder="1" applyAlignment="1">
      <alignment horizontal="center" vertical="center" wrapText="1"/>
    </xf>
    <xf numFmtId="49" fontId="8" fillId="0" borderId="0" xfId="52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8" fillId="0" borderId="0" xfId="51" applyNumberFormat="1" applyFont="1" applyFill="1" applyBorder="1" applyAlignment="1">
      <alignment horizontal="center" vertical="center"/>
    </xf>
    <xf numFmtId="0" fontId="9" fillId="0" borderId="0" xfId="55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12" fillId="9" borderId="0" xfId="0" applyFont="1" applyFill="1" applyAlignment="1">
      <alignment vertical="center" wrapText="1"/>
    </xf>
    <xf numFmtId="49" fontId="20" fillId="0" borderId="4" xfId="64" applyNumberFormat="1" applyFont="1" applyBorder="1" applyAlignment="1">
      <alignment horizontal="center" vertical="center" wrapText="1"/>
    </xf>
    <xf numFmtId="0" fontId="20" fillId="0" borderId="4" xfId="64" applyFont="1" applyBorder="1" applyAlignment="1">
      <alignment horizontal="center" vertical="center" wrapText="1"/>
    </xf>
    <xf numFmtId="49" fontId="8" fillId="0" borderId="4" xfId="63" applyNumberFormat="1" applyFont="1" applyBorder="1" applyAlignment="1">
      <alignment horizontal="center" vertical="center" wrapText="1"/>
    </xf>
    <xf numFmtId="49" fontId="8" fillId="0" borderId="4" xfId="68" applyNumberFormat="1" applyFont="1" applyBorder="1" applyAlignment="1">
      <alignment horizontal="center" vertical="center" wrapText="1"/>
    </xf>
    <xf numFmtId="0" fontId="5" fillId="0" borderId="4" xfId="64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49" fontId="17" fillId="0" borderId="4" xfId="64" applyNumberFormat="1" applyFont="1" applyBorder="1" applyAlignment="1">
      <alignment horizontal="center" vertical="center" wrapText="1"/>
    </xf>
    <xf numFmtId="49" fontId="8" fillId="0" borderId="9" xfId="63" applyNumberFormat="1" applyFont="1" applyBorder="1" applyAlignment="1">
      <alignment horizontal="center" vertical="center" wrapText="1"/>
    </xf>
    <xf numFmtId="49" fontId="10" fillId="0" borderId="9" xfId="64" applyNumberFormat="1" applyFont="1" applyBorder="1" applyAlignment="1">
      <alignment horizontal="center" vertical="center" wrapText="1"/>
    </xf>
    <xf numFmtId="49" fontId="8" fillId="0" borderId="0" xfId="63" applyNumberFormat="1" applyFont="1" applyBorder="1" applyAlignment="1">
      <alignment vertical="center" wrapText="1"/>
    </xf>
    <xf numFmtId="49" fontId="10" fillId="0" borderId="0" xfId="64" applyNumberFormat="1" applyFont="1" applyBorder="1" applyAlignment="1">
      <alignment vertical="center" wrapText="1"/>
    </xf>
    <xf numFmtId="49" fontId="10" fillId="0" borderId="0" xfId="64" applyNumberFormat="1" applyFont="1" applyBorder="1" applyAlignment="1">
      <alignment horizontal="center" vertical="center" wrapText="1"/>
    </xf>
    <xf numFmtId="0" fontId="5" fillId="0" borderId="0" xfId="55" applyFont="1" applyFill="1" applyBorder="1" applyAlignment="1">
      <alignment horizontal="center" vertical="center" wrapText="1"/>
    </xf>
    <xf numFmtId="0" fontId="5" fillId="0" borderId="0" xfId="55" applyFont="1" applyFill="1" applyBorder="1" applyAlignment="1">
      <alignment horizontal="center" vertical="center"/>
    </xf>
    <xf numFmtId="49" fontId="8" fillId="0" borderId="0" xfId="52" applyNumberFormat="1" applyFont="1" applyFill="1" applyBorder="1" applyAlignment="1">
      <alignment horizontal="center" vertical="center"/>
    </xf>
    <xf numFmtId="176" fontId="9" fillId="0" borderId="0" xfId="56" applyFont="1" applyBorder="1" applyAlignment="1">
      <alignment horizontal="center" vertical="center" wrapText="1"/>
    </xf>
    <xf numFmtId="0" fontId="5" fillId="0" borderId="0" xfId="55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5" fillId="0" borderId="0" xfId="55" applyFont="1" applyBorder="1" applyAlignment="1">
      <alignment horizontal="left" vertical="center" wrapText="1"/>
    </xf>
    <xf numFmtId="0" fontId="12" fillId="0" borderId="0" xfId="60" applyFont="1" applyBorder="1" applyAlignment="1">
      <alignment vertical="center" wrapText="1"/>
    </xf>
    <xf numFmtId="49" fontId="20" fillId="0" borderId="0" xfId="64" applyNumberFormat="1" applyFont="1" applyBorder="1" applyAlignment="1">
      <alignment horizontal="center" vertical="center" wrapText="1"/>
    </xf>
    <xf numFmtId="0" fontId="20" fillId="0" borderId="0" xfId="64" applyFont="1" applyBorder="1" applyAlignment="1">
      <alignment horizontal="center" vertical="center" wrapText="1"/>
    </xf>
    <xf numFmtId="49" fontId="8" fillId="0" borderId="0" xfId="63" applyNumberFormat="1" applyFont="1" applyBorder="1" applyAlignment="1">
      <alignment horizontal="center" vertical="center" wrapText="1"/>
    </xf>
    <xf numFmtId="0" fontId="8" fillId="0" borderId="0" xfId="55" applyFont="1" applyBorder="1" applyAlignment="1">
      <alignment horizontal="center" vertical="center" wrapText="1"/>
    </xf>
    <xf numFmtId="49" fontId="10" fillId="0" borderId="0" xfId="64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49" fontId="8" fillId="0" borderId="0" xfId="63" applyNumberFormat="1" applyFont="1" applyFill="1" applyBorder="1" applyAlignment="1">
      <alignment horizontal="center" vertical="center" wrapText="1"/>
    </xf>
    <xf numFmtId="0" fontId="8" fillId="0" borderId="0" xfId="55" applyFont="1" applyFill="1" applyBorder="1" applyAlignment="1">
      <alignment horizontal="center" vertical="center" wrapText="1"/>
    </xf>
    <xf numFmtId="0" fontId="5" fillId="0" borderId="0" xfId="64" applyFont="1" applyFill="1" applyBorder="1" applyAlignment="1">
      <alignment horizontal="center" vertical="center" wrapText="1"/>
    </xf>
    <xf numFmtId="0" fontId="10" fillId="0" borderId="0" xfId="64" applyFont="1" applyFill="1" applyBorder="1" applyAlignment="1">
      <alignment horizontal="center" vertical="center" wrapText="1"/>
    </xf>
    <xf numFmtId="49" fontId="8" fillId="0" borderId="0" xfId="68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49" fontId="9" fillId="0" borderId="0" xfId="56" applyNumberFormat="1" applyFont="1" applyFill="1" applyBorder="1" applyAlignment="1">
      <alignment horizontal="center" vertical="center" wrapText="1"/>
    </xf>
    <xf numFmtId="49" fontId="8" fillId="0" borderId="0" xfId="68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9" fontId="17" fillId="0" borderId="0" xfId="64" applyNumberFormat="1" applyFont="1" applyFill="1" applyBorder="1" applyAlignment="1">
      <alignment horizontal="center" vertical="center" wrapText="1"/>
    </xf>
    <xf numFmtId="49" fontId="5" fillId="0" borderId="0" xfId="64" applyNumberFormat="1" applyFont="1" applyBorder="1" applyAlignment="1">
      <alignment horizontal="center" vertical="center" wrapText="1"/>
    </xf>
    <xf numFmtId="49" fontId="5" fillId="0" borderId="0" xfId="64" applyNumberFormat="1" applyFont="1" applyFill="1" applyBorder="1" applyAlignment="1">
      <alignment horizontal="center" vertical="center" wrapText="1"/>
    </xf>
    <xf numFmtId="0" fontId="5" fillId="0" borderId="0" xfId="64" applyFont="1" applyBorder="1" applyAlignment="1">
      <alignment horizontal="center" vertical="center" wrapText="1"/>
    </xf>
    <xf numFmtId="49" fontId="8" fillId="0" borderId="10" xfId="63" applyNumberFormat="1" applyFont="1" applyBorder="1" applyAlignment="1">
      <alignment horizontal="center" vertical="center" wrapText="1"/>
    </xf>
    <xf numFmtId="49" fontId="8" fillId="0" borderId="11" xfId="63" applyNumberFormat="1" applyFont="1" applyBorder="1" applyAlignment="1">
      <alignment horizontal="center" vertical="center" wrapText="1"/>
    </xf>
    <xf numFmtId="49" fontId="10" fillId="0" borderId="10" xfId="64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49" fontId="10" fillId="0" borderId="1" xfId="64" applyNumberFormat="1" applyFont="1" applyBorder="1" applyAlignment="1">
      <alignment horizontal="center" vertical="center" wrapText="1"/>
    </xf>
    <xf numFmtId="49" fontId="10" fillId="0" borderId="2" xfId="64" applyNumberFormat="1" applyFont="1" applyBorder="1" applyAlignment="1">
      <alignment horizontal="center" vertical="center" wrapText="1"/>
    </xf>
    <xf numFmtId="49" fontId="10" fillId="0" borderId="3" xfId="64" applyNumberFormat="1" applyFont="1" applyBorder="1" applyAlignment="1">
      <alignment horizontal="center" vertical="center" wrapText="1"/>
    </xf>
    <xf numFmtId="49" fontId="10" fillId="0" borderId="11" xfId="64" applyNumberFormat="1" applyFont="1" applyBorder="1" applyAlignment="1">
      <alignment horizontal="center" vertical="center" wrapText="1"/>
    </xf>
    <xf numFmtId="176" fontId="9" fillId="0" borderId="3" xfId="56" applyFont="1" applyBorder="1" applyAlignment="1">
      <alignment vertical="center" wrapText="1"/>
    </xf>
    <xf numFmtId="49" fontId="10" fillId="0" borderId="3" xfId="64" applyNumberFormat="1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49" fontId="8" fillId="0" borderId="4" xfId="55" applyNumberFormat="1" applyFont="1" applyBorder="1" applyAlignment="1">
      <alignment horizontal="center" vertical="center" wrapText="1"/>
    </xf>
    <xf numFmtId="0" fontId="8" fillId="0" borderId="0" xfId="67" applyFont="1" applyAlignment="1">
      <alignment horizontal="center" vertical="center" wrapText="1"/>
    </xf>
    <xf numFmtId="177" fontId="8" fillId="0" borderId="0" xfId="67" applyNumberFormat="1" applyFont="1" applyAlignment="1">
      <alignment horizontal="center" vertical="center" wrapText="1"/>
    </xf>
    <xf numFmtId="0" fontId="7" fillId="0" borderId="4" xfId="65" applyFont="1" applyBorder="1" applyAlignment="1">
      <alignment horizontal="center" vertical="center" wrapText="1"/>
    </xf>
    <xf numFmtId="0" fontId="7" fillId="0" borderId="9" xfId="65" applyFont="1" applyBorder="1" applyAlignment="1">
      <alignment horizontal="center" vertical="center" wrapText="1"/>
    </xf>
    <xf numFmtId="0" fontId="7" fillId="0" borderId="4" xfId="67" applyFont="1" applyBorder="1" applyAlignment="1">
      <alignment horizontal="center" vertical="center" wrapText="1"/>
    </xf>
    <xf numFmtId="177" fontId="7" fillId="0" borderId="4" xfId="65" applyNumberFormat="1" applyFont="1" applyBorder="1" applyAlignment="1">
      <alignment horizontal="center" vertical="center" wrapText="1"/>
    </xf>
    <xf numFmtId="0" fontId="7" fillId="0" borderId="11" xfId="65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4" xfId="58" applyFont="1" applyFill="1" applyBorder="1" applyAlignment="1">
      <alignment horizontal="center" vertical="center" wrapText="1"/>
    </xf>
    <xf numFmtId="0" fontId="8" fillId="0" borderId="0" xfId="67" applyFont="1" applyAlignment="1">
      <alignment horizontal="left" vertical="center" wrapText="1"/>
    </xf>
    <xf numFmtId="0" fontId="8" fillId="0" borderId="4" xfId="67" applyFont="1" applyBorder="1" applyAlignment="1">
      <alignment horizontal="center" vertical="center" wrapText="1"/>
    </xf>
    <xf numFmtId="0" fontId="8" fillId="0" borderId="0" xfId="67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7" fillId="0" borderId="4" xfId="66" applyNumberFormat="1" applyFont="1" applyBorder="1" applyAlignment="1">
      <alignment horizontal="center" vertical="center"/>
    </xf>
    <xf numFmtId="49" fontId="15" fillId="0" borderId="4" xfId="66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7" fillId="0" borderId="4" xfId="66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66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4" xfId="66" applyFont="1" applyBorder="1" applyAlignment="1">
      <alignment horizontal="center" vertical="center"/>
    </xf>
    <xf numFmtId="0" fontId="5" fillId="0" borderId="4" xfId="66" applyFont="1" applyBorder="1" applyAlignment="1">
      <alignment horizontal="center" vertical="center"/>
    </xf>
    <xf numFmtId="0" fontId="8" fillId="0" borderId="4" xfId="66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66" applyFont="1" applyFill="1" applyBorder="1" applyAlignment="1">
      <alignment horizontal="center" vertical="center"/>
    </xf>
    <xf numFmtId="0" fontId="5" fillId="0" borderId="4" xfId="66" applyFont="1" applyFill="1" applyBorder="1" applyAlignment="1">
      <alignment horizontal="center" vertical="center"/>
    </xf>
    <xf numFmtId="0" fontId="8" fillId="0" borderId="4" xfId="66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4" xfId="66" applyFont="1" applyBorder="1" applyAlignment="1">
      <alignment horizontal="center" vertical="center"/>
    </xf>
    <xf numFmtId="0" fontId="8" fillId="0" borderId="0" xfId="55" applyFont="1" applyAlignment="1">
      <alignment vertical="center" wrapText="1"/>
    </xf>
    <xf numFmtId="0" fontId="8" fillId="0" borderId="0" xfId="55" applyFont="1" applyAlignment="1">
      <alignment horizontal="center" vertical="center" wrapText="1"/>
    </xf>
    <xf numFmtId="178" fontId="8" fillId="0" borderId="0" xfId="55" applyNumberFormat="1" applyFont="1" applyAlignment="1">
      <alignment horizontal="center" vertical="center" wrapText="1"/>
    </xf>
    <xf numFmtId="0" fontId="8" fillId="0" borderId="9" xfId="55" applyFont="1" applyBorder="1" applyAlignment="1">
      <alignment horizontal="center" vertical="center" wrapText="1"/>
    </xf>
    <xf numFmtId="178" fontId="8" fillId="0" borderId="9" xfId="55" applyNumberFormat="1" applyFont="1" applyBorder="1" applyAlignment="1">
      <alignment horizontal="center" vertical="center" wrapText="1"/>
    </xf>
    <xf numFmtId="0" fontId="8" fillId="3" borderId="0" xfId="55" applyFont="1" applyFill="1" applyAlignment="1">
      <alignment horizontal="left" vertical="center"/>
    </xf>
    <xf numFmtId="0" fontId="8" fillId="3" borderId="0" xfId="55" applyFont="1" applyFill="1" applyAlignment="1">
      <alignment horizontal="center" vertical="center" wrapText="1"/>
    </xf>
    <xf numFmtId="178" fontId="8" fillId="3" borderId="0" xfId="55" applyNumberFormat="1" applyFont="1" applyFill="1" applyAlignment="1">
      <alignment horizontal="center" vertical="center" wrapText="1"/>
    </xf>
    <xf numFmtId="178" fontId="8" fillId="0" borderId="4" xfId="55" applyNumberFormat="1" applyFont="1" applyBorder="1" applyAlignment="1">
      <alignment horizontal="center" vertical="center" wrapText="1"/>
    </xf>
    <xf numFmtId="0" fontId="8" fillId="0" borderId="10" xfId="55" applyFont="1" applyBorder="1" applyAlignment="1">
      <alignment horizontal="center" vertical="center" wrapText="1"/>
    </xf>
    <xf numFmtId="178" fontId="8" fillId="0" borderId="4" xfId="55" applyNumberFormat="1" applyFont="1" applyFill="1" applyBorder="1" applyAlignment="1">
      <alignment horizontal="center" vertical="center" wrapText="1"/>
    </xf>
    <xf numFmtId="0" fontId="23" fillId="0" borderId="4" xfId="56" applyNumberFormat="1" applyFont="1" applyFill="1" applyBorder="1" applyAlignment="1">
      <alignment horizontal="center"/>
    </xf>
    <xf numFmtId="0" fontId="8" fillId="0" borderId="11" xfId="55" applyFont="1" applyBorder="1" applyAlignment="1">
      <alignment horizontal="center" vertical="center" wrapText="1"/>
    </xf>
    <xf numFmtId="0" fontId="8" fillId="3" borderId="4" xfId="55" applyFont="1" applyFill="1" applyBorder="1" applyAlignment="1">
      <alignment horizontal="center" vertical="center" wrapText="1"/>
    </xf>
    <xf numFmtId="0" fontId="8" fillId="0" borderId="4" xfId="55" applyFont="1" applyBorder="1" applyAlignment="1">
      <alignment vertical="center" wrapText="1"/>
    </xf>
    <xf numFmtId="49" fontId="8" fillId="0" borderId="9" xfId="55" applyNumberFormat="1" applyFont="1" applyBorder="1" applyAlignment="1">
      <alignment horizontal="center" vertical="center" wrapText="1"/>
    </xf>
    <xf numFmtId="49" fontId="8" fillId="0" borderId="10" xfId="55" applyNumberFormat="1" applyFont="1" applyBorder="1" applyAlignment="1">
      <alignment horizontal="center" vertical="center" wrapText="1"/>
    </xf>
    <xf numFmtId="49" fontId="8" fillId="0" borderId="11" xfId="55" applyNumberFormat="1" applyFont="1" applyBorder="1" applyAlignment="1">
      <alignment horizontal="center" vertical="center" wrapText="1"/>
    </xf>
    <xf numFmtId="0" fontId="24" fillId="3" borderId="0" xfId="56" applyNumberFormat="1" applyFont="1" applyFill="1" applyAlignment="1"/>
    <xf numFmtId="0" fontId="23" fillId="0" borderId="0" xfId="56" applyNumberFormat="1" applyFont="1" applyFill="1" applyAlignment="1"/>
    <xf numFmtId="0" fontId="3" fillId="0" borderId="0" xfId="56" applyNumberFormat="1" applyFont="1"/>
    <xf numFmtId="0" fontId="25" fillId="3" borderId="0" xfId="56" applyNumberFormat="1" applyFont="1" applyFill="1" applyAlignment="1"/>
    <xf numFmtId="0" fontId="26" fillId="0" borderId="0" xfId="56" applyNumberFormat="1" applyFont="1" applyFill="1" applyAlignment="1">
      <alignment vertical="center" wrapText="1"/>
    </xf>
    <xf numFmtId="0" fontId="23" fillId="0" borderId="0" xfId="56" applyNumberFormat="1" applyFont="1" applyFill="1" applyAlignment="1">
      <alignment horizontal="center" vertical="center"/>
    </xf>
    <xf numFmtId="0" fontId="26" fillId="0" borderId="0" xfId="56" applyNumberFormat="1" applyFont="1" applyFill="1" applyAlignment="1">
      <alignment horizontal="center" vertical="center" wrapText="1"/>
    </xf>
    <xf numFmtId="0" fontId="23" fillId="0" borderId="4" xfId="56" applyNumberFormat="1" applyFont="1" applyFill="1" applyBorder="1" applyAlignment="1">
      <alignment horizontal="center" vertical="center"/>
    </xf>
    <xf numFmtId="0" fontId="27" fillId="0" borderId="1" xfId="56" applyNumberFormat="1" applyFont="1" applyFill="1" applyBorder="1" applyAlignment="1">
      <alignment horizontal="center" vertical="center"/>
    </xf>
    <xf numFmtId="0" fontId="27" fillId="0" borderId="3" xfId="56" applyNumberFormat="1" applyFont="1" applyFill="1" applyBorder="1" applyAlignment="1">
      <alignment horizontal="center" vertical="center"/>
    </xf>
    <xf numFmtId="0" fontId="27" fillId="0" borderId="4" xfId="56" applyNumberFormat="1" applyFont="1" applyFill="1" applyBorder="1" applyAlignment="1">
      <alignment horizontal="center" vertical="center"/>
    </xf>
    <xf numFmtId="0" fontId="27" fillId="0" borderId="12" xfId="56" applyNumberFormat="1" applyFont="1" applyFill="1" applyBorder="1" applyAlignment="1">
      <alignment horizontal="center" vertical="center"/>
    </xf>
    <xf numFmtId="0" fontId="27" fillId="0" borderId="13" xfId="56" applyNumberFormat="1" applyFont="1" applyFill="1" applyBorder="1" applyAlignment="1">
      <alignment horizontal="center" vertical="center"/>
    </xf>
    <xf numFmtId="0" fontId="27" fillId="0" borderId="12" xfId="56" applyNumberFormat="1" applyFont="1" applyFill="1" applyBorder="1" applyAlignment="1">
      <alignment vertical="center"/>
    </xf>
    <xf numFmtId="0" fontId="27" fillId="0" borderId="13" xfId="56" applyNumberFormat="1" applyFont="1" applyFill="1" applyBorder="1" applyAlignment="1">
      <alignment vertical="center"/>
    </xf>
    <xf numFmtId="0" fontId="8" fillId="0" borderId="1" xfId="56" applyNumberFormat="1" applyFont="1" applyFill="1" applyBorder="1" applyAlignment="1">
      <alignment horizontal="center" vertical="center"/>
    </xf>
    <xf numFmtId="0" fontId="23" fillId="0" borderId="3" xfId="56" applyNumberFormat="1" applyFont="1" applyFill="1" applyBorder="1" applyAlignment="1">
      <alignment horizontal="center" vertical="center"/>
    </xf>
    <xf numFmtId="0" fontId="4" fillId="0" borderId="0" xfId="56" applyNumberFormat="1" applyFont="1" applyFill="1" applyAlignment="1"/>
    <xf numFmtId="0" fontId="23" fillId="0" borderId="1" xfId="56" applyNumberFormat="1" applyFont="1" applyFill="1" applyBorder="1" applyAlignment="1">
      <alignment horizontal="center" vertical="center"/>
    </xf>
    <xf numFmtId="0" fontId="27" fillId="0" borderId="5" xfId="56" applyNumberFormat="1" applyFont="1" applyFill="1" applyBorder="1" applyAlignment="1">
      <alignment vertical="center"/>
    </xf>
    <xf numFmtId="0" fontId="27" fillId="0" borderId="6" xfId="56" applyNumberFormat="1" applyFont="1" applyFill="1" applyBorder="1" applyAlignment="1">
      <alignment vertical="center"/>
    </xf>
    <xf numFmtId="0" fontId="23" fillId="0" borderId="5" xfId="56" applyNumberFormat="1" applyFont="1" applyFill="1" applyBorder="1" applyAlignment="1">
      <alignment vertical="center" wrapText="1"/>
    </xf>
    <xf numFmtId="0" fontId="28" fillId="0" borderId="0" xfId="56" applyNumberFormat="1" applyFont="1" applyFill="1" applyAlignment="1"/>
    <xf numFmtId="0" fontId="4" fillId="0" borderId="4" xfId="56" applyNumberFormat="1" applyFont="1" applyFill="1" applyBorder="1" applyAlignment="1">
      <alignment horizontal="center" vertical="center"/>
    </xf>
    <xf numFmtId="0" fontId="23" fillId="0" borderId="12" xfId="56" applyNumberFormat="1" applyFont="1" applyFill="1" applyBorder="1" applyAlignment="1">
      <alignment horizontal="center" vertical="center" wrapText="1"/>
    </xf>
    <xf numFmtId="0" fontId="23" fillId="0" borderId="13" xfId="56" applyNumberFormat="1" applyFont="1" applyFill="1" applyBorder="1" applyAlignment="1">
      <alignment horizontal="center" vertical="center"/>
    </xf>
    <xf numFmtId="0" fontId="23" fillId="10" borderId="12" xfId="56" applyNumberFormat="1" applyFont="1" applyFill="1" applyBorder="1" applyAlignment="1">
      <alignment horizontal="center" vertical="center" wrapText="1"/>
    </xf>
    <xf numFmtId="0" fontId="23" fillId="10" borderId="13" xfId="56" applyNumberFormat="1" applyFont="1" applyFill="1" applyBorder="1" applyAlignment="1">
      <alignment horizontal="center" vertical="center"/>
    </xf>
    <xf numFmtId="0" fontId="23" fillId="0" borderId="14" xfId="56" applyNumberFormat="1" applyFont="1" applyFill="1" applyBorder="1" applyAlignment="1">
      <alignment horizontal="center" vertical="center"/>
    </xf>
    <xf numFmtId="0" fontId="23" fillId="0" borderId="8" xfId="56" applyNumberFormat="1" applyFont="1" applyFill="1" applyBorder="1" applyAlignment="1">
      <alignment horizontal="center" vertical="center"/>
    </xf>
    <xf numFmtId="0" fontId="23" fillId="10" borderId="14" xfId="56" applyNumberFormat="1" applyFont="1" applyFill="1" applyBorder="1" applyAlignment="1">
      <alignment horizontal="center" vertical="center" wrapText="1"/>
    </xf>
    <xf numFmtId="0" fontId="23" fillId="10" borderId="8" xfId="56" applyNumberFormat="1" applyFont="1" applyFill="1" applyBorder="1" applyAlignment="1">
      <alignment horizontal="center" vertical="center"/>
    </xf>
    <xf numFmtId="0" fontId="23" fillId="10" borderId="14" xfId="56" applyNumberFormat="1" applyFont="1" applyFill="1" applyBorder="1" applyAlignment="1">
      <alignment horizontal="center" vertical="center"/>
    </xf>
    <xf numFmtId="0" fontId="23" fillId="0" borderId="14" xfId="56" applyNumberFormat="1" applyFont="1" applyFill="1" applyBorder="1" applyAlignment="1">
      <alignment horizontal="center" vertical="center" wrapText="1"/>
    </xf>
    <xf numFmtId="0" fontId="23" fillId="10" borderId="1" xfId="56" applyNumberFormat="1" applyFont="1" applyFill="1" applyBorder="1" applyAlignment="1">
      <alignment horizontal="center" vertical="center" wrapText="1"/>
    </xf>
    <xf numFmtId="0" fontId="23" fillId="10" borderId="3" xfId="56" applyNumberFormat="1" applyFont="1" applyFill="1" applyBorder="1" applyAlignment="1">
      <alignment horizontal="center" vertical="center"/>
    </xf>
    <xf numFmtId="0" fontId="4" fillId="10" borderId="13" xfId="56" applyNumberFormat="1" applyFont="1" applyFill="1" applyBorder="1" applyAlignment="1">
      <alignment horizontal="center" vertical="center"/>
    </xf>
    <xf numFmtId="0" fontId="4" fillId="10" borderId="8" xfId="56" applyNumberFormat="1" applyFont="1" applyFill="1" applyBorder="1" applyAlignment="1">
      <alignment horizontal="center" vertical="center"/>
    </xf>
    <xf numFmtId="0" fontId="4" fillId="10" borderId="12" xfId="56" applyNumberFormat="1" applyFont="1" applyFill="1" applyBorder="1" applyAlignment="1">
      <alignment horizontal="center" vertical="center" wrapText="1"/>
    </xf>
    <xf numFmtId="0" fontId="4" fillId="10" borderId="14" xfId="56" applyNumberFormat="1" applyFont="1" applyFill="1" applyBorder="1" applyAlignment="1">
      <alignment horizontal="center" vertical="center"/>
    </xf>
    <xf numFmtId="0" fontId="23" fillId="0" borderId="5" xfId="56" applyNumberFormat="1" applyFont="1" applyFill="1" applyBorder="1" applyAlignment="1">
      <alignment vertical="center"/>
    </xf>
    <xf numFmtId="0" fontId="23" fillId="0" borderId="6" xfId="56" applyNumberFormat="1" applyFont="1" applyFill="1" applyBorder="1" applyAlignment="1">
      <alignment vertical="center"/>
    </xf>
    <xf numFmtId="0" fontId="23" fillId="0" borderId="5" xfId="56" applyNumberFormat="1" applyFont="1" applyFill="1" applyBorder="1" applyAlignment="1">
      <alignment horizontal="center" vertical="center"/>
    </xf>
    <xf numFmtId="0" fontId="23" fillId="0" borderId="12" xfId="56" applyNumberFormat="1" applyFont="1" applyFill="1" applyBorder="1" applyAlignment="1">
      <alignment vertical="center" wrapText="1"/>
    </xf>
    <xf numFmtId="0" fontId="23" fillId="0" borderId="13" xfId="56" applyNumberFormat="1" applyFont="1" applyFill="1" applyBorder="1" applyAlignment="1">
      <alignment vertical="center"/>
    </xf>
    <xf numFmtId="0" fontId="23" fillId="0" borderId="12" xfId="56" applyNumberFormat="1" applyFont="1" applyFill="1" applyBorder="1" applyAlignment="1">
      <alignment horizontal="center" vertical="center"/>
    </xf>
    <xf numFmtId="0" fontId="27" fillId="0" borderId="1" xfId="56" applyNumberFormat="1" applyFont="1" applyFill="1" applyBorder="1" applyAlignment="1">
      <alignment vertical="center"/>
    </xf>
    <xf numFmtId="0" fontId="27" fillId="0" borderId="3" xfId="56" applyNumberFormat="1" applyFont="1" applyFill="1" applyBorder="1" applyAlignment="1">
      <alignment vertical="center"/>
    </xf>
    <xf numFmtId="0" fontId="27" fillId="0" borderId="14" xfId="56" applyNumberFormat="1" applyFont="1" applyFill="1" applyBorder="1" applyAlignment="1">
      <alignment vertical="center"/>
    </xf>
    <xf numFmtId="0" fontId="27" fillId="0" borderId="7" xfId="56" applyNumberFormat="1" applyFont="1" applyFill="1" applyBorder="1" applyAlignment="1">
      <alignment vertical="center"/>
    </xf>
    <xf numFmtId="0" fontId="4" fillId="0" borderId="0" xfId="56" applyNumberFormat="1" applyFont="1" applyFill="1" applyAlignment="1">
      <alignment horizontal="center" vertical="center"/>
    </xf>
    <xf numFmtId="0" fontId="19" fillId="0" borderId="0" xfId="56" applyNumberFormat="1" applyFont="1" applyFill="1" applyAlignment="1">
      <alignment horizontal="center" vertical="center"/>
    </xf>
    <xf numFmtId="0" fontId="27" fillId="0" borderId="5" xfId="56" applyNumberFormat="1" applyFont="1" applyFill="1" applyBorder="1" applyAlignment="1">
      <alignment horizontal="center" vertical="center"/>
    </xf>
    <xf numFmtId="0" fontId="27" fillId="0" borderId="6" xfId="56" applyNumberFormat="1" applyFont="1" applyFill="1" applyBorder="1" applyAlignment="1">
      <alignment horizontal="center" vertical="center"/>
    </xf>
    <xf numFmtId="0" fontId="19" fillId="0" borderId="0" xfId="56" applyNumberFormat="1" applyFont="1" applyFill="1" applyAlignment="1"/>
    <xf numFmtId="0" fontId="23" fillId="10" borderId="5" xfId="56" applyNumberFormat="1" applyFont="1" applyFill="1" applyBorder="1" applyAlignment="1">
      <alignment horizontal="center" vertical="center" wrapText="1"/>
    </xf>
    <xf numFmtId="0" fontId="23" fillId="10" borderId="6" xfId="56" applyNumberFormat="1" applyFont="1" applyFill="1" applyBorder="1" applyAlignment="1">
      <alignment horizontal="center" vertical="center"/>
    </xf>
    <xf numFmtId="0" fontId="23" fillId="0" borderId="5" xfId="56" applyNumberFormat="1" applyFont="1" applyFill="1" applyBorder="1" applyAlignment="1">
      <alignment horizontal="center" vertical="center" wrapText="1"/>
    </xf>
    <xf numFmtId="0" fontId="23" fillId="0" borderId="6" xfId="56" applyNumberFormat="1" applyFont="1" applyFill="1" applyBorder="1" applyAlignment="1">
      <alignment horizontal="center" vertical="center"/>
    </xf>
    <xf numFmtId="0" fontId="27" fillId="0" borderId="8" xfId="56" applyNumberFormat="1" applyFont="1" applyFill="1" applyBorder="1" applyAlignment="1">
      <alignment vertical="center"/>
    </xf>
    <xf numFmtId="0" fontId="27" fillId="0" borderId="14" xfId="56" applyNumberFormat="1" applyFont="1" applyFill="1" applyBorder="1" applyAlignment="1">
      <alignment horizontal="center" vertical="center"/>
    </xf>
    <xf numFmtId="0" fontId="27" fillId="0" borderId="8" xfId="56" applyNumberFormat="1" applyFont="1" applyFill="1" applyBorder="1" applyAlignment="1">
      <alignment horizontal="center" vertical="center"/>
    </xf>
    <xf numFmtId="0" fontId="23" fillId="0" borderId="1" xfId="56" applyNumberFormat="1" applyFont="1" applyFill="1" applyBorder="1" applyAlignment="1">
      <alignment horizontal="center" vertical="center" wrapText="1"/>
    </xf>
    <xf numFmtId="0" fontId="23" fillId="0" borderId="14" xfId="56" applyNumberFormat="1" applyFont="1" applyFill="1" applyBorder="1" applyAlignment="1">
      <alignment vertical="center"/>
    </xf>
    <xf numFmtId="0" fontId="23" fillId="0" borderId="8" xfId="56" applyNumberFormat="1" applyFont="1" applyFill="1" applyBorder="1" applyAlignment="1">
      <alignment vertical="center"/>
    </xf>
    <xf numFmtId="0" fontId="8" fillId="11" borderId="4" xfId="56" applyNumberFormat="1" applyFont="1" applyFill="1" applyBorder="1" applyAlignment="1">
      <alignment horizontal="center" vertical="center"/>
    </xf>
    <xf numFmtId="0" fontId="23" fillId="11" borderId="4" xfId="56" applyNumberFormat="1" applyFont="1" applyFill="1" applyBorder="1" applyAlignment="1">
      <alignment horizontal="center" vertical="center"/>
    </xf>
    <xf numFmtId="0" fontId="8" fillId="0" borderId="12" xfId="56" applyNumberFormat="1" applyFont="1" applyFill="1" applyBorder="1" applyAlignment="1">
      <alignment horizontal="center" vertical="center"/>
    </xf>
    <xf numFmtId="0" fontId="8" fillId="0" borderId="5" xfId="56" applyNumberFormat="1" applyFont="1" applyFill="1" applyBorder="1" applyAlignment="1">
      <alignment horizontal="center" vertical="center"/>
    </xf>
    <xf numFmtId="0" fontId="23" fillId="11" borderId="12" xfId="56" applyNumberFormat="1" applyFont="1" applyFill="1" applyBorder="1" applyAlignment="1">
      <alignment horizontal="center" vertical="center" wrapText="1"/>
    </xf>
    <xf numFmtId="0" fontId="23" fillId="11" borderId="13" xfId="56" applyNumberFormat="1" applyFont="1" applyFill="1" applyBorder="1" applyAlignment="1">
      <alignment horizontal="center" vertical="center"/>
    </xf>
    <xf numFmtId="0" fontId="23" fillId="11" borderId="14" xfId="56" applyNumberFormat="1" applyFont="1" applyFill="1" applyBorder="1" applyAlignment="1">
      <alignment horizontal="center" vertical="center" wrapText="1"/>
    </xf>
    <xf numFmtId="0" fontId="23" fillId="11" borderId="8" xfId="56" applyNumberFormat="1" applyFont="1" applyFill="1" applyBorder="1" applyAlignment="1">
      <alignment horizontal="center" vertical="center"/>
    </xf>
    <xf numFmtId="0" fontId="27" fillId="0" borderId="4" xfId="56" applyNumberFormat="1" applyFont="1" applyFill="1" applyBorder="1" applyAlignment="1">
      <alignment vertical="center"/>
    </xf>
    <xf numFmtId="0" fontId="25" fillId="3" borderId="0" xfId="56" applyNumberFormat="1" applyFont="1" applyFill="1"/>
    <xf numFmtId="0" fontId="29" fillId="3" borderId="0" xfId="56" applyNumberFormat="1" applyFont="1" applyFill="1"/>
    <xf numFmtId="0" fontId="3" fillId="0" borderId="0" xfId="56" applyNumberFormat="1" applyFont="1" applyAlignment="1">
      <alignment horizontal="center" vertical="center"/>
    </xf>
    <xf numFmtId="0" fontId="19" fillId="0" borderId="0" xfId="56" applyNumberFormat="1" applyFont="1" applyAlignment="1">
      <alignment horizontal="center" vertical="center"/>
    </xf>
    <xf numFmtId="0" fontId="26" fillId="0" borderId="0" xfId="56" applyNumberFormat="1" applyFont="1" applyAlignment="1">
      <alignment horizontal="center" vertical="center" wrapText="1"/>
    </xf>
    <xf numFmtId="0" fontId="3" fillId="0" borderId="0" xfId="56" applyNumberFormat="1" applyFont="1" applyBorder="1"/>
    <xf numFmtId="0" fontId="23" fillId="0" borderId="0" xfId="56" applyNumberFormat="1" applyFont="1" applyFill="1" applyBorder="1" applyAlignment="1"/>
    <xf numFmtId="0" fontId="3" fillId="0" borderId="4" xfId="56" applyNumberFormat="1" applyFont="1" applyBorder="1" applyAlignment="1">
      <alignment horizontal="center" vertical="center"/>
    </xf>
    <xf numFmtId="0" fontId="8" fillId="0" borderId="4" xfId="56" applyNumberFormat="1" applyFont="1" applyBorder="1" applyAlignment="1">
      <alignment vertical="center"/>
    </xf>
    <xf numFmtId="0" fontId="3" fillId="0" borderId="0" xfId="56" applyNumberFormat="1" applyFont="1" applyBorder="1" applyAlignment="1">
      <alignment horizontal="center" vertical="center"/>
    </xf>
    <xf numFmtId="0" fontId="8" fillId="0" borderId="4" xfId="56" applyNumberFormat="1" applyFont="1" applyFill="1" applyBorder="1" applyAlignment="1">
      <alignment horizontal="center" vertical="center"/>
    </xf>
    <xf numFmtId="0" fontId="2" fillId="0" borderId="4" xfId="56" applyNumberFormat="1" applyFont="1" applyBorder="1" applyAlignment="1">
      <alignment vertical="center" wrapText="1"/>
    </xf>
    <xf numFmtId="0" fontId="3" fillId="0" borderId="12" xfId="56" applyNumberFormat="1" applyFont="1" applyBorder="1" applyAlignment="1">
      <alignment horizontal="center" vertical="center" wrapText="1"/>
    </xf>
    <xf numFmtId="0" fontId="3" fillId="0" borderId="13" xfId="56" applyNumberFormat="1" applyFont="1" applyBorder="1" applyAlignment="1">
      <alignment horizontal="center" vertical="center"/>
    </xf>
    <xf numFmtId="0" fontId="3" fillId="0" borderId="5" xfId="56" applyNumberFormat="1" applyFont="1" applyBorder="1" applyAlignment="1">
      <alignment horizontal="center" vertical="center"/>
    </xf>
    <xf numFmtId="0" fontId="3" fillId="0" borderId="6" xfId="56" applyNumberFormat="1" applyFont="1" applyBorder="1" applyAlignment="1">
      <alignment horizontal="center" vertical="center"/>
    </xf>
    <xf numFmtId="0" fontId="3" fillId="0" borderId="14" xfId="56" applyNumberFormat="1" applyFont="1" applyBorder="1" applyAlignment="1">
      <alignment horizontal="center" vertical="center"/>
    </xf>
    <xf numFmtId="0" fontId="3" fillId="0" borderId="8" xfId="56" applyNumberFormat="1" applyFont="1" applyBorder="1" applyAlignment="1">
      <alignment horizontal="center" vertical="center"/>
    </xf>
    <xf numFmtId="0" fontId="1" fillId="0" borderId="4" xfId="56" applyNumberFormat="1" applyFont="1" applyBorder="1" applyAlignment="1">
      <alignment vertical="center"/>
    </xf>
    <xf numFmtId="0" fontId="3" fillId="0" borderId="4" xfId="56" applyNumberFormat="1" applyFont="1" applyBorder="1" applyAlignment="1">
      <alignment vertical="center"/>
    </xf>
    <xf numFmtId="0" fontId="9" fillId="0" borderId="0" xfId="56" applyNumberFormat="1" applyFont="1" applyAlignment="1">
      <alignment horizontal="center" vertical="center"/>
    </xf>
    <xf numFmtId="0" fontId="17" fillId="0" borderId="0" xfId="56" applyNumberFormat="1" applyFont="1" applyAlignment="1">
      <alignment horizontal="center" vertical="center"/>
    </xf>
    <xf numFmtId="0" fontId="9" fillId="0" borderId="0" xfId="56" applyNumberFormat="1" applyFont="1"/>
    <xf numFmtId="0" fontId="9" fillId="0" borderId="0" xfId="56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31" fillId="1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2" fillId="0" borderId="4" xfId="0" applyFont="1" applyFill="1" applyBorder="1" applyAlignment="1">
      <alignment horizontal="left" vertical="center" wrapText="1"/>
    </xf>
    <xf numFmtId="0" fontId="4" fillId="0" borderId="4" xfId="7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a__x000a_NA_x000a__x000a_" xfId="49"/>
    <cellStyle name="0,0_x000a__x000a_NA_x000a__x000a_ 2" xfId="50"/>
    <cellStyle name="0,0_x000d__x000a_NA_x000d__x000a_ 2 2" xfId="51"/>
    <cellStyle name="0,0_x000d__x000a_NA_x000d__x000a_ 2 3" xfId="52"/>
    <cellStyle name="0,0_x000d__x000a_NA_x000d__x000a_ 3" xfId="53"/>
    <cellStyle name="0,0_x005f_x005f_x005f_x000a__x005f_x005f_x005f_x000a_NA_x005f_x005f_x005f_x000a__x005f_x005f_x005f_x000a_ 2 2" xfId="54"/>
    <cellStyle name="常规 11" xfId="55"/>
    <cellStyle name="常规 2" xfId="56"/>
    <cellStyle name="常规 2 2 4" xfId="57"/>
    <cellStyle name="常规 3" xfId="58"/>
    <cellStyle name="常规 3 2 2" xfId="59"/>
    <cellStyle name="常规 4" xfId="60"/>
    <cellStyle name="常规 4 2" xfId="61"/>
    <cellStyle name="常规 5 2" xfId="62"/>
    <cellStyle name="常规_02临桂" xfId="63"/>
    <cellStyle name="常规_C3以上网络规划调研_ (需要其他部门协助的13张表）" xfId="64"/>
    <cellStyle name="常规_柳州城域网布线表格" xfId="65"/>
    <cellStyle name="常规_南宁ADSL七期（中兴）" xfId="66"/>
    <cellStyle name="常规_十扩扩附表模板0531 2" xfId="67"/>
    <cellStyle name="常规_中南片区（现状）" xfId="68"/>
    <cellStyle name="好 3" xfId="69"/>
    <cellStyle name="常规 5" xfId="7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16</xdr:row>
          <xdr:rowOff>86995</xdr:rowOff>
        </xdr:from>
        <xdr:to>
          <xdr:col>52</xdr:col>
          <xdr:colOff>80645</xdr:colOff>
          <xdr:row>132</xdr:row>
          <xdr:rowOff>42545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830195"/>
              <a:ext cx="30459045" cy="198437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231140</xdr:colOff>
      <xdr:row>30</xdr:row>
      <xdr:rowOff>7620</xdr:rowOff>
    </xdr:from>
    <xdr:to>
      <xdr:col>16</xdr:col>
      <xdr:colOff>290830</xdr:colOff>
      <xdr:row>65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140" y="6896100"/>
          <a:ext cx="13152755" cy="759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</xdr:row>
      <xdr:rowOff>19050</xdr:rowOff>
    </xdr:from>
    <xdr:to>
      <xdr:col>13</xdr:col>
      <xdr:colOff>78740</xdr:colOff>
      <xdr:row>24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02970"/>
          <a:ext cx="11250930" cy="4556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7"/>
  <sheetViews>
    <sheetView view="pageBreakPreview" zoomScaleNormal="115" workbookViewId="0">
      <pane ySplit="1" topLeftCell="A2" activePane="bottomLeft" state="frozen"/>
      <selection/>
      <selection pane="bottomLeft" activeCell="G41" sqref="G41"/>
    </sheetView>
  </sheetViews>
  <sheetFormatPr defaultColWidth="9" defaultRowHeight="16.8"/>
  <cols>
    <col min="1" max="1" width="5.10714285714286" style="1" customWidth="1"/>
    <col min="2" max="2" width="15.8839285714286" style="1" customWidth="1"/>
    <col min="3" max="3" width="13.6696428571429" style="1" customWidth="1"/>
    <col min="4" max="4" width="51.4285714285714" style="12" customWidth="1"/>
    <col min="5" max="5" width="9" style="1"/>
    <col min="6" max="6" width="5.4375" style="1" customWidth="1"/>
    <col min="7" max="7" width="16.8839285714286" style="1" customWidth="1"/>
    <col min="8" max="8" width="12.8839285714286" style="1" customWidth="1"/>
    <col min="9" max="9" width="53.7767857142857" style="439" customWidth="1"/>
    <col min="10" max="10" width="16" style="1" customWidth="1"/>
    <col min="11" max="16384" width="9" style="1"/>
  </cols>
  <sheetData>
    <row r="1" ht="31" spans="1:10">
      <c r="A1" s="440" t="s">
        <v>0</v>
      </c>
      <c r="B1" s="440" t="s">
        <v>1</v>
      </c>
      <c r="C1" s="440" t="s">
        <v>2</v>
      </c>
      <c r="D1" s="440" t="s">
        <v>3</v>
      </c>
      <c r="E1" s="440" t="s">
        <v>4</v>
      </c>
      <c r="F1" s="440" t="s">
        <v>5</v>
      </c>
      <c r="G1" s="440" t="s">
        <v>6</v>
      </c>
      <c r="H1" s="440" t="s">
        <v>7</v>
      </c>
      <c r="I1" s="440" t="s">
        <v>8</v>
      </c>
      <c r="J1" s="440" t="s">
        <v>9</v>
      </c>
    </row>
    <row r="2" spans="1:10">
      <c r="A2" s="441" t="s">
        <v>10</v>
      </c>
      <c r="B2" s="441"/>
      <c r="C2" s="440"/>
      <c r="D2" s="440"/>
      <c r="E2" s="440"/>
      <c r="F2" s="440"/>
      <c r="G2" s="440"/>
      <c r="H2" s="440"/>
      <c r="I2" s="442"/>
      <c r="J2" s="440"/>
    </row>
    <row r="3" ht="84" spans="1:10">
      <c r="A3" s="443">
        <v>1</v>
      </c>
      <c r="B3" s="443" t="s">
        <v>11</v>
      </c>
      <c r="C3" s="443" t="s">
        <v>12</v>
      </c>
      <c r="D3" s="443" t="s">
        <v>13</v>
      </c>
      <c r="E3" s="443">
        <v>2</v>
      </c>
      <c r="F3" s="443" t="s">
        <v>14</v>
      </c>
      <c r="G3" s="9" t="s">
        <v>15</v>
      </c>
      <c r="H3" s="443" t="s">
        <v>16</v>
      </c>
      <c r="I3" s="444" t="s">
        <v>17</v>
      </c>
      <c r="J3" s="443" t="s">
        <v>18</v>
      </c>
    </row>
    <row r="4" ht="101" spans="1:10">
      <c r="A4" s="443">
        <v>2</v>
      </c>
      <c r="B4" s="443" t="s">
        <v>11</v>
      </c>
      <c r="C4" s="443" t="s">
        <v>12</v>
      </c>
      <c r="D4" s="9" t="s">
        <v>19</v>
      </c>
      <c r="E4" s="443">
        <v>4</v>
      </c>
      <c r="F4" s="443" t="s">
        <v>14</v>
      </c>
      <c r="G4" s="9" t="s">
        <v>20</v>
      </c>
      <c r="H4" s="443" t="s">
        <v>16</v>
      </c>
      <c r="I4" s="445" t="s">
        <v>21</v>
      </c>
      <c r="J4" s="443" t="s">
        <v>22</v>
      </c>
    </row>
    <row r="5" ht="101" spans="1:10">
      <c r="A5" s="443">
        <v>3</v>
      </c>
      <c r="B5" s="443" t="s">
        <v>11</v>
      </c>
      <c r="C5" s="443" t="s">
        <v>12</v>
      </c>
      <c r="D5" s="9" t="s">
        <v>23</v>
      </c>
      <c r="E5" s="443">
        <v>2</v>
      </c>
      <c r="F5" s="443" t="s">
        <v>14</v>
      </c>
      <c r="G5" s="9" t="s">
        <v>20</v>
      </c>
      <c r="H5" s="443" t="s">
        <v>16</v>
      </c>
      <c r="I5" s="445" t="s">
        <v>21</v>
      </c>
      <c r="J5" s="443" t="s">
        <v>22</v>
      </c>
    </row>
    <row r="6" ht="101" spans="1:10">
      <c r="A6" s="443">
        <v>4</v>
      </c>
      <c r="B6" s="443" t="s">
        <v>11</v>
      </c>
      <c r="C6" s="443" t="s">
        <v>24</v>
      </c>
      <c r="D6" s="443" t="s">
        <v>25</v>
      </c>
      <c r="E6" s="443">
        <v>2</v>
      </c>
      <c r="F6" s="443" t="s">
        <v>14</v>
      </c>
      <c r="G6" s="9" t="s">
        <v>26</v>
      </c>
      <c r="H6" s="443" t="s">
        <v>16</v>
      </c>
      <c r="I6" s="444" t="s">
        <v>27</v>
      </c>
      <c r="J6" s="443" t="s">
        <v>22</v>
      </c>
    </row>
    <row r="7" ht="118" spans="1:10">
      <c r="A7" s="443">
        <v>5</v>
      </c>
      <c r="B7" s="443" t="s">
        <v>11</v>
      </c>
      <c r="C7" s="443" t="s">
        <v>24</v>
      </c>
      <c r="D7" s="443" t="s">
        <v>28</v>
      </c>
      <c r="E7" s="443">
        <v>2</v>
      </c>
      <c r="F7" s="443" t="s">
        <v>14</v>
      </c>
      <c r="G7" s="9" t="s">
        <v>29</v>
      </c>
      <c r="H7" s="443" t="s">
        <v>30</v>
      </c>
      <c r="I7" s="445" t="s">
        <v>31</v>
      </c>
      <c r="J7" s="443" t="s">
        <v>32</v>
      </c>
    </row>
    <row r="8" ht="185" spans="1:10">
      <c r="A8" s="443">
        <v>6</v>
      </c>
      <c r="B8" s="443" t="s">
        <v>11</v>
      </c>
      <c r="C8" s="443" t="s">
        <v>24</v>
      </c>
      <c r="D8" s="443" t="s">
        <v>33</v>
      </c>
      <c r="E8" s="443">
        <v>2</v>
      </c>
      <c r="F8" s="443" t="s">
        <v>14</v>
      </c>
      <c r="G8" s="9" t="s">
        <v>34</v>
      </c>
      <c r="H8" s="443" t="s">
        <v>35</v>
      </c>
      <c r="I8" s="445" t="s">
        <v>36</v>
      </c>
      <c r="J8" s="443" t="s">
        <v>32</v>
      </c>
    </row>
    <row r="9" ht="286" spans="1:10">
      <c r="A9" s="443">
        <v>7</v>
      </c>
      <c r="B9" s="443" t="s">
        <v>11</v>
      </c>
      <c r="C9" s="443" t="s">
        <v>24</v>
      </c>
      <c r="D9" s="443" t="s">
        <v>37</v>
      </c>
      <c r="E9" s="443">
        <v>4</v>
      </c>
      <c r="F9" s="443" t="s">
        <v>14</v>
      </c>
      <c r="G9" s="9" t="s">
        <v>38</v>
      </c>
      <c r="H9" s="443" t="s">
        <v>39</v>
      </c>
      <c r="I9" s="445" t="s">
        <v>40</v>
      </c>
      <c r="J9" s="443" t="s">
        <v>32</v>
      </c>
    </row>
    <row r="10" ht="76" spans="1:10">
      <c r="A10" s="443">
        <v>8</v>
      </c>
      <c r="B10" s="443" t="s">
        <v>41</v>
      </c>
      <c r="C10" s="443" t="s">
        <v>42</v>
      </c>
      <c r="D10" s="443" t="s">
        <v>43</v>
      </c>
      <c r="E10" s="443">
        <v>2</v>
      </c>
      <c r="F10" s="443" t="s">
        <v>14</v>
      </c>
      <c r="G10" s="9" t="s">
        <v>44</v>
      </c>
      <c r="H10" s="443" t="s">
        <v>45</v>
      </c>
      <c r="I10" s="446" t="s">
        <v>46</v>
      </c>
      <c r="J10" s="443" t="s">
        <v>32</v>
      </c>
    </row>
    <row r="11" ht="76" spans="1:10">
      <c r="A11" s="443">
        <v>9</v>
      </c>
      <c r="B11" s="443" t="s">
        <v>41</v>
      </c>
      <c r="C11" s="443" t="s">
        <v>42</v>
      </c>
      <c r="D11" s="443" t="s">
        <v>47</v>
      </c>
      <c r="E11" s="443">
        <v>2</v>
      </c>
      <c r="F11" s="443" t="s">
        <v>14</v>
      </c>
      <c r="G11" s="9" t="s">
        <v>44</v>
      </c>
      <c r="H11" s="443" t="s">
        <v>45</v>
      </c>
      <c r="I11" s="446" t="s">
        <v>48</v>
      </c>
      <c r="J11" s="443" t="s">
        <v>32</v>
      </c>
    </row>
    <row r="12" ht="84" spans="1:10">
      <c r="A12" s="443">
        <v>10</v>
      </c>
      <c r="B12" s="443" t="s">
        <v>41</v>
      </c>
      <c r="C12" s="443" t="s">
        <v>42</v>
      </c>
      <c r="D12" s="443" t="s">
        <v>49</v>
      </c>
      <c r="E12" s="443">
        <v>5</v>
      </c>
      <c r="F12" s="443" t="s">
        <v>14</v>
      </c>
      <c r="G12" s="9" t="s">
        <v>44</v>
      </c>
      <c r="H12" s="443" t="s">
        <v>45</v>
      </c>
      <c r="I12" s="444" t="s">
        <v>50</v>
      </c>
      <c r="J12" s="443" t="s">
        <v>32</v>
      </c>
    </row>
    <row r="13" ht="84" spans="1:10">
      <c r="A13" s="443">
        <v>11</v>
      </c>
      <c r="B13" s="443" t="s">
        <v>41</v>
      </c>
      <c r="C13" s="443" t="s">
        <v>42</v>
      </c>
      <c r="D13" s="443" t="s">
        <v>51</v>
      </c>
      <c r="E13" s="443">
        <v>4</v>
      </c>
      <c r="F13" s="443" t="s">
        <v>14</v>
      </c>
      <c r="G13" s="9" t="s">
        <v>44</v>
      </c>
      <c r="H13" s="443" t="s">
        <v>45</v>
      </c>
      <c r="I13" s="444" t="s">
        <v>50</v>
      </c>
      <c r="J13" s="443" t="s">
        <v>32</v>
      </c>
    </row>
    <row r="14" ht="84" spans="1:10">
      <c r="A14" s="443">
        <v>12</v>
      </c>
      <c r="B14" s="443" t="s">
        <v>41</v>
      </c>
      <c r="C14" s="443" t="s">
        <v>42</v>
      </c>
      <c r="D14" s="443" t="s">
        <v>52</v>
      </c>
      <c r="E14" s="443">
        <v>2</v>
      </c>
      <c r="F14" s="443" t="s">
        <v>14</v>
      </c>
      <c r="G14" s="9" t="s">
        <v>44</v>
      </c>
      <c r="H14" s="443" t="s">
        <v>45</v>
      </c>
      <c r="I14" s="444" t="s">
        <v>48</v>
      </c>
      <c r="J14" s="443" t="s">
        <v>32</v>
      </c>
    </row>
    <row r="15" ht="84" spans="1:10">
      <c r="A15" s="443">
        <v>13</v>
      </c>
      <c r="B15" s="443" t="s">
        <v>41</v>
      </c>
      <c r="C15" s="443" t="s">
        <v>42</v>
      </c>
      <c r="D15" s="443" t="s">
        <v>53</v>
      </c>
      <c r="E15" s="443">
        <v>2</v>
      </c>
      <c r="F15" s="443" t="s">
        <v>14</v>
      </c>
      <c r="G15" s="9" t="s">
        <v>44</v>
      </c>
      <c r="H15" s="443" t="s">
        <v>45</v>
      </c>
      <c r="I15" s="444" t="s">
        <v>54</v>
      </c>
      <c r="J15" s="443" t="s">
        <v>32</v>
      </c>
    </row>
    <row r="16" ht="101" spans="1:10">
      <c r="A16" s="443">
        <v>14</v>
      </c>
      <c r="B16" s="443" t="s">
        <v>41</v>
      </c>
      <c r="C16" s="443" t="s">
        <v>42</v>
      </c>
      <c r="D16" s="443" t="s">
        <v>55</v>
      </c>
      <c r="E16" s="443">
        <v>5</v>
      </c>
      <c r="F16" s="443" t="s">
        <v>14</v>
      </c>
      <c r="G16" s="9" t="s">
        <v>44</v>
      </c>
      <c r="H16" s="443" t="s">
        <v>45</v>
      </c>
      <c r="I16" s="444" t="s">
        <v>56</v>
      </c>
      <c r="J16" s="443" t="s">
        <v>32</v>
      </c>
    </row>
    <row r="17" ht="118" spans="1:10">
      <c r="A17" s="443">
        <v>15</v>
      </c>
      <c r="B17" s="443" t="s">
        <v>41</v>
      </c>
      <c r="C17" s="443" t="s">
        <v>42</v>
      </c>
      <c r="D17" s="443" t="s">
        <v>57</v>
      </c>
      <c r="E17" s="443">
        <v>2</v>
      </c>
      <c r="F17" s="443" t="s">
        <v>14</v>
      </c>
      <c r="G17" s="282" t="s">
        <v>58</v>
      </c>
      <c r="H17" s="443" t="s">
        <v>45</v>
      </c>
      <c r="I17" s="444" t="s">
        <v>59</v>
      </c>
      <c r="J17" s="443" t="s">
        <v>32</v>
      </c>
    </row>
    <row r="18" ht="286" spans="1:10">
      <c r="A18" s="443">
        <v>16</v>
      </c>
      <c r="B18" s="443" t="s">
        <v>41</v>
      </c>
      <c r="C18" s="443" t="s">
        <v>42</v>
      </c>
      <c r="D18" s="443" t="s">
        <v>60</v>
      </c>
      <c r="E18" s="443">
        <v>2</v>
      </c>
      <c r="F18" s="443" t="s">
        <v>14</v>
      </c>
      <c r="G18" s="9" t="s">
        <v>38</v>
      </c>
      <c r="H18" s="443" t="s">
        <v>39</v>
      </c>
      <c r="I18" s="444" t="s">
        <v>40</v>
      </c>
      <c r="J18" s="443" t="s">
        <v>32</v>
      </c>
    </row>
    <row r="19" ht="236" spans="1:10">
      <c r="A19" s="443">
        <v>17</v>
      </c>
      <c r="B19" s="443" t="s">
        <v>41</v>
      </c>
      <c r="C19" s="443" t="s">
        <v>42</v>
      </c>
      <c r="D19" s="443" t="s">
        <v>60</v>
      </c>
      <c r="E19" s="443">
        <v>1</v>
      </c>
      <c r="F19" s="443" t="s">
        <v>14</v>
      </c>
      <c r="G19" s="9" t="s">
        <v>38</v>
      </c>
      <c r="H19" s="443" t="s">
        <v>39</v>
      </c>
      <c r="I19" s="444" t="s">
        <v>61</v>
      </c>
      <c r="J19" s="443" t="s">
        <v>32</v>
      </c>
    </row>
    <row r="20" ht="236" spans="1:10">
      <c r="A20" s="443">
        <v>18</v>
      </c>
      <c r="B20" s="443" t="s">
        <v>41</v>
      </c>
      <c r="C20" s="443" t="s">
        <v>42</v>
      </c>
      <c r="D20" s="443" t="s">
        <v>62</v>
      </c>
      <c r="E20" s="443">
        <v>2</v>
      </c>
      <c r="F20" s="443" t="s">
        <v>14</v>
      </c>
      <c r="G20" s="9" t="s">
        <v>38</v>
      </c>
      <c r="H20" s="443" t="s">
        <v>39</v>
      </c>
      <c r="I20" s="444" t="s">
        <v>63</v>
      </c>
      <c r="J20" s="443" t="s">
        <v>32</v>
      </c>
    </row>
    <row r="21" ht="202" spans="1:10">
      <c r="A21" s="443">
        <v>19</v>
      </c>
      <c r="B21" s="443" t="s">
        <v>41</v>
      </c>
      <c r="C21" s="443" t="s">
        <v>42</v>
      </c>
      <c r="D21" s="443" t="s">
        <v>64</v>
      </c>
      <c r="E21" s="443">
        <v>1</v>
      </c>
      <c r="F21" s="443" t="s">
        <v>14</v>
      </c>
      <c r="G21" s="9" t="s">
        <v>65</v>
      </c>
      <c r="H21" s="443" t="s">
        <v>39</v>
      </c>
      <c r="I21" s="444" t="s">
        <v>66</v>
      </c>
      <c r="J21" s="443" t="s">
        <v>67</v>
      </c>
    </row>
    <row r="22" ht="320" spans="1:10">
      <c r="A22" s="443">
        <v>20</v>
      </c>
      <c r="B22" s="443" t="s">
        <v>41</v>
      </c>
      <c r="C22" s="443" t="s">
        <v>68</v>
      </c>
      <c r="D22" s="447" t="s">
        <v>69</v>
      </c>
      <c r="E22" s="443">
        <v>1</v>
      </c>
      <c r="F22" s="443" t="s">
        <v>70</v>
      </c>
      <c r="G22" s="9" t="s">
        <v>71</v>
      </c>
      <c r="H22" s="443" t="s">
        <v>16</v>
      </c>
      <c r="I22" s="444" t="s">
        <v>72</v>
      </c>
      <c r="J22" s="443" t="s">
        <v>32</v>
      </c>
    </row>
    <row r="23" ht="152" spans="1:10">
      <c r="A23" s="443">
        <v>21</v>
      </c>
      <c r="B23" s="443" t="s">
        <v>41</v>
      </c>
      <c r="C23" s="443" t="s">
        <v>68</v>
      </c>
      <c r="D23" s="447" t="s">
        <v>73</v>
      </c>
      <c r="E23" s="443">
        <v>1</v>
      </c>
      <c r="F23" s="443" t="s">
        <v>70</v>
      </c>
      <c r="G23" s="9" t="s">
        <v>74</v>
      </c>
      <c r="H23" s="443" t="s">
        <v>16</v>
      </c>
      <c r="I23" s="444" t="s">
        <v>75</v>
      </c>
      <c r="J23" s="443" t="s">
        <v>32</v>
      </c>
    </row>
    <row r="24" ht="84" spans="1:10">
      <c r="A24" s="443">
        <v>22</v>
      </c>
      <c r="B24" s="443" t="s">
        <v>41</v>
      </c>
      <c r="C24" s="443" t="s">
        <v>12</v>
      </c>
      <c r="D24" s="443" t="s">
        <v>13</v>
      </c>
      <c r="E24" s="443">
        <v>2</v>
      </c>
      <c r="F24" s="443" t="s">
        <v>14</v>
      </c>
      <c r="G24" s="9" t="s">
        <v>76</v>
      </c>
      <c r="H24" s="443" t="s">
        <v>16</v>
      </c>
      <c r="I24" s="445" t="s">
        <v>77</v>
      </c>
      <c r="J24" s="443" t="s">
        <v>32</v>
      </c>
    </row>
    <row r="25" ht="101" spans="1:10">
      <c r="A25" s="443">
        <v>23</v>
      </c>
      <c r="B25" s="443" t="s">
        <v>41</v>
      </c>
      <c r="C25" s="443" t="s">
        <v>12</v>
      </c>
      <c r="D25" s="443" t="s">
        <v>78</v>
      </c>
      <c r="E25" s="443">
        <v>2</v>
      </c>
      <c r="F25" s="443" t="s">
        <v>14</v>
      </c>
      <c r="G25" s="9" t="s">
        <v>20</v>
      </c>
      <c r="H25" s="443" t="s">
        <v>16</v>
      </c>
      <c r="I25" s="445" t="s">
        <v>21</v>
      </c>
      <c r="J25" s="443" t="s">
        <v>22</v>
      </c>
    </row>
    <row r="26" ht="101" spans="1:10">
      <c r="A26" s="443">
        <v>24</v>
      </c>
      <c r="B26" s="443" t="s">
        <v>41</v>
      </c>
      <c r="C26" s="443" t="s">
        <v>12</v>
      </c>
      <c r="D26" s="443" t="s">
        <v>79</v>
      </c>
      <c r="E26" s="443">
        <v>2</v>
      </c>
      <c r="F26" s="443" t="s">
        <v>14</v>
      </c>
      <c r="G26" s="9" t="s">
        <v>20</v>
      </c>
      <c r="H26" s="443" t="s">
        <v>16</v>
      </c>
      <c r="I26" s="445" t="s">
        <v>21</v>
      </c>
      <c r="J26" s="443" t="s">
        <v>22</v>
      </c>
    </row>
    <row r="27" ht="101" spans="1:10">
      <c r="A27" s="443">
        <v>25</v>
      </c>
      <c r="B27" s="443" t="s">
        <v>41</v>
      </c>
      <c r="C27" s="443" t="s">
        <v>12</v>
      </c>
      <c r="D27" s="443" t="s">
        <v>80</v>
      </c>
      <c r="E27" s="443">
        <v>2</v>
      </c>
      <c r="F27" s="443" t="s">
        <v>14</v>
      </c>
      <c r="G27" s="9" t="s">
        <v>20</v>
      </c>
      <c r="H27" s="443" t="s">
        <v>16</v>
      </c>
      <c r="I27" s="445" t="s">
        <v>21</v>
      </c>
      <c r="J27" s="443" t="s">
        <v>22</v>
      </c>
    </row>
    <row r="28" ht="101" spans="1:10">
      <c r="A28" s="443">
        <v>26</v>
      </c>
      <c r="B28" s="443" t="s">
        <v>41</v>
      </c>
      <c r="C28" s="443" t="s">
        <v>12</v>
      </c>
      <c r="D28" s="443" t="s">
        <v>81</v>
      </c>
      <c r="E28" s="443">
        <v>2</v>
      </c>
      <c r="F28" s="443" t="s">
        <v>14</v>
      </c>
      <c r="G28" s="9" t="s">
        <v>20</v>
      </c>
      <c r="H28" s="443" t="s">
        <v>16</v>
      </c>
      <c r="I28" s="445" t="s">
        <v>21</v>
      </c>
      <c r="J28" s="443" t="s">
        <v>22</v>
      </c>
    </row>
    <row r="29" ht="101" spans="1:10">
      <c r="A29" s="443">
        <v>27</v>
      </c>
      <c r="B29" s="443" t="s">
        <v>41</v>
      </c>
      <c r="C29" s="443" t="s">
        <v>12</v>
      </c>
      <c r="D29" s="443" t="s">
        <v>82</v>
      </c>
      <c r="E29" s="443">
        <v>2</v>
      </c>
      <c r="F29" s="443" t="s">
        <v>14</v>
      </c>
      <c r="G29" s="9" t="s">
        <v>20</v>
      </c>
      <c r="H29" s="443" t="s">
        <v>16</v>
      </c>
      <c r="I29" s="445" t="s">
        <v>21</v>
      </c>
      <c r="J29" s="443" t="s">
        <v>22</v>
      </c>
    </row>
    <row r="30" ht="101" spans="1:10">
      <c r="A30" s="443">
        <v>28</v>
      </c>
      <c r="B30" s="443" t="s">
        <v>41</v>
      </c>
      <c r="C30" s="443" t="s">
        <v>12</v>
      </c>
      <c r="D30" s="443" t="s">
        <v>83</v>
      </c>
      <c r="E30" s="443">
        <v>2</v>
      </c>
      <c r="F30" s="443" t="s">
        <v>14</v>
      </c>
      <c r="G30" s="9" t="s">
        <v>20</v>
      </c>
      <c r="H30" s="443" t="s">
        <v>16</v>
      </c>
      <c r="I30" s="445" t="s">
        <v>21</v>
      </c>
      <c r="J30" s="443" t="s">
        <v>22</v>
      </c>
    </row>
    <row r="31" ht="101" spans="1:10">
      <c r="A31" s="443">
        <v>29</v>
      </c>
      <c r="B31" s="443" t="s">
        <v>41</v>
      </c>
      <c r="C31" s="443" t="s">
        <v>12</v>
      </c>
      <c r="D31" s="443" t="s">
        <v>84</v>
      </c>
      <c r="E31" s="443">
        <v>3</v>
      </c>
      <c r="F31" s="443" t="s">
        <v>14</v>
      </c>
      <c r="G31" s="9" t="s">
        <v>85</v>
      </c>
      <c r="H31" s="443" t="s">
        <v>16</v>
      </c>
      <c r="I31" s="445" t="s">
        <v>86</v>
      </c>
      <c r="J31" s="443" t="s">
        <v>22</v>
      </c>
    </row>
    <row r="32" ht="101" spans="1:10">
      <c r="A32" s="443">
        <v>30</v>
      </c>
      <c r="B32" s="443" t="s">
        <v>41</v>
      </c>
      <c r="C32" s="443" t="s">
        <v>12</v>
      </c>
      <c r="D32" s="443" t="s">
        <v>87</v>
      </c>
      <c r="E32" s="443">
        <v>2</v>
      </c>
      <c r="F32" s="443" t="s">
        <v>14</v>
      </c>
      <c r="G32" s="9" t="s">
        <v>20</v>
      </c>
      <c r="H32" s="443" t="s">
        <v>16</v>
      </c>
      <c r="I32" s="445" t="s">
        <v>21</v>
      </c>
      <c r="J32" s="443" t="s">
        <v>22</v>
      </c>
    </row>
    <row r="33" ht="84" spans="1:10">
      <c r="A33" s="443">
        <v>31</v>
      </c>
      <c r="B33" s="443" t="s">
        <v>41</v>
      </c>
      <c r="C33" s="443" t="s">
        <v>24</v>
      </c>
      <c r="D33" s="443" t="s">
        <v>88</v>
      </c>
      <c r="E33" s="443">
        <v>2</v>
      </c>
      <c r="F33" s="443" t="s">
        <v>14</v>
      </c>
      <c r="G33" s="9" t="s">
        <v>89</v>
      </c>
      <c r="H33" s="443" t="s">
        <v>16</v>
      </c>
      <c r="I33" s="444" t="s">
        <v>90</v>
      </c>
      <c r="J33" s="443" t="s">
        <v>22</v>
      </c>
    </row>
    <row r="34" ht="34" spans="1:10">
      <c r="A34" s="443">
        <v>32</v>
      </c>
      <c r="B34" s="443" t="s">
        <v>41</v>
      </c>
      <c r="C34" s="443" t="s">
        <v>24</v>
      </c>
      <c r="D34" s="443" t="s">
        <v>91</v>
      </c>
      <c r="E34" s="443">
        <v>2</v>
      </c>
      <c r="F34" s="443" t="s">
        <v>14</v>
      </c>
      <c r="G34" s="9" t="s">
        <v>92</v>
      </c>
      <c r="H34" s="443" t="s">
        <v>35</v>
      </c>
      <c r="I34" s="444" t="s">
        <v>93</v>
      </c>
      <c r="J34" s="443" t="s">
        <v>22</v>
      </c>
    </row>
    <row r="35" ht="118" spans="1:10">
      <c r="A35" s="443">
        <v>33</v>
      </c>
      <c r="B35" s="443" t="s">
        <v>41</v>
      </c>
      <c r="C35" s="443" t="s">
        <v>24</v>
      </c>
      <c r="D35" s="443" t="s">
        <v>94</v>
      </c>
      <c r="E35" s="443">
        <v>2</v>
      </c>
      <c r="F35" s="443" t="s">
        <v>14</v>
      </c>
      <c r="G35" s="9" t="s">
        <v>95</v>
      </c>
      <c r="H35" s="443" t="s">
        <v>96</v>
      </c>
      <c r="I35" s="444" t="s">
        <v>97</v>
      </c>
      <c r="J35" s="443" t="s">
        <v>32</v>
      </c>
    </row>
    <row r="36" ht="118" spans="1:10">
      <c r="A36" s="443">
        <v>34</v>
      </c>
      <c r="B36" s="443" t="s">
        <v>41</v>
      </c>
      <c r="C36" s="443" t="s">
        <v>24</v>
      </c>
      <c r="D36" s="443" t="s">
        <v>98</v>
      </c>
      <c r="E36" s="443">
        <v>2</v>
      </c>
      <c r="F36" s="443" t="s">
        <v>14</v>
      </c>
      <c r="G36" s="9" t="s">
        <v>99</v>
      </c>
      <c r="H36" s="443" t="s">
        <v>96</v>
      </c>
      <c r="I36" s="444" t="s">
        <v>97</v>
      </c>
      <c r="J36" s="443" t="s">
        <v>32</v>
      </c>
    </row>
    <row r="37" ht="118" spans="1:10">
      <c r="A37" s="443">
        <v>35</v>
      </c>
      <c r="B37" s="443" t="s">
        <v>41</v>
      </c>
      <c r="C37" s="443" t="s">
        <v>24</v>
      </c>
      <c r="D37" s="443" t="s">
        <v>100</v>
      </c>
      <c r="E37" s="443">
        <v>2</v>
      </c>
      <c r="F37" s="443" t="s">
        <v>14</v>
      </c>
      <c r="G37" s="9" t="s">
        <v>101</v>
      </c>
      <c r="H37" s="443" t="s">
        <v>96</v>
      </c>
      <c r="I37" s="444" t="s">
        <v>102</v>
      </c>
      <c r="J37" s="443" t="s">
        <v>22</v>
      </c>
    </row>
    <row r="38" ht="118" spans="1:10">
      <c r="A38" s="443">
        <v>36</v>
      </c>
      <c r="B38" s="443" t="s">
        <v>41</v>
      </c>
      <c r="C38" s="443" t="s">
        <v>24</v>
      </c>
      <c r="D38" s="443" t="s">
        <v>103</v>
      </c>
      <c r="E38" s="443">
        <v>2</v>
      </c>
      <c r="F38" s="443" t="s">
        <v>14</v>
      </c>
      <c r="G38" s="9" t="s">
        <v>104</v>
      </c>
      <c r="H38" s="443" t="s">
        <v>96</v>
      </c>
      <c r="I38" s="444" t="s">
        <v>105</v>
      </c>
      <c r="J38" s="443" t="s">
        <v>32</v>
      </c>
    </row>
    <row r="39" ht="118" spans="1:10">
      <c r="A39" s="443">
        <v>37</v>
      </c>
      <c r="B39" s="443" t="s">
        <v>41</v>
      </c>
      <c r="C39" s="443" t="s">
        <v>24</v>
      </c>
      <c r="D39" s="443" t="s">
        <v>106</v>
      </c>
      <c r="E39" s="443">
        <v>1</v>
      </c>
      <c r="F39" s="443" t="s">
        <v>14</v>
      </c>
      <c r="G39" s="9" t="s">
        <v>107</v>
      </c>
      <c r="H39" s="443" t="s">
        <v>96</v>
      </c>
      <c r="I39" s="444" t="s">
        <v>108</v>
      </c>
      <c r="J39" s="443" t="s">
        <v>32</v>
      </c>
    </row>
    <row r="40" ht="135" spans="1:10">
      <c r="A40" s="443">
        <v>38</v>
      </c>
      <c r="B40" s="443" t="s">
        <v>41</v>
      </c>
      <c r="C40" s="443" t="s">
        <v>24</v>
      </c>
      <c r="D40" s="443" t="s">
        <v>109</v>
      </c>
      <c r="E40" s="443">
        <v>2</v>
      </c>
      <c r="F40" s="443" t="s">
        <v>14</v>
      </c>
      <c r="G40" s="9" t="s">
        <v>110</v>
      </c>
      <c r="H40" s="443" t="s">
        <v>111</v>
      </c>
      <c r="I40" s="444" t="s">
        <v>112</v>
      </c>
      <c r="J40" s="443" t="s">
        <v>32</v>
      </c>
    </row>
    <row r="41" ht="219" spans="1:10">
      <c r="A41" s="443">
        <v>70</v>
      </c>
      <c r="B41" s="443" t="s">
        <v>41</v>
      </c>
      <c r="C41" s="443" t="s">
        <v>42</v>
      </c>
      <c r="D41" s="443" t="s">
        <v>113</v>
      </c>
      <c r="E41" s="443">
        <v>4</v>
      </c>
      <c r="F41" s="443" t="s">
        <v>14</v>
      </c>
      <c r="G41" s="9">
        <v>2288</v>
      </c>
      <c r="H41" s="443" t="s">
        <v>16</v>
      </c>
      <c r="I41" s="444" t="s">
        <v>114</v>
      </c>
      <c r="J41" s="443" t="s">
        <v>32</v>
      </c>
    </row>
    <row r="42" ht="76" spans="1:10">
      <c r="A42" s="443">
        <v>39</v>
      </c>
      <c r="B42" s="443" t="s">
        <v>115</v>
      </c>
      <c r="C42" s="443" t="s">
        <v>42</v>
      </c>
      <c r="D42" s="443" t="s">
        <v>43</v>
      </c>
      <c r="E42" s="443">
        <v>2</v>
      </c>
      <c r="F42" s="443" t="s">
        <v>14</v>
      </c>
      <c r="G42" s="9" t="s">
        <v>44</v>
      </c>
      <c r="H42" s="443" t="s">
        <v>45</v>
      </c>
      <c r="I42" s="446" t="s">
        <v>46</v>
      </c>
      <c r="J42" s="443" t="s">
        <v>32</v>
      </c>
    </row>
    <row r="43" ht="76" spans="1:10">
      <c r="A43" s="443">
        <v>40</v>
      </c>
      <c r="B43" s="443" t="s">
        <v>115</v>
      </c>
      <c r="C43" s="443" t="s">
        <v>42</v>
      </c>
      <c r="D43" s="443" t="s">
        <v>47</v>
      </c>
      <c r="E43" s="443">
        <v>2</v>
      </c>
      <c r="F43" s="443" t="s">
        <v>14</v>
      </c>
      <c r="G43" s="9" t="s">
        <v>44</v>
      </c>
      <c r="H43" s="443" t="s">
        <v>45</v>
      </c>
      <c r="I43" s="446" t="s">
        <v>48</v>
      </c>
      <c r="J43" s="443" t="s">
        <v>32</v>
      </c>
    </row>
    <row r="44" ht="84" spans="1:10">
      <c r="A44" s="443">
        <v>41</v>
      </c>
      <c r="B44" s="443" t="s">
        <v>115</v>
      </c>
      <c r="C44" s="443" t="s">
        <v>42</v>
      </c>
      <c r="D44" s="443" t="s">
        <v>49</v>
      </c>
      <c r="E44" s="443">
        <v>4</v>
      </c>
      <c r="F44" s="443" t="s">
        <v>14</v>
      </c>
      <c r="G44" s="9" t="s">
        <v>44</v>
      </c>
      <c r="H44" s="443" t="s">
        <v>45</v>
      </c>
      <c r="I44" s="444" t="s">
        <v>50</v>
      </c>
      <c r="J44" s="443" t="s">
        <v>32</v>
      </c>
    </row>
    <row r="45" ht="84" spans="1:10">
      <c r="A45" s="443">
        <v>42</v>
      </c>
      <c r="B45" s="443" t="s">
        <v>115</v>
      </c>
      <c r="C45" s="443" t="s">
        <v>42</v>
      </c>
      <c r="D45" s="443" t="s">
        <v>51</v>
      </c>
      <c r="E45" s="443">
        <v>4</v>
      </c>
      <c r="F45" s="443" t="s">
        <v>14</v>
      </c>
      <c r="G45" s="9" t="s">
        <v>44</v>
      </c>
      <c r="H45" s="443" t="s">
        <v>45</v>
      </c>
      <c r="I45" s="444" t="s">
        <v>50</v>
      </c>
      <c r="J45" s="443" t="s">
        <v>32</v>
      </c>
    </row>
    <row r="46" ht="84" spans="1:10">
      <c r="A46" s="443">
        <v>43</v>
      </c>
      <c r="B46" s="443" t="s">
        <v>115</v>
      </c>
      <c r="C46" s="443" t="s">
        <v>42</v>
      </c>
      <c r="D46" s="443" t="s">
        <v>53</v>
      </c>
      <c r="E46" s="443">
        <v>2</v>
      </c>
      <c r="F46" s="443" t="s">
        <v>14</v>
      </c>
      <c r="G46" s="9" t="s">
        <v>44</v>
      </c>
      <c r="H46" s="443" t="s">
        <v>45</v>
      </c>
      <c r="I46" s="444" t="s">
        <v>54</v>
      </c>
      <c r="J46" s="443" t="s">
        <v>32</v>
      </c>
    </row>
    <row r="47" ht="101" spans="1:10">
      <c r="A47" s="443">
        <v>44</v>
      </c>
      <c r="B47" s="443" t="s">
        <v>115</v>
      </c>
      <c r="C47" s="443" t="s">
        <v>42</v>
      </c>
      <c r="D47" s="443" t="s">
        <v>55</v>
      </c>
      <c r="E47" s="443">
        <v>10</v>
      </c>
      <c r="F47" s="443" t="s">
        <v>14</v>
      </c>
      <c r="G47" s="9" t="s">
        <v>44</v>
      </c>
      <c r="H47" s="443" t="s">
        <v>45</v>
      </c>
      <c r="I47" s="444" t="s">
        <v>56</v>
      </c>
      <c r="J47" s="443" t="s">
        <v>32</v>
      </c>
    </row>
    <row r="48" ht="101" spans="1:10">
      <c r="A48" s="443">
        <v>45</v>
      </c>
      <c r="B48" s="443" t="s">
        <v>115</v>
      </c>
      <c r="C48" s="443" t="s">
        <v>42</v>
      </c>
      <c r="D48" s="443" t="s">
        <v>116</v>
      </c>
      <c r="E48" s="443">
        <v>3</v>
      </c>
      <c r="F48" s="443" t="s">
        <v>14</v>
      </c>
      <c r="G48" s="9" t="s">
        <v>44</v>
      </c>
      <c r="H48" s="443" t="s">
        <v>45</v>
      </c>
      <c r="I48" s="444" t="s">
        <v>117</v>
      </c>
      <c r="J48" s="443" t="s">
        <v>32</v>
      </c>
    </row>
    <row r="49" ht="236" spans="1:10">
      <c r="A49" s="443">
        <v>46</v>
      </c>
      <c r="B49" s="443" t="s">
        <v>115</v>
      </c>
      <c r="C49" s="443" t="s">
        <v>42</v>
      </c>
      <c r="D49" s="443" t="s">
        <v>60</v>
      </c>
      <c r="E49" s="443">
        <v>5</v>
      </c>
      <c r="F49" s="443" t="s">
        <v>14</v>
      </c>
      <c r="G49" s="9" t="s">
        <v>38</v>
      </c>
      <c r="H49" s="443" t="s">
        <v>39</v>
      </c>
      <c r="I49" s="444" t="s">
        <v>61</v>
      </c>
      <c r="J49" s="443" t="s">
        <v>32</v>
      </c>
    </row>
    <row r="50" ht="236" spans="1:10">
      <c r="A50" s="443">
        <v>47</v>
      </c>
      <c r="B50" s="443" t="s">
        <v>115</v>
      </c>
      <c r="C50" s="443" t="s">
        <v>42</v>
      </c>
      <c r="D50" s="443" t="s">
        <v>62</v>
      </c>
      <c r="E50" s="443">
        <v>2</v>
      </c>
      <c r="F50" s="443" t="s">
        <v>14</v>
      </c>
      <c r="G50" s="9" t="s">
        <v>38</v>
      </c>
      <c r="H50" s="443" t="s">
        <v>39</v>
      </c>
      <c r="I50" s="444" t="s">
        <v>63</v>
      </c>
      <c r="J50" s="443" t="s">
        <v>32</v>
      </c>
    </row>
    <row r="51" ht="219" spans="1:10">
      <c r="A51" s="443">
        <v>48</v>
      </c>
      <c r="B51" s="443" t="s">
        <v>115</v>
      </c>
      <c r="C51" s="443" t="s">
        <v>42</v>
      </c>
      <c r="D51" s="443" t="s">
        <v>64</v>
      </c>
      <c r="E51" s="443">
        <v>1</v>
      </c>
      <c r="F51" s="443" t="s">
        <v>14</v>
      </c>
      <c r="G51" s="9" t="s">
        <v>65</v>
      </c>
      <c r="H51" s="443" t="s">
        <v>39</v>
      </c>
      <c r="I51" s="444" t="s">
        <v>118</v>
      </c>
      <c r="J51" s="443" t="s">
        <v>67</v>
      </c>
    </row>
    <row r="52" ht="320" spans="1:10">
      <c r="A52" s="443">
        <v>49</v>
      </c>
      <c r="B52" s="443" t="s">
        <v>115</v>
      </c>
      <c r="C52" s="443" t="s">
        <v>68</v>
      </c>
      <c r="D52" s="447" t="s">
        <v>69</v>
      </c>
      <c r="E52" s="443">
        <v>1</v>
      </c>
      <c r="F52" s="443" t="s">
        <v>70</v>
      </c>
      <c r="G52" s="9" t="s">
        <v>71</v>
      </c>
      <c r="H52" s="443" t="s">
        <v>16</v>
      </c>
      <c r="I52" s="444" t="s">
        <v>72</v>
      </c>
      <c r="J52" s="443" t="s">
        <v>32</v>
      </c>
    </row>
    <row r="53" ht="152" spans="1:10">
      <c r="A53" s="443">
        <v>50</v>
      </c>
      <c r="B53" s="443" t="s">
        <v>115</v>
      </c>
      <c r="C53" s="443" t="s">
        <v>68</v>
      </c>
      <c r="D53" s="447" t="s">
        <v>73</v>
      </c>
      <c r="E53" s="443">
        <v>1</v>
      </c>
      <c r="F53" s="443" t="s">
        <v>70</v>
      </c>
      <c r="G53" s="9" t="s">
        <v>74</v>
      </c>
      <c r="H53" s="443" t="s">
        <v>16</v>
      </c>
      <c r="I53" s="444" t="s">
        <v>75</v>
      </c>
      <c r="J53" s="443" t="s">
        <v>32</v>
      </c>
    </row>
    <row r="54" ht="84" spans="1:10">
      <c r="A54" s="443">
        <v>51</v>
      </c>
      <c r="B54" s="443" t="s">
        <v>115</v>
      </c>
      <c r="C54" s="443" t="s">
        <v>12</v>
      </c>
      <c r="D54" s="443" t="s">
        <v>13</v>
      </c>
      <c r="E54" s="443">
        <v>2</v>
      </c>
      <c r="F54" s="443" t="s">
        <v>14</v>
      </c>
      <c r="G54" s="9" t="s">
        <v>76</v>
      </c>
      <c r="H54" s="443" t="s">
        <v>16</v>
      </c>
      <c r="I54" s="445" t="s">
        <v>119</v>
      </c>
      <c r="J54" s="443" t="s">
        <v>32</v>
      </c>
    </row>
    <row r="55" ht="101" spans="1:10">
      <c r="A55" s="443">
        <v>52</v>
      </c>
      <c r="B55" s="443" t="s">
        <v>115</v>
      </c>
      <c r="C55" s="443" t="s">
        <v>12</v>
      </c>
      <c r="D55" s="443" t="s">
        <v>78</v>
      </c>
      <c r="E55" s="443">
        <v>2</v>
      </c>
      <c r="F55" s="443" t="s">
        <v>14</v>
      </c>
      <c r="G55" s="9" t="s">
        <v>20</v>
      </c>
      <c r="H55" s="443" t="s">
        <v>16</v>
      </c>
      <c r="I55" s="445" t="s">
        <v>21</v>
      </c>
      <c r="J55" s="443" t="s">
        <v>22</v>
      </c>
    </row>
    <row r="56" ht="101" spans="1:10">
      <c r="A56" s="443">
        <v>53</v>
      </c>
      <c r="B56" s="443" t="s">
        <v>115</v>
      </c>
      <c r="C56" s="443" t="s">
        <v>12</v>
      </c>
      <c r="D56" s="443" t="s">
        <v>79</v>
      </c>
      <c r="E56" s="443">
        <v>2</v>
      </c>
      <c r="F56" s="443" t="s">
        <v>14</v>
      </c>
      <c r="G56" s="9" t="s">
        <v>20</v>
      </c>
      <c r="H56" s="443" t="s">
        <v>16</v>
      </c>
      <c r="I56" s="445" t="s">
        <v>21</v>
      </c>
      <c r="J56" s="443" t="s">
        <v>22</v>
      </c>
    </row>
    <row r="57" ht="101" spans="1:10">
      <c r="A57" s="443">
        <v>54</v>
      </c>
      <c r="B57" s="443" t="s">
        <v>115</v>
      </c>
      <c r="C57" s="443" t="s">
        <v>12</v>
      </c>
      <c r="D57" s="443" t="s">
        <v>120</v>
      </c>
      <c r="E57" s="443">
        <v>2</v>
      </c>
      <c r="F57" s="443" t="s">
        <v>14</v>
      </c>
      <c r="G57" s="9" t="s">
        <v>20</v>
      </c>
      <c r="H57" s="443" t="s">
        <v>16</v>
      </c>
      <c r="I57" s="445" t="s">
        <v>21</v>
      </c>
      <c r="J57" s="443" t="s">
        <v>22</v>
      </c>
    </row>
    <row r="58" ht="101" spans="1:10">
      <c r="A58" s="443">
        <v>55</v>
      </c>
      <c r="B58" s="443" t="s">
        <v>115</v>
      </c>
      <c r="C58" s="443" t="s">
        <v>12</v>
      </c>
      <c r="D58" s="443" t="s">
        <v>81</v>
      </c>
      <c r="E58" s="443">
        <v>2</v>
      </c>
      <c r="F58" s="443" t="s">
        <v>14</v>
      </c>
      <c r="G58" s="9" t="s">
        <v>20</v>
      </c>
      <c r="H58" s="443" t="s">
        <v>16</v>
      </c>
      <c r="I58" s="445" t="s">
        <v>21</v>
      </c>
      <c r="J58" s="443" t="s">
        <v>22</v>
      </c>
    </row>
    <row r="59" ht="101" spans="1:10">
      <c r="A59" s="443">
        <v>56</v>
      </c>
      <c r="B59" s="443" t="s">
        <v>115</v>
      </c>
      <c r="C59" s="443" t="s">
        <v>12</v>
      </c>
      <c r="D59" s="443" t="s">
        <v>121</v>
      </c>
      <c r="E59" s="443">
        <v>2</v>
      </c>
      <c r="F59" s="443" t="s">
        <v>14</v>
      </c>
      <c r="G59" s="9" t="s">
        <v>20</v>
      </c>
      <c r="H59" s="443" t="s">
        <v>16</v>
      </c>
      <c r="I59" s="445" t="s">
        <v>21</v>
      </c>
      <c r="J59" s="443" t="s">
        <v>22</v>
      </c>
    </row>
    <row r="60" ht="101" spans="1:10">
      <c r="A60" s="443">
        <v>57</v>
      </c>
      <c r="B60" s="443" t="s">
        <v>115</v>
      </c>
      <c r="C60" s="443" t="s">
        <v>12</v>
      </c>
      <c r="D60" s="443" t="s">
        <v>122</v>
      </c>
      <c r="E60" s="443">
        <v>2</v>
      </c>
      <c r="F60" s="443" t="s">
        <v>14</v>
      </c>
      <c r="G60" s="9" t="s">
        <v>20</v>
      </c>
      <c r="H60" s="443" t="s">
        <v>16</v>
      </c>
      <c r="I60" s="445" t="s">
        <v>21</v>
      </c>
      <c r="J60" s="443" t="s">
        <v>22</v>
      </c>
    </row>
    <row r="61" ht="101" spans="1:10">
      <c r="A61" s="443">
        <v>58</v>
      </c>
      <c r="B61" s="443" t="s">
        <v>115</v>
      </c>
      <c r="C61" s="443" t="s">
        <v>12</v>
      </c>
      <c r="D61" s="443" t="s">
        <v>83</v>
      </c>
      <c r="E61" s="443">
        <v>2</v>
      </c>
      <c r="F61" s="443" t="s">
        <v>14</v>
      </c>
      <c r="G61" s="9" t="s">
        <v>20</v>
      </c>
      <c r="H61" s="443" t="s">
        <v>16</v>
      </c>
      <c r="I61" s="445" t="s">
        <v>21</v>
      </c>
      <c r="J61" s="443" t="s">
        <v>22</v>
      </c>
    </row>
    <row r="62" ht="101" spans="1:10">
      <c r="A62" s="443">
        <v>59</v>
      </c>
      <c r="B62" s="443" t="s">
        <v>115</v>
      </c>
      <c r="C62" s="443" t="s">
        <v>12</v>
      </c>
      <c r="D62" s="443" t="s">
        <v>84</v>
      </c>
      <c r="E62" s="443">
        <v>3</v>
      </c>
      <c r="F62" s="443" t="s">
        <v>14</v>
      </c>
      <c r="G62" s="9" t="s">
        <v>85</v>
      </c>
      <c r="H62" s="443" t="s">
        <v>16</v>
      </c>
      <c r="I62" s="445" t="s">
        <v>86</v>
      </c>
      <c r="J62" s="443" t="s">
        <v>22</v>
      </c>
    </row>
    <row r="63" ht="101" spans="1:10">
      <c r="A63" s="443">
        <v>60</v>
      </c>
      <c r="B63" s="443" t="s">
        <v>115</v>
      </c>
      <c r="C63" s="443" t="s">
        <v>12</v>
      </c>
      <c r="D63" s="443" t="s">
        <v>87</v>
      </c>
      <c r="E63" s="443">
        <v>2</v>
      </c>
      <c r="F63" s="443" t="s">
        <v>14</v>
      </c>
      <c r="G63" s="9" t="s">
        <v>20</v>
      </c>
      <c r="H63" s="443" t="s">
        <v>16</v>
      </c>
      <c r="I63" s="445" t="s">
        <v>21</v>
      </c>
      <c r="J63" s="443" t="s">
        <v>22</v>
      </c>
    </row>
    <row r="64" ht="84" spans="1:10">
      <c r="A64" s="443">
        <v>61</v>
      </c>
      <c r="B64" s="443" t="s">
        <v>115</v>
      </c>
      <c r="C64" s="443" t="s">
        <v>24</v>
      </c>
      <c r="D64" s="443" t="s">
        <v>88</v>
      </c>
      <c r="E64" s="443">
        <v>2</v>
      </c>
      <c r="F64" s="443" t="s">
        <v>14</v>
      </c>
      <c r="G64" s="9" t="s">
        <v>89</v>
      </c>
      <c r="H64" s="443" t="s">
        <v>16</v>
      </c>
      <c r="I64" s="444" t="s">
        <v>90</v>
      </c>
      <c r="J64" s="443" t="s">
        <v>22</v>
      </c>
    </row>
    <row r="65" ht="84" spans="1:10">
      <c r="A65" s="443">
        <v>62</v>
      </c>
      <c r="B65" s="443" t="s">
        <v>115</v>
      </c>
      <c r="C65" s="443" t="s">
        <v>24</v>
      </c>
      <c r="D65" s="443" t="s">
        <v>123</v>
      </c>
      <c r="E65" s="443">
        <v>2</v>
      </c>
      <c r="F65" s="443" t="s">
        <v>14</v>
      </c>
      <c r="G65" s="9" t="s">
        <v>124</v>
      </c>
      <c r="H65" s="443" t="s">
        <v>16</v>
      </c>
      <c r="I65" s="444" t="s">
        <v>90</v>
      </c>
      <c r="J65" s="443" t="s">
        <v>22</v>
      </c>
    </row>
    <row r="66" ht="34" spans="1:10">
      <c r="A66" s="443">
        <v>62</v>
      </c>
      <c r="B66" s="443" t="s">
        <v>115</v>
      </c>
      <c r="C66" s="443" t="s">
        <v>24</v>
      </c>
      <c r="D66" s="443" t="s">
        <v>125</v>
      </c>
      <c r="E66" s="443">
        <v>2</v>
      </c>
      <c r="F66" s="443" t="s">
        <v>14</v>
      </c>
      <c r="G66" s="9" t="s">
        <v>126</v>
      </c>
      <c r="H66" s="443" t="s">
        <v>16</v>
      </c>
      <c r="I66" s="444" t="s">
        <v>127</v>
      </c>
      <c r="J66" s="443" t="s">
        <v>22</v>
      </c>
    </row>
    <row r="67" ht="34" spans="1:10">
      <c r="A67" s="443">
        <v>63</v>
      </c>
      <c r="B67" s="443" t="s">
        <v>115</v>
      </c>
      <c r="C67" s="443" t="s">
        <v>24</v>
      </c>
      <c r="D67" s="443" t="s">
        <v>91</v>
      </c>
      <c r="E67" s="443">
        <v>2</v>
      </c>
      <c r="F67" s="443" t="s">
        <v>14</v>
      </c>
      <c r="G67" s="9" t="s">
        <v>92</v>
      </c>
      <c r="H67" s="443" t="s">
        <v>35</v>
      </c>
      <c r="I67" s="444" t="s">
        <v>93</v>
      </c>
      <c r="J67" s="443" t="s">
        <v>22</v>
      </c>
    </row>
    <row r="68" ht="118" spans="1:10">
      <c r="A68" s="443">
        <v>64</v>
      </c>
      <c r="B68" s="443" t="s">
        <v>115</v>
      </c>
      <c r="C68" s="443" t="s">
        <v>24</v>
      </c>
      <c r="D68" s="443" t="s">
        <v>94</v>
      </c>
      <c r="E68" s="443">
        <v>2</v>
      </c>
      <c r="F68" s="443" t="s">
        <v>14</v>
      </c>
      <c r="G68" s="9" t="s">
        <v>95</v>
      </c>
      <c r="H68" s="443" t="s">
        <v>96</v>
      </c>
      <c r="I68" s="444" t="s">
        <v>97</v>
      </c>
      <c r="J68" s="443" t="s">
        <v>32</v>
      </c>
    </row>
    <row r="69" ht="118" spans="1:10">
      <c r="A69" s="443">
        <v>65</v>
      </c>
      <c r="B69" s="443" t="s">
        <v>115</v>
      </c>
      <c r="C69" s="443" t="s">
        <v>24</v>
      </c>
      <c r="D69" s="443" t="s">
        <v>98</v>
      </c>
      <c r="E69" s="443">
        <v>1</v>
      </c>
      <c r="F69" s="443" t="s">
        <v>14</v>
      </c>
      <c r="G69" s="9" t="s">
        <v>99</v>
      </c>
      <c r="H69" s="443" t="s">
        <v>96</v>
      </c>
      <c r="I69" s="444" t="s">
        <v>97</v>
      </c>
      <c r="J69" s="443" t="s">
        <v>32</v>
      </c>
    </row>
    <row r="70" ht="118" spans="1:10">
      <c r="A70" s="443">
        <v>66</v>
      </c>
      <c r="B70" s="443" t="s">
        <v>115</v>
      </c>
      <c r="C70" s="443" t="s">
        <v>24</v>
      </c>
      <c r="D70" s="443" t="s">
        <v>100</v>
      </c>
      <c r="E70" s="443">
        <v>2</v>
      </c>
      <c r="F70" s="443" t="s">
        <v>14</v>
      </c>
      <c r="G70" s="9" t="s">
        <v>101</v>
      </c>
      <c r="H70" s="443" t="s">
        <v>96</v>
      </c>
      <c r="I70" s="444" t="s">
        <v>102</v>
      </c>
      <c r="J70" s="443" t="s">
        <v>22</v>
      </c>
    </row>
    <row r="71" ht="118" spans="1:10">
      <c r="A71" s="443">
        <v>67</v>
      </c>
      <c r="B71" s="443" t="s">
        <v>115</v>
      </c>
      <c r="C71" s="443" t="s">
        <v>24</v>
      </c>
      <c r="D71" s="443" t="s">
        <v>103</v>
      </c>
      <c r="E71" s="443">
        <v>2</v>
      </c>
      <c r="F71" s="443" t="s">
        <v>14</v>
      </c>
      <c r="G71" s="9" t="s">
        <v>104</v>
      </c>
      <c r="H71" s="443" t="s">
        <v>96</v>
      </c>
      <c r="I71" s="444" t="s">
        <v>105</v>
      </c>
      <c r="J71" s="443" t="s">
        <v>32</v>
      </c>
    </row>
    <row r="72" ht="118" spans="1:10">
      <c r="A72" s="443">
        <v>68</v>
      </c>
      <c r="B72" s="443" t="s">
        <v>115</v>
      </c>
      <c r="C72" s="443" t="s">
        <v>24</v>
      </c>
      <c r="D72" s="443" t="s">
        <v>106</v>
      </c>
      <c r="E72" s="443">
        <v>2</v>
      </c>
      <c r="F72" s="443" t="s">
        <v>14</v>
      </c>
      <c r="G72" s="9" t="s">
        <v>107</v>
      </c>
      <c r="H72" s="443" t="s">
        <v>96</v>
      </c>
      <c r="I72" s="444" t="s">
        <v>108</v>
      </c>
      <c r="J72" s="443" t="s">
        <v>32</v>
      </c>
    </row>
    <row r="73" ht="51" spans="1:10">
      <c r="A73" s="443">
        <v>69</v>
      </c>
      <c r="B73" s="443" t="s">
        <v>115</v>
      </c>
      <c r="C73" s="443" t="s">
        <v>24</v>
      </c>
      <c r="D73" s="443" t="s">
        <v>109</v>
      </c>
      <c r="E73" s="443">
        <v>2</v>
      </c>
      <c r="F73" s="443" t="s">
        <v>14</v>
      </c>
      <c r="G73" s="9" t="s">
        <v>128</v>
      </c>
      <c r="H73" s="443" t="s">
        <v>30</v>
      </c>
      <c r="I73" s="444" t="s">
        <v>129</v>
      </c>
      <c r="J73" s="443" t="s">
        <v>32</v>
      </c>
    </row>
    <row r="74" ht="219" spans="1:10">
      <c r="A74" s="443">
        <v>70</v>
      </c>
      <c r="B74" s="443" t="s">
        <v>115</v>
      </c>
      <c r="C74" s="443" t="s">
        <v>42</v>
      </c>
      <c r="D74" s="443" t="s">
        <v>113</v>
      </c>
      <c r="E74" s="443">
        <v>6</v>
      </c>
      <c r="F74" s="443" t="s">
        <v>14</v>
      </c>
      <c r="G74" s="9">
        <v>2288</v>
      </c>
      <c r="H74" s="443" t="s">
        <v>16</v>
      </c>
      <c r="I74" s="444" t="s">
        <v>114</v>
      </c>
      <c r="J74" s="443" t="s">
        <v>32</v>
      </c>
    </row>
    <row r="75" spans="1:10">
      <c r="A75" s="443" t="s">
        <v>130</v>
      </c>
      <c r="B75" s="441"/>
      <c r="C75" s="207"/>
      <c r="D75" s="56"/>
      <c r="E75" s="443"/>
      <c r="F75" s="207"/>
      <c r="G75" s="207"/>
      <c r="H75" s="207"/>
      <c r="I75" s="448"/>
      <c r="J75" s="207"/>
    </row>
    <row r="76" ht="168" spans="1:10">
      <c r="A76" s="443">
        <v>1</v>
      </c>
      <c r="B76" s="443" t="s">
        <v>131</v>
      </c>
      <c r="C76" s="443" t="s">
        <v>42</v>
      </c>
      <c r="D76" s="443" t="s">
        <v>132</v>
      </c>
      <c r="E76" s="443">
        <v>2</v>
      </c>
      <c r="F76" s="443" t="s">
        <v>14</v>
      </c>
      <c r="G76" s="9" t="s">
        <v>133</v>
      </c>
      <c r="H76" s="443" t="s">
        <v>39</v>
      </c>
      <c r="I76" s="446" t="s">
        <v>134</v>
      </c>
      <c r="J76" s="443" t="s">
        <v>67</v>
      </c>
    </row>
    <row r="77" ht="84" spans="1:10">
      <c r="A77" s="443">
        <v>2</v>
      </c>
      <c r="B77" s="443" t="s">
        <v>131</v>
      </c>
      <c r="C77" s="443" t="s">
        <v>24</v>
      </c>
      <c r="D77" s="443" t="s">
        <v>135</v>
      </c>
      <c r="E77" s="12">
        <v>2</v>
      </c>
      <c r="F77" s="443" t="s">
        <v>14</v>
      </c>
      <c r="G77" s="9" t="s">
        <v>89</v>
      </c>
      <c r="H77" s="443" t="s">
        <v>16</v>
      </c>
      <c r="I77" s="444" t="s">
        <v>136</v>
      </c>
      <c r="J77" s="443" t="s">
        <v>22</v>
      </c>
    </row>
  </sheetData>
  <mergeCells count="1">
    <mergeCell ref="A2:B2"/>
  </mergeCells>
  <printOptions horizontalCentered="1"/>
  <pageMargins left="0.751388888888889" right="0.751388888888889" top="1" bottom="1" header="0.5" footer="0.5"/>
  <pageSetup paperSize="8" scale="75" orientation="landscape" horizontalDpi="600"/>
  <headerFooter>
    <oddHeader>&amp;C&amp;"黑体"&amp;20附表1   本工程建设规模表</oddHeader>
  </headerFooter>
  <rowBreaks count="2" manualBreakCount="2">
    <brk id="8" max="16383" man="1"/>
    <brk id="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zoomScale="55" zoomScaleNormal="55" topLeftCell="A27" workbookViewId="0">
      <selection activeCell="A17" sqref="A17"/>
    </sheetView>
  </sheetViews>
  <sheetFormatPr defaultColWidth="8.21428571428571" defaultRowHeight="13.5" customHeight="1"/>
  <cols>
    <col min="1" max="16384" width="8.21428571428571" style="342"/>
  </cols>
  <sheetData/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8" progId="Visio.Drawing.15" r:id="rId3">
          <objectPr defaultSize="0" r:id="rId4">
            <anchor moveWithCells="1" sizeWithCells="1">
              <from>
                <xdr:col>0</xdr:col>
                <xdr:colOff>0</xdr:colOff>
                <xdr:row>16</xdr:row>
                <xdr:rowOff>86995</xdr:rowOff>
              </from>
              <to>
                <xdr:col>52</xdr:col>
                <xdr:colOff>80645</xdr:colOff>
                <xdr:row>132</xdr:row>
                <xdr:rowOff>42545</xdr:rowOff>
              </to>
            </anchor>
          </objectPr>
        </oleObject>
      </mc:Choice>
      <mc:Fallback>
        <oleObject shapeId="1028" progId="Visio.Drawing.15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9"/>
  <sheetViews>
    <sheetView topLeftCell="A49" workbookViewId="0">
      <selection activeCell="C29" sqref="C29"/>
    </sheetView>
  </sheetViews>
  <sheetFormatPr defaultColWidth="9" defaultRowHeight="16.8" outlineLevelCol="1"/>
  <cols>
    <col min="1" max="1" width="27.6696428571429" style="1" customWidth="1"/>
    <col min="2" max="2" width="28.2142857142857" style="1" customWidth="1"/>
    <col min="3" max="3" width="11.2142857142857" style="1" customWidth="1"/>
    <col min="4" max="16384" width="9" style="1"/>
  </cols>
  <sheetData>
    <row r="1" s="438" customFormat="1" ht="23.2" spans="1:2">
      <c r="A1" s="438" t="s">
        <v>137</v>
      </c>
      <c r="B1" s="438" t="s">
        <v>138</v>
      </c>
    </row>
    <row r="2" ht="23.2" spans="1:2">
      <c r="A2" s="438" t="s">
        <v>139</v>
      </c>
      <c r="B2" s="438" t="s">
        <v>138</v>
      </c>
    </row>
    <row r="3" ht="23.2" spans="1:2">
      <c r="A3" s="438" t="s">
        <v>140</v>
      </c>
      <c r="B3" s="438" t="s">
        <v>141</v>
      </c>
    </row>
    <row r="4" spans="1:2">
      <c r="A4"/>
    </row>
    <row r="27" ht="23.2" spans="1:2">
      <c r="A27" s="438" t="s">
        <v>142</v>
      </c>
      <c r="B27" s="438" t="s">
        <v>143</v>
      </c>
    </row>
    <row r="28" ht="23.2" spans="1:2">
      <c r="A28" s="438" t="s">
        <v>139</v>
      </c>
      <c r="B28" s="438" t="s">
        <v>144</v>
      </c>
    </row>
    <row r="29" ht="23.2" spans="1:2">
      <c r="A29" s="438" t="s">
        <v>140</v>
      </c>
      <c r="B29" s="438" t="s">
        <v>145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FD326"/>
  <sheetViews>
    <sheetView zoomScale="55" zoomScaleNormal="55" topLeftCell="A20" workbookViewId="0">
      <selection activeCell="H85" sqref="H85:H88"/>
    </sheetView>
  </sheetViews>
  <sheetFormatPr defaultColWidth="8.25892857142857" defaultRowHeight="13.5" customHeight="1"/>
  <cols>
    <col min="1" max="1" width="9.125" style="341" customWidth="1"/>
    <col min="2" max="2" width="4.25892857142857" style="341" customWidth="1"/>
    <col min="3" max="3" width="28.125" style="341" customWidth="1"/>
    <col min="4" max="4" width="6.90178571428571" style="341" customWidth="1"/>
    <col min="5" max="5" width="4.75892857142857" style="341" customWidth="1"/>
    <col min="6" max="6" width="3.375" style="341" customWidth="1"/>
    <col min="7" max="7" width="4.25892857142857" style="341" customWidth="1"/>
    <col min="8" max="8" width="28.125" style="341" customWidth="1"/>
    <col min="9" max="9" width="5.83035714285714" style="341" customWidth="1"/>
    <col min="10" max="10" width="4.75892857142857" style="341" customWidth="1"/>
    <col min="11" max="11" width="4.25892857142857" style="341" customWidth="1"/>
    <col min="12" max="12" width="28.125" style="341" customWidth="1"/>
    <col min="13" max="13" width="5.9375" style="341" customWidth="1"/>
    <col min="14" max="14" width="4.75892857142857" style="341" customWidth="1"/>
    <col min="15" max="15" width="4.25892857142857" style="341" customWidth="1"/>
    <col min="16" max="16" width="28.125" style="341" customWidth="1"/>
    <col min="17" max="17" width="4.875" style="341" customWidth="1"/>
    <col min="18" max="18" width="4.75892857142857" style="341" customWidth="1"/>
    <col min="19" max="19" width="4.25892857142857" style="341" customWidth="1"/>
    <col min="20" max="20" width="28.125" style="341" customWidth="1"/>
    <col min="21" max="21" width="5.75892857142857" style="341" customWidth="1"/>
    <col min="22" max="22" width="4.75892857142857" style="341" customWidth="1"/>
    <col min="23" max="23" width="4.25892857142857" style="341" customWidth="1"/>
    <col min="24" max="24" width="28.125" style="341" customWidth="1"/>
    <col min="25" max="25" width="4.77678571428571" style="341" customWidth="1"/>
    <col min="26" max="26" width="4.75892857142857" style="341" customWidth="1"/>
    <col min="27" max="27" width="4.25892857142857" style="341" customWidth="1"/>
    <col min="28" max="28" width="28.125" style="341" customWidth="1"/>
    <col min="29" max="29" width="6.09821428571429" style="341" customWidth="1"/>
    <col min="30" max="30" width="4.75892857142857" style="341" customWidth="1"/>
    <col min="31" max="31" width="4.25892857142857" style="341" customWidth="1"/>
    <col min="32" max="32" width="28.125" style="341" customWidth="1"/>
    <col min="33" max="33" width="4.875" style="341" customWidth="1"/>
    <col min="34" max="34" width="4.75892857142857" style="341" customWidth="1"/>
    <col min="35" max="35" width="4.25892857142857" style="341" customWidth="1"/>
    <col min="36" max="36" width="28.125" style="341" customWidth="1"/>
    <col min="37" max="37" width="6.78571428571429" style="341" customWidth="1"/>
    <col min="38" max="38" width="4.75892857142857" style="341" customWidth="1"/>
    <col min="39" max="16360" width="8.25892857142857" style="341"/>
    <col min="16361" max="16384" width="8.25892857142857" style="342"/>
  </cols>
  <sheetData>
    <row r="1" s="340" customFormat="1" ht="23.2" spans="1:38">
      <c r="A1" s="343" t="s">
        <v>146</v>
      </c>
    </row>
    <row r="2" s="341" customFormat="1" customHeight="1" spans="1:38">
      <c r="A2" s="344"/>
      <c r="B2" s="345"/>
      <c r="C2" s="346" t="s">
        <v>147</v>
      </c>
      <c r="D2" s="346"/>
      <c r="G2" s="345"/>
      <c r="H2" s="346" t="s">
        <v>148</v>
      </c>
      <c r="L2" s="346" t="s">
        <v>149</v>
      </c>
      <c r="M2" s="346"/>
      <c r="O2" s="345"/>
      <c r="P2" s="346" t="s">
        <v>150</v>
      </c>
      <c r="Q2" s="346"/>
      <c r="S2" s="345"/>
      <c r="T2" s="346" t="s">
        <v>151</v>
      </c>
      <c r="U2" s="346"/>
      <c r="W2" s="345"/>
      <c r="X2" s="346" t="s">
        <v>152</v>
      </c>
      <c r="Y2" s="346"/>
      <c r="AA2" s="345"/>
      <c r="AB2" s="346" t="s">
        <v>153</v>
      </c>
      <c r="AC2" s="346"/>
      <c r="AE2" s="345"/>
      <c r="AF2" s="346" t="s">
        <v>154</v>
      </c>
      <c r="AG2" s="346"/>
      <c r="AI2" s="345"/>
      <c r="AJ2" s="346" t="s">
        <v>155</v>
      </c>
      <c r="AK2" s="346"/>
    </row>
    <row r="3" s="341" customFormat="1" customHeight="1" spans="1:38">
      <c r="A3" s="344"/>
      <c r="B3" s="347" t="s">
        <v>156</v>
      </c>
      <c r="C3" s="348"/>
      <c r="D3" s="349"/>
      <c r="E3" s="341"/>
      <c r="F3" s="341"/>
      <c r="G3" s="347" t="s">
        <v>156</v>
      </c>
      <c r="H3" s="348"/>
      <c r="I3" s="349"/>
      <c r="J3" s="341"/>
      <c r="K3" s="347" t="s">
        <v>156</v>
      </c>
      <c r="L3" s="350" t="s">
        <v>157</v>
      </c>
      <c r="M3" s="350"/>
      <c r="N3" s="341"/>
      <c r="O3" s="347" t="s">
        <v>156</v>
      </c>
      <c r="P3" s="348"/>
      <c r="Q3" s="349"/>
      <c r="R3" s="341"/>
      <c r="S3" s="347" t="s">
        <v>156</v>
      </c>
      <c r="T3" s="348"/>
      <c r="U3" s="349"/>
      <c r="V3" s="341"/>
      <c r="W3" s="347" t="s">
        <v>156</v>
      </c>
      <c r="X3" s="351"/>
      <c r="Y3" s="352"/>
      <c r="Z3" s="341"/>
      <c r="AA3" s="347" t="s">
        <v>156</v>
      </c>
      <c r="AB3" s="350" t="s">
        <v>157</v>
      </c>
      <c r="AC3" s="350"/>
      <c r="AD3" s="341"/>
      <c r="AE3" s="347" t="s">
        <v>156</v>
      </c>
      <c r="AF3" s="351"/>
      <c r="AG3" s="352"/>
      <c r="AH3" s="341"/>
      <c r="AI3" s="347" t="s">
        <v>156</v>
      </c>
      <c r="AJ3" s="353"/>
      <c r="AK3" s="354"/>
    </row>
    <row r="4" s="341" customFormat="1" customHeight="1" spans="1:38">
      <c r="A4" s="344"/>
      <c r="B4" s="347" t="s">
        <v>158</v>
      </c>
      <c r="C4" s="355" t="s">
        <v>159</v>
      </c>
      <c r="D4" s="356">
        <v>1</v>
      </c>
      <c r="E4" s="341">
        <v>180</v>
      </c>
      <c r="F4" s="341"/>
      <c r="G4" s="347" t="s">
        <v>158</v>
      </c>
      <c r="H4" s="355" t="s">
        <v>159</v>
      </c>
      <c r="I4" s="356">
        <v>2</v>
      </c>
      <c r="J4" s="341">
        <v>180</v>
      </c>
      <c r="K4" s="347" t="s">
        <v>158</v>
      </c>
      <c r="L4" s="350"/>
      <c r="M4" s="350"/>
      <c r="N4" s="357"/>
      <c r="O4" s="347" t="s">
        <v>158</v>
      </c>
      <c r="P4" s="355" t="s">
        <v>160</v>
      </c>
      <c r="Q4" s="356">
        <v>1</v>
      </c>
      <c r="R4" s="357">
        <v>349</v>
      </c>
      <c r="S4" s="347" t="s">
        <v>158</v>
      </c>
      <c r="T4" s="355" t="s">
        <v>160</v>
      </c>
      <c r="U4" s="356">
        <v>2</v>
      </c>
      <c r="V4" s="357">
        <v>349</v>
      </c>
      <c r="W4" s="347" t="s">
        <v>158</v>
      </c>
      <c r="X4" s="355" t="s">
        <v>161</v>
      </c>
      <c r="Y4" s="356">
        <v>1</v>
      </c>
      <c r="Z4" s="357">
        <v>349</v>
      </c>
      <c r="AA4" s="347" t="s">
        <v>158</v>
      </c>
      <c r="AB4" s="350"/>
      <c r="AC4" s="350"/>
      <c r="AD4" s="341"/>
      <c r="AE4" s="358" t="s">
        <v>158</v>
      </c>
      <c r="AF4" s="355" t="s">
        <v>161</v>
      </c>
      <c r="AG4" s="356">
        <v>2</v>
      </c>
      <c r="AH4" s="357">
        <v>349</v>
      </c>
      <c r="AI4" s="358" t="s">
        <v>158</v>
      </c>
      <c r="AJ4" s="359"/>
      <c r="AK4" s="360"/>
    </row>
    <row r="5" s="341" customFormat="1" customHeight="1" spans="1:38">
      <c r="A5" s="344"/>
      <c r="B5" s="347" t="s">
        <v>162</v>
      </c>
      <c r="C5" s="353"/>
      <c r="D5" s="354"/>
      <c r="E5" s="341"/>
      <c r="F5" s="341"/>
      <c r="G5" s="347" t="s">
        <v>162</v>
      </c>
      <c r="H5" s="353"/>
      <c r="I5" s="354"/>
      <c r="J5" s="341"/>
      <c r="K5" s="347" t="s">
        <v>162</v>
      </c>
      <c r="L5" s="350"/>
      <c r="M5" s="350"/>
      <c r="N5" s="341"/>
      <c r="O5" s="347" t="s">
        <v>162</v>
      </c>
      <c r="P5" s="353"/>
      <c r="Q5" s="354"/>
      <c r="R5" s="341"/>
      <c r="S5" s="347" t="s">
        <v>162</v>
      </c>
      <c r="T5" s="353"/>
      <c r="U5" s="354"/>
      <c r="V5" s="341"/>
      <c r="W5" s="347" t="s">
        <v>162</v>
      </c>
      <c r="X5" s="359"/>
      <c r="Y5" s="360"/>
      <c r="Z5" s="341"/>
      <c r="AA5" s="347" t="s">
        <v>162</v>
      </c>
      <c r="AB5" s="350"/>
      <c r="AC5" s="350"/>
      <c r="AD5" s="341"/>
      <c r="AE5" s="347" t="s">
        <v>162</v>
      </c>
      <c r="AF5" s="351"/>
      <c r="AG5" s="352"/>
      <c r="AH5" s="341"/>
      <c r="AI5" s="347" t="s">
        <v>162</v>
      </c>
      <c r="AJ5" s="359"/>
      <c r="AK5" s="360"/>
    </row>
    <row r="6" s="341" customFormat="1" customHeight="1" spans="1:38">
      <c r="A6" s="344"/>
      <c r="B6" s="347" t="s">
        <v>163</v>
      </c>
      <c r="C6" s="355" t="s">
        <v>164</v>
      </c>
      <c r="D6" s="356">
        <v>1</v>
      </c>
      <c r="E6" s="357">
        <v>349</v>
      </c>
      <c r="F6" s="341"/>
      <c r="G6" s="347" t="s">
        <v>163</v>
      </c>
      <c r="H6" s="355" t="s">
        <v>164</v>
      </c>
      <c r="I6" s="356">
        <v>2</v>
      </c>
      <c r="J6" s="357">
        <v>349</v>
      </c>
      <c r="K6" s="347" t="s">
        <v>163</v>
      </c>
      <c r="L6" s="350"/>
      <c r="M6" s="350"/>
      <c r="N6" s="341"/>
      <c r="O6" s="347" t="s">
        <v>163</v>
      </c>
      <c r="P6" s="355" t="s">
        <v>165</v>
      </c>
      <c r="Q6" s="356">
        <v>1</v>
      </c>
      <c r="R6" s="357">
        <v>349</v>
      </c>
      <c r="S6" s="347" t="s">
        <v>163</v>
      </c>
      <c r="T6" s="355" t="s">
        <v>165</v>
      </c>
      <c r="U6" s="356">
        <v>2</v>
      </c>
      <c r="V6" s="357">
        <v>349</v>
      </c>
      <c r="W6" s="347" t="s">
        <v>163</v>
      </c>
      <c r="X6" s="355" t="s">
        <v>166</v>
      </c>
      <c r="Y6" s="356">
        <v>1</v>
      </c>
      <c r="Z6" s="357">
        <v>349</v>
      </c>
      <c r="AA6" s="347" t="s">
        <v>163</v>
      </c>
      <c r="AB6" s="350"/>
      <c r="AC6" s="350"/>
      <c r="AD6" s="341"/>
      <c r="AE6" s="358" t="s">
        <v>163</v>
      </c>
      <c r="AF6" s="355" t="s">
        <v>166</v>
      </c>
      <c r="AG6" s="356">
        <v>2</v>
      </c>
      <c r="AH6" s="357">
        <v>349</v>
      </c>
      <c r="AI6" s="358" t="s">
        <v>163</v>
      </c>
      <c r="AJ6" s="359"/>
      <c r="AK6" s="360"/>
    </row>
    <row r="7" s="341" customFormat="1" customHeight="1" spans="1:38">
      <c r="A7" s="344"/>
      <c r="B7" s="347" t="s">
        <v>167</v>
      </c>
      <c r="C7" s="359"/>
      <c r="D7" s="360"/>
      <c r="E7" s="341"/>
      <c r="F7" s="341"/>
      <c r="G7" s="347" t="s">
        <v>167</v>
      </c>
      <c r="H7" s="359"/>
      <c r="I7" s="360"/>
      <c r="J7" s="341"/>
      <c r="K7" s="347" t="s">
        <v>167</v>
      </c>
      <c r="L7" s="350"/>
      <c r="M7" s="350"/>
      <c r="N7" s="341"/>
      <c r="O7" s="347" t="s">
        <v>167</v>
      </c>
      <c r="P7" s="359"/>
      <c r="Q7" s="360"/>
      <c r="R7" s="341"/>
      <c r="S7" s="347" t="s">
        <v>167</v>
      </c>
      <c r="T7" s="359"/>
      <c r="U7" s="360"/>
      <c r="V7" s="341"/>
      <c r="W7" s="347" t="s">
        <v>167</v>
      </c>
      <c r="X7" s="359"/>
      <c r="Y7" s="360"/>
      <c r="Z7" s="357"/>
      <c r="AA7" s="347" t="s">
        <v>167</v>
      </c>
      <c r="AB7" s="350"/>
      <c r="AC7" s="350"/>
      <c r="AD7" s="341"/>
      <c r="AE7" s="347" t="s">
        <v>167</v>
      </c>
      <c r="AF7" s="359"/>
      <c r="AG7" s="360"/>
      <c r="AH7" s="341"/>
      <c r="AI7" s="347" t="s">
        <v>167</v>
      </c>
      <c r="AJ7" s="359"/>
      <c r="AK7" s="360"/>
    </row>
    <row r="8" s="341" customFormat="1" customHeight="1" spans="1:38">
      <c r="A8" s="344"/>
      <c r="B8" s="347" t="s">
        <v>168</v>
      </c>
      <c r="C8" s="355" t="s">
        <v>169</v>
      </c>
      <c r="D8" s="356">
        <v>1</v>
      </c>
      <c r="E8" s="357">
        <v>349</v>
      </c>
      <c r="F8" s="341"/>
      <c r="G8" s="347" t="s">
        <v>168</v>
      </c>
      <c r="H8" s="355" t="s">
        <v>169</v>
      </c>
      <c r="I8" s="356">
        <v>2</v>
      </c>
      <c r="J8" s="357">
        <v>349</v>
      </c>
      <c r="K8" s="347" t="s">
        <v>168</v>
      </c>
      <c r="L8" s="350"/>
      <c r="M8" s="350"/>
      <c r="N8" s="341"/>
      <c r="O8" s="347" t="s">
        <v>168</v>
      </c>
      <c r="P8" s="359"/>
      <c r="Q8" s="360"/>
      <c r="R8" s="341"/>
      <c r="S8" s="347" t="s">
        <v>168</v>
      </c>
      <c r="T8" s="359"/>
      <c r="U8" s="360"/>
      <c r="V8" s="341"/>
      <c r="W8" s="347" t="s">
        <v>168</v>
      </c>
      <c r="X8" s="359"/>
      <c r="Y8" s="360"/>
      <c r="Z8" s="357"/>
      <c r="AA8" s="347" t="s">
        <v>168</v>
      </c>
      <c r="AB8" s="350"/>
      <c r="AC8" s="350"/>
      <c r="AD8" s="341"/>
      <c r="AE8" s="358" t="s">
        <v>168</v>
      </c>
      <c r="AF8" s="355" t="s">
        <v>170</v>
      </c>
      <c r="AG8" s="356">
        <v>2</v>
      </c>
      <c r="AH8" s="341">
        <v>65</v>
      </c>
      <c r="AI8" s="347" t="s">
        <v>168</v>
      </c>
      <c r="AJ8" s="359"/>
      <c r="AK8" s="360"/>
    </row>
    <row r="9" s="341" customFormat="1" customHeight="1" spans="1:38">
      <c r="A9" s="344"/>
      <c r="B9" s="358" t="s">
        <v>171</v>
      </c>
      <c r="C9" s="353"/>
      <c r="D9" s="354"/>
      <c r="E9" s="341"/>
      <c r="F9" s="341"/>
      <c r="G9" s="347" t="s">
        <v>171</v>
      </c>
      <c r="H9" s="359"/>
      <c r="I9" s="360"/>
      <c r="J9" s="341"/>
      <c r="K9" s="347" t="s">
        <v>171</v>
      </c>
      <c r="L9" s="350"/>
      <c r="M9" s="350"/>
      <c r="N9" s="341"/>
      <c r="O9" s="347" t="s">
        <v>171</v>
      </c>
      <c r="P9" s="359"/>
      <c r="Q9" s="360"/>
      <c r="R9" s="341"/>
      <c r="S9" s="347" t="s">
        <v>171</v>
      </c>
      <c r="T9" s="359"/>
      <c r="U9" s="360"/>
      <c r="V9" s="341"/>
      <c r="W9" s="347" t="s">
        <v>171</v>
      </c>
      <c r="X9" s="359"/>
      <c r="Y9" s="360"/>
      <c r="Z9" s="341"/>
      <c r="AA9" s="347" t="s">
        <v>171</v>
      </c>
      <c r="AB9" s="350"/>
      <c r="AC9" s="350"/>
      <c r="AD9" s="341"/>
      <c r="AE9" s="347" t="s">
        <v>171</v>
      </c>
      <c r="AF9" s="359"/>
      <c r="AG9" s="360"/>
      <c r="AH9" s="341"/>
      <c r="AI9" s="347" t="s">
        <v>171</v>
      </c>
      <c r="AJ9" s="359"/>
      <c r="AK9" s="360"/>
    </row>
    <row r="10" s="341" customFormat="1" customHeight="1" spans="1:38">
      <c r="A10" s="344"/>
      <c r="B10" s="358" t="s">
        <v>172</v>
      </c>
      <c r="C10" s="359"/>
      <c r="D10" s="360"/>
      <c r="E10" s="341"/>
      <c r="F10" s="341"/>
      <c r="G10" s="347" t="s">
        <v>172</v>
      </c>
      <c r="H10" s="355" t="s">
        <v>170</v>
      </c>
      <c r="I10" s="356">
        <v>1</v>
      </c>
      <c r="J10" s="341">
        <v>65</v>
      </c>
      <c r="K10" s="347" t="s">
        <v>172</v>
      </c>
      <c r="L10" s="350"/>
      <c r="M10" s="350"/>
      <c r="N10" s="341"/>
      <c r="O10" s="347" t="s">
        <v>172</v>
      </c>
      <c r="P10" s="359"/>
      <c r="Q10" s="360"/>
      <c r="R10" s="341"/>
      <c r="S10" s="347" t="s">
        <v>172</v>
      </c>
      <c r="T10" s="359"/>
      <c r="U10" s="360"/>
      <c r="V10" s="341"/>
      <c r="W10" s="347" t="s">
        <v>172</v>
      </c>
      <c r="X10" s="359"/>
      <c r="Y10" s="360"/>
      <c r="Z10" s="357"/>
      <c r="AA10" s="347" t="s">
        <v>172</v>
      </c>
      <c r="AB10" s="350"/>
      <c r="AC10" s="350"/>
      <c r="AD10" s="341"/>
      <c r="AE10" s="347" t="s">
        <v>172</v>
      </c>
      <c r="AF10" s="359"/>
      <c r="AG10" s="360"/>
      <c r="AH10" s="341"/>
      <c r="AI10" s="347" t="s">
        <v>172</v>
      </c>
      <c r="AJ10" s="359"/>
      <c r="AK10" s="360"/>
    </row>
    <row r="11" s="341" customFormat="1" customHeight="1" spans="1:38">
      <c r="A11" s="344"/>
      <c r="B11" s="358" t="s">
        <v>173</v>
      </c>
      <c r="C11" s="359"/>
      <c r="D11" s="360"/>
      <c r="E11" s="341"/>
      <c r="F11" s="341"/>
      <c r="G11" s="347" t="s">
        <v>173</v>
      </c>
      <c r="H11" s="359"/>
      <c r="I11" s="360"/>
      <c r="J11" s="341"/>
      <c r="K11" s="347" t="s">
        <v>173</v>
      </c>
      <c r="L11" s="350"/>
      <c r="M11" s="350"/>
      <c r="N11" s="341"/>
      <c r="O11" s="347" t="s">
        <v>173</v>
      </c>
      <c r="P11" s="359"/>
      <c r="Q11" s="360"/>
      <c r="R11" s="341"/>
      <c r="S11" s="347" t="s">
        <v>173</v>
      </c>
      <c r="T11" s="359"/>
      <c r="U11" s="360"/>
      <c r="V11" s="341"/>
      <c r="W11" s="347" t="s">
        <v>173</v>
      </c>
      <c r="X11" s="359"/>
      <c r="Y11" s="360"/>
      <c r="Z11" s="341"/>
      <c r="AA11" s="347" t="s">
        <v>173</v>
      </c>
      <c r="AB11" s="350"/>
      <c r="AC11" s="350"/>
      <c r="AD11" s="341"/>
      <c r="AE11" s="347" t="s">
        <v>173</v>
      </c>
      <c r="AF11" s="359"/>
      <c r="AG11" s="360"/>
      <c r="AH11" s="341"/>
      <c r="AI11" s="347" t="s">
        <v>173</v>
      </c>
      <c r="AJ11" s="359"/>
      <c r="AK11" s="360"/>
    </row>
    <row r="12" s="341" customFormat="1" customHeight="1" spans="1:38">
      <c r="A12" s="344"/>
      <c r="B12" s="358" t="s">
        <v>174</v>
      </c>
      <c r="C12" s="359"/>
      <c r="D12" s="360"/>
      <c r="E12" s="341"/>
      <c r="F12" s="341"/>
      <c r="G12" s="347" t="s">
        <v>174</v>
      </c>
      <c r="H12" s="359"/>
      <c r="I12" s="360"/>
      <c r="J12" s="341"/>
      <c r="K12" s="347" t="s">
        <v>174</v>
      </c>
      <c r="L12" s="350"/>
      <c r="M12" s="350"/>
      <c r="N12" s="341"/>
      <c r="O12" s="347" t="s">
        <v>174</v>
      </c>
      <c r="P12" s="359"/>
      <c r="Q12" s="360"/>
      <c r="R12" s="341"/>
      <c r="S12" s="347" t="s">
        <v>174</v>
      </c>
      <c r="T12" s="359"/>
      <c r="U12" s="360"/>
      <c r="V12" s="341"/>
      <c r="W12" s="347" t="s">
        <v>174</v>
      </c>
      <c r="X12" s="359"/>
      <c r="Y12" s="360"/>
      <c r="Z12" s="341"/>
      <c r="AA12" s="347" t="s">
        <v>174</v>
      </c>
      <c r="AB12" s="350"/>
      <c r="AC12" s="350"/>
      <c r="AD12" s="341"/>
      <c r="AE12" s="347" t="s">
        <v>174</v>
      </c>
      <c r="AF12" s="359"/>
      <c r="AG12" s="360"/>
      <c r="AH12" s="341"/>
      <c r="AI12" s="347" t="s">
        <v>174</v>
      </c>
      <c r="AJ12" s="359"/>
      <c r="AK12" s="360"/>
    </row>
    <row r="13" s="341" customFormat="1" customHeight="1" spans="1:38">
      <c r="A13" s="344"/>
      <c r="B13" s="358" t="s">
        <v>175</v>
      </c>
      <c r="C13" s="359"/>
      <c r="D13" s="360"/>
      <c r="E13" s="341"/>
      <c r="F13" s="341"/>
      <c r="G13" s="347" t="s">
        <v>175</v>
      </c>
      <c r="H13" s="359"/>
      <c r="I13" s="360"/>
      <c r="J13" s="341"/>
      <c r="K13" s="347" t="s">
        <v>175</v>
      </c>
      <c r="L13" s="350"/>
      <c r="M13" s="350"/>
      <c r="N13" s="341"/>
      <c r="O13" s="347" t="s">
        <v>175</v>
      </c>
      <c r="P13" s="359"/>
      <c r="Q13" s="360"/>
      <c r="R13" s="341"/>
      <c r="S13" s="347" t="s">
        <v>175</v>
      </c>
      <c r="T13" s="359"/>
      <c r="U13" s="360"/>
      <c r="V13" s="341"/>
      <c r="W13" s="347" t="s">
        <v>175</v>
      </c>
      <c r="X13" s="359"/>
      <c r="Y13" s="360"/>
      <c r="Z13" s="357"/>
      <c r="AA13" s="347" t="s">
        <v>175</v>
      </c>
      <c r="AB13" s="350"/>
      <c r="AC13" s="350"/>
      <c r="AD13" s="341"/>
      <c r="AE13" s="347" t="s">
        <v>175</v>
      </c>
      <c r="AF13" s="359"/>
      <c r="AG13" s="360"/>
      <c r="AH13" s="341"/>
      <c r="AI13" s="347" t="s">
        <v>175</v>
      </c>
      <c r="AJ13" s="359"/>
      <c r="AK13" s="360"/>
    </row>
    <row r="14" s="341" customFormat="1" customHeight="1" spans="1:38">
      <c r="A14" s="344"/>
      <c r="B14" s="358" t="s">
        <v>176</v>
      </c>
      <c r="C14" s="359"/>
      <c r="D14" s="360"/>
      <c r="E14" s="357"/>
      <c r="F14" s="341"/>
      <c r="G14" s="347" t="s">
        <v>176</v>
      </c>
      <c r="H14" s="359"/>
      <c r="I14" s="360"/>
      <c r="J14" s="341"/>
      <c r="K14" s="347" t="s">
        <v>176</v>
      </c>
      <c r="L14" s="350"/>
      <c r="M14" s="350"/>
      <c r="N14" s="341"/>
      <c r="O14" s="347" t="s">
        <v>176</v>
      </c>
      <c r="P14" s="359"/>
      <c r="Q14" s="360"/>
      <c r="R14" s="341"/>
      <c r="S14" s="347" t="s">
        <v>176</v>
      </c>
      <c r="T14" s="359"/>
      <c r="U14" s="360"/>
      <c r="V14" s="341"/>
      <c r="W14" s="347" t="s">
        <v>176</v>
      </c>
      <c r="X14" s="359"/>
      <c r="Y14" s="360"/>
      <c r="Z14" s="341"/>
      <c r="AA14" s="347" t="s">
        <v>176</v>
      </c>
      <c r="AB14" s="350"/>
      <c r="AC14" s="350"/>
      <c r="AD14" s="341"/>
      <c r="AE14" s="347" t="s">
        <v>176</v>
      </c>
      <c r="AF14" s="359"/>
      <c r="AG14" s="360"/>
      <c r="AH14" s="341"/>
      <c r="AI14" s="347" t="s">
        <v>176</v>
      </c>
      <c r="AJ14" s="359"/>
      <c r="AK14" s="360"/>
    </row>
    <row r="15" s="341" customFormat="1" customHeight="1" spans="1:38">
      <c r="A15" s="344"/>
      <c r="B15" s="358" t="s">
        <v>177</v>
      </c>
      <c r="C15" s="361"/>
      <c r="D15" s="360"/>
      <c r="E15" s="357"/>
      <c r="F15" s="341"/>
      <c r="G15" s="347" t="s">
        <v>177</v>
      </c>
      <c r="H15" s="359"/>
      <c r="I15" s="360"/>
      <c r="J15" s="341"/>
      <c r="K15" s="347" t="s">
        <v>177</v>
      </c>
      <c r="L15" s="350"/>
      <c r="M15" s="350"/>
      <c r="N15" s="341"/>
      <c r="O15" s="347" t="s">
        <v>177</v>
      </c>
      <c r="P15" s="359"/>
      <c r="Q15" s="360"/>
      <c r="R15" s="341"/>
      <c r="S15" s="347" t="s">
        <v>177</v>
      </c>
      <c r="T15" s="359"/>
      <c r="U15" s="360"/>
      <c r="V15" s="341"/>
      <c r="W15" s="347" t="s">
        <v>177</v>
      </c>
      <c r="X15" s="359"/>
      <c r="Y15" s="360"/>
      <c r="Z15" s="341"/>
      <c r="AA15" s="347" t="s">
        <v>177</v>
      </c>
      <c r="AB15" s="350"/>
      <c r="AC15" s="350"/>
      <c r="AD15" s="341"/>
      <c r="AE15" s="347" t="s">
        <v>177</v>
      </c>
      <c r="AF15" s="359"/>
      <c r="AG15" s="360"/>
      <c r="AH15" s="341"/>
      <c r="AI15" s="347" t="s">
        <v>177</v>
      </c>
      <c r="AJ15" s="359"/>
      <c r="AK15" s="360"/>
      <c r="AL15" s="357"/>
    </row>
    <row r="16" s="341" customFormat="1" customHeight="1" spans="1:38">
      <c r="A16" s="344"/>
      <c r="B16" s="358" t="s">
        <v>178</v>
      </c>
      <c r="C16" s="359"/>
      <c r="D16" s="360"/>
      <c r="E16" s="341"/>
      <c r="F16" s="341"/>
      <c r="G16" s="347" t="s">
        <v>178</v>
      </c>
      <c r="H16" s="359"/>
      <c r="I16" s="360"/>
      <c r="J16" s="341"/>
      <c r="K16" s="347" t="s">
        <v>178</v>
      </c>
      <c r="L16" s="350"/>
      <c r="M16" s="350"/>
      <c r="N16" s="341"/>
      <c r="O16" s="347" t="s">
        <v>178</v>
      </c>
      <c r="P16" s="359"/>
      <c r="Q16" s="360"/>
      <c r="R16" s="341"/>
      <c r="S16" s="347" t="s">
        <v>178</v>
      </c>
      <c r="T16" s="359"/>
      <c r="U16" s="360"/>
      <c r="V16" s="341"/>
      <c r="W16" s="347" t="s">
        <v>178</v>
      </c>
      <c r="X16" s="359"/>
      <c r="Y16" s="360"/>
      <c r="Z16" s="357"/>
      <c r="AA16" s="347" t="s">
        <v>178</v>
      </c>
      <c r="AB16" s="350"/>
      <c r="AC16" s="350"/>
      <c r="AD16" s="341"/>
      <c r="AE16" s="347" t="s">
        <v>178</v>
      </c>
      <c r="AF16" s="359"/>
      <c r="AG16" s="360"/>
      <c r="AH16" s="341"/>
      <c r="AI16" s="347" t="s">
        <v>178</v>
      </c>
      <c r="AJ16" s="359"/>
      <c r="AK16" s="360"/>
    </row>
    <row r="17" s="341" customFormat="1" customHeight="1" spans="1:39">
      <c r="A17" s="344"/>
      <c r="B17" s="358" t="s">
        <v>179</v>
      </c>
      <c r="C17" s="359"/>
      <c r="D17" s="360"/>
      <c r="E17" s="357"/>
      <c r="F17" s="341"/>
      <c r="G17" s="347" t="s">
        <v>179</v>
      </c>
      <c r="H17" s="359"/>
      <c r="I17" s="360"/>
      <c r="J17" s="357"/>
      <c r="K17" s="347" t="s">
        <v>179</v>
      </c>
      <c r="L17" s="350"/>
      <c r="M17" s="350"/>
      <c r="N17" s="341"/>
      <c r="O17" s="347" t="s">
        <v>179</v>
      </c>
      <c r="P17" s="359"/>
      <c r="Q17" s="360"/>
      <c r="R17" s="357"/>
      <c r="S17" s="347" t="s">
        <v>179</v>
      </c>
      <c r="T17" s="359"/>
      <c r="U17" s="360"/>
      <c r="V17" s="357"/>
      <c r="W17" s="347" t="s">
        <v>179</v>
      </c>
      <c r="X17" s="359"/>
      <c r="Y17" s="360"/>
      <c r="Z17" s="341"/>
      <c r="AA17" s="347" t="s">
        <v>179</v>
      </c>
      <c r="AB17" s="350"/>
      <c r="AC17" s="350"/>
      <c r="AD17" s="341"/>
      <c r="AE17" s="347" t="s">
        <v>179</v>
      </c>
      <c r="AF17" s="359"/>
      <c r="AG17" s="360"/>
      <c r="AH17" s="341"/>
      <c r="AI17" s="347" t="s">
        <v>179</v>
      </c>
      <c r="AJ17" s="359"/>
      <c r="AK17" s="360"/>
    </row>
    <row r="18" s="341" customFormat="1" customHeight="1" spans="1:39">
      <c r="A18" s="344"/>
      <c r="B18" s="358" t="s">
        <v>180</v>
      </c>
      <c r="C18" s="359"/>
      <c r="D18" s="360"/>
      <c r="E18" s="357"/>
      <c r="F18" s="341"/>
      <c r="G18" s="347" t="s">
        <v>180</v>
      </c>
      <c r="H18" s="359"/>
      <c r="I18" s="360"/>
      <c r="J18" s="357"/>
      <c r="K18" s="347" t="s">
        <v>180</v>
      </c>
      <c r="L18" s="350"/>
      <c r="M18" s="350"/>
      <c r="N18" s="341"/>
      <c r="O18" s="347" t="s">
        <v>180</v>
      </c>
      <c r="P18" s="359"/>
      <c r="Q18" s="360"/>
      <c r="R18" s="341"/>
      <c r="S18" s="347" t="s">
        <v>180</v>
      </c>
      <c r="T18" s="359"/>
      <c r="U18" s="360"/>
      <c r="V18" s="341"/>
      <c r="W18" s="347" t="s">
        <v>180</v>
      </c>
      <c r="X18" s="359"/>
      <c r="Y18" s="360"/>
      <c r="Z18" s="341"/>
      <c r="AA18" s="347" t="s">
        <v>180</v>
      </c>
      <c r="AB18" s="350"/>
      <c r="AC18" s="350"/>
      <c r="AD18" s="341"/>
      <c r="AE18" s="347" t="s">
        <v>180</v>
      </c>
      <c r="AF18" s="359"/>
      <c r="AG18" s="360"/>
      <c r="AH18" s="341"/>
      <c r="AI18" s="347" t="s">
        <v>180</v>
      </c>
      <c r="AJ18" s="359"/>
      <c r="AK18" s="360"/>
      <c r="AL18" s="357"/>
      <c r="AM18" s="362"/>
    </row>
    <row r="19" s="341" customFormat="1" customHeight="1" spans="1:39">
      <c r="A19" s="344"/>
      <c r="B19" s="358" t="s">
        <v>181</v>
      </c>
      <c r="C19" s="359"/>
      <c r="D19" s="360"/>
      <c r="E19" s="341"/>
      <c r="F19" s="341"/>
      <c r="G19" s="347" t="s">
        <v>181</v>
      </c>
      <c r="H19" s="359"/>
      <c r="I19" s="360"/>
      <c r="J19" s="341"/>
      <c r="K19" s="347" t="s">
        <v>181</v>
      </c>
      <c r="L19" s="350"/>
      <c r="M19" s="350"/>
      <c r="N19" s="341"/>
      <c r="O19" s="347" t="s">
        <v>181</v>
      </c>
      <c r="P19" s="359"/>
      <c r="Q19" s="360"/>
      <c r="R19" s="341"/>
      <c r="S19" s="347" t="s">
        <v>181</v>
      </c>
      <c r="T19" s="359"/>
      <c r="U19" s="360"/>
      <c r="V19" s="341"/>
      <c r="W19" s="347" t="s">
        <v>181</v>
      </c>
      <c r="X19" s="359"/>
      <c r="Y19" s="360"/>
      <c r="Z19" s="341"/>
      <c r="AA19" s="347" t="s">
        <v>181</v>
      </c>
      <c r="AB19" s="350"/>
      <c r="AC19" s="350"/>
      <c r="AD19" s="341"/>
      <c r="AE19" s="347" t="s">
        <v>181</v>
      </c>
      <c r="AF19" s="359"/>
      <c r="AG19" s="360"/>
      <c r="AH19" s="341"/>
      <c r="AI19" s="347" t="s">
        <v>181</v>
      </c>
      <c r="AJ19" s="359"/>
      <c r="AK19" s="360"/>
    </row>
    <row r="20" s="341" customFormat="1" customHeight="1" spans="1:39">
      <c r="A20" s="344"/>
      <c r="B20" s="358" t="s">
        <v>182</v>
      </c>
      <c r="C20" s="359"/>
      <c r="D20" s="360"/>
      <c r="E20" s="341"/>
      <c r="F20" s="341"/>
      <c r="G20" s="347" t="s">
        <v>182</v>
      </c>
      <c r="H20" s="359"/>
      <c r="I20" s="360"/>
      <c r="J20" s="341"/>
      <c r="K20" s="347" t="s">
        <v>182</v>
      </c>
      <c r="L20" s="350"/>
      <c r="M20" s="350"/>
      <c r="N20" s="341"/>
      <c r="O20" s="347" t="s">
        <v>182</v>
      </c>
      <c r="P20" s="359"/>
      <c r="Q20" s="360"/>
      <c r="R20" s="341"/>
      <c r="S20" s="347" t="s">
        <v>182</v>
      </c>
      <c r="T20" s="359"/>
      <c r="U20" s="360"/>
      <c r="V20" s="341"/>
      <c r="W20" s="347" t="s">
        <v>182</v>
      </c>
      <c r="X20" s="359"/>
      <c r="Y20" s="360"/>
      <c r="Z20" s="341"/>
      <c r="AA20" s="347" t="s">
        <v>182</v>
      </c>
      <c r="AB20" s="350"/>
      <c r="AC20" s="350"/>
      <c r="AD20" s="341"/>
      <c r="AE20" s="347" t="s">
        <v>182</v>
      </c>
      <c r="AF20" s="359"/>
      <c r="AG20" s="360"/>
      <c r="AH20" s="341"/>
      <c r="AI20" s="347" t="s">
        <v>182</v>
      </c>
      <c r="AJ20" s="359"/>
      <c r="AK20" s="360"/>
    </row>
    <row r="21" s="341" customFormat="1" customHeight="1" spans="1:39">
      <c r="A21" s="344"/>
      <c r="B21" s="358" t="s">
        <v>183</v>
      </c>
      <c r="C21" s="359"/>
      <c r="D21" s="360"/>
      <c r="E21" s="357"/>
      <c r="F21" s="357"/>
      <c r="G21" s="363" t="s">
        <v>183</v>
      </c>
      <c r="H21" s="359"/>
      <c r="I21" s="360"/>
      <c r="J21" s="357"/>
      <c r="K21" s="347" t="s">
        <v>183</v>
      </c>
      <c r="L21" s="350"/>
      <c r="M21" s="350"/>
      <c r="N21" s="341"/>
      <c r="O21" s="347" t="s">
        <v>183</v>
      </c>
      <c r="P21" s="359"/>
      <c r="Q21" s="360"/>
      <c r="R21" s="357"/>
      <c r="S21" s="347" t="s">
        <v>183</v>
      </c>
      <c r="T21" s="359"/>
      <c r="U21" s="360"/>
      <c r="V21" s="357"/>
      <c r="W21" s="347" t="s">
        <v>183</v>
      </c>
      <c r="X21" s="359"/>
      <c r="Y21" s="360"/>
      <c r="Z21" s="341"/>
      <c r="AA21" s="347" t="s">
        <v>183</v>
      </c>
      <c r="AB21" s="350"/>
      <c r="AC21" s="350"/>
      <c r="AD21" s="341"/>
      <c r="AE21" s="347" t="s">
        <v>183</v>
      </c>
      <c r="AF21" s="359"/>
      <c r="AG21" s="360"/>
      <c r="AH21" s="357"/>
      <c r="AI21" s="347" t="s">
        <v>183</v>
      </c>
      <c r="AJ21" s="359"/>
      <c r="AK21" s="360"/>
      <c r="AL21" s="357"/>
      <c r="AM21" s="362"/>
    </row>
    <row r="22" s="341" customFormat="1" customHeight="1" spans="1:39">
      <c r="A22" s="344"/>
      <c r="B22" s="358" t="s">
        <v>184</v>
      </c>
      <c r="C22" s="359"/>
      <c r="D22" s="360"/>
      <c r="E22" s="357"/>
      <c r="F22" s="357"/>
      <c r="G22" s="363" t="s">
        <v>184</v>
      </c>
      <c r="H22" s="359"/>
      <c r="I22" s="360"/>
      <c r="J22" s="357"/>
      <c r="K22" s="347" t="s">
        <v>184</v>
      </c>
      <c r="L22" s="350"/>
      <c r="M22" s="350"/>
      <c r="N22" s="341"/>
      <c r="O22" s="347" t="s">
        <v>184</v>
      </c>
      <c r="P22" s="359"/>
      <c r="Q22" s="360"/>
      <c r="R22" s="341"/>
      <c r="S22" s="347" t="s">
        <v>184</v>
      </c>
      <c r="T22" s="359"/>
      <c r="U22" s="360"/>
      <c r="V22" s="341"/>
      <c r="W22" s="347" t="s">
        <v>184</v>
      </c>
      <c r="X22" s="359"/>
      <c r="Y22" s="360"/>
      <c r="Z22" s="341"/>
      <c r="AA22" s="347" t="s">
        <v>184</v>
      </c>
      <c r="AB22" s="350"/>
      <c r="AC22" s="350"/>
      <c r="AD22" s="357"/>
      <c r="AE22" s="347" t="s">
        <v>184</v>
      </c>
      <c r="AF22" s="359"/>
      <c r="AG22" s="360"/>
      <c r="AH22" s="357"/>
      <c r="AI22" s="347" t="s">
        <v>184</v>
      </c>
      <c r="AJ22" s="359"/>
      <c r="AK22" s="360"/>
    </row>
    <row r="23" s="341" customFormat="1" customHeight="1" spans="1:39">
      <c r="A23" s="344"/>
      <c r="B23" s="358" t="s">
        <v>185</v>
      </c>
      <c r="C23" s="359"/>
      <c r="D23" s="360"/>
      <c r="E23" s="341"/>
      <c r="F23" s="341"/>
      <c r="G23" s="347" t="s">
        <v>185</v>
      </c>
      <c r="H23" s="359"/>
      <c r="I23" s="360"/>
      <c r="J23" s="341"/>
      <c r="K23" s="347" t="s">
        <v>185</v>
      </c>
      <c r="L23" s="350"/>
      <c r="M23" s="350"/>
      <c r="N23" s="341"/>
      <c r="O23" s="347" t="s">
        <v>185</v>
      </c>
      <c r="P23" s="359"/>
      <c r="Q23" s="360"/>
      <c r="R23" s="341"/>
      <c r="S23" s="347" t="s">
        <v>185</v>
      </c>
      <c r="T23" s="359"/>
      <c r="U23" s="360"/>
      <c r="V23" s="357"/>
      <c r="W23" s="347" t="s">
        <v>185</v>
      </c>
      <c r="X23" s="359"/>
      <c r="Y23" s="360"/>
      <c r="Z23" s="341"/>
      <c r="AA23" s="347" t="s">
        <v>185</v>
      </c>
      <c r="AB23" s="350"/>
      <c r="AC23" s="350"/>
      <c r="AD23" s="341"/>
      <c r="AE23" s="347" t="s">
        <v>185</v>
      </c>
      <c r="AF23" s="359"/>
      <c r="AG23" s="360"/>
      <c r="AH23" s="341"/>
      <c r="AI23" s="347" t="s">
        <v>185</v>
      </c>
      <c r="AJ23" s="359"/>
      <c r="AK23" s="360"/>
    </row>
    <row r="24" s="341" customFormat="1" customHeight="1" spans="1:39">
      <c r="A24" s="344"/>
      <c r="B24" s="358" t="s">
        <v>186</v>
      </c>
      <c r="C24" s="359"/>
      <c r="D24" s="360"/>
      <c r="E24" s="357"/>
      <c r="F24" s="341"/>
      <c r="G24" s="347" t="s">
        <v>186</v>
      </c>
      <c r="H24" s="359"/>
      <c r="I24" s="360"/>
      <c r="J24" s="357"/>
      <c r="K24" s="347" t="s">
        <v>186</v>
      </c>
      <c r="L24" s="350"/>
      <c r="M24" s="350"/>
      <c r="N24" s="341"/>
      <c r="O24" s="347" t="s">
        <v>186</v>
      </c>
      <c r="P24" s="359"/>
      <c r="Q24" s="360"/>
      <c r="R24" s="357"/>
      <c r="S24" s="347" t="s">
        <v>186</v>
      </c>
      <c r="T24" s="359"/>
      <c r="U24" s="360"/>
      <c r="V24" s="341"/>
      <c r="W24" s="347" t="s">
        <v>186</v>
      </c>
      <c r="X24" s="364" t="s">
        <v>187</v>
      </c>
      <c r="Y24" s="365">
        <v>1</v>
      </c>
      <c r="Z24" s="357">
        <v>450</v>
      </c>
      <c r="AA24" s="347" t="s">
        <v>186</v>
      </c>
      <c r="AB24" s="350"/>
      <c r="AC24" s="350"/>
      <c r="AD24" s="341"/>
      <c r="AE24" s="347" t="s">
        <v>186</v>
      </c>
      <c r="AF24" s="359"/>
      <c r="AG24" s="360"/>
      <c r="AH24" s="341"/>
      <c r="AI24" s="347" t="s">
        <v>186</v>
      </c>
      <c r="AJ24" s="359"/>
      <c r="AK24" s="360"/>
      <c r="AL24" s="357"/>
      <c r="AM24" s="362"/>
    </row>
    <row r="25" s="341" customFormat="1" customHeight="1" spans="1:39">
      <c r="A25" s="344"/>
      <c r="B25" s="358" t="s">
        <v>188</v>
      </c>
      <c r="C25" s="359"/>
      <c r="D25" s="360"/>
      <c r="E25" s="341"/>
      <c r="F25" s="341"/>
      <c r="G25" s="347" t="s">
        <v>188</v>
      </c>
      <c r="H25" s="359"/>
      <c r="I25" s="360"/>
      <c r="J25" s="341"/>
      <c r="K25" s="347" t="s">
        <v>188</v>
      </c>
      <c r="L25" s="350"/>
      <c r="M25" s="350"/>
      <c r="N25" s="341"/>
      <c r="O25" s="347" t="s">
        <v>188</v>
      </c>
      <c r="P25" s="366" t="s">
        <v>189</v>
      </c>
      <c r="Q25" s="367">
        <v>1</v>
      </c>
      <c r="R25" s="357">
        <v>285</v>
      </c>
      <c r="S25" s="347" t="s">
        <v>188</v>
      </c>
      <c r="T25" s="366" t="s">
        <v>190</v>
      </c>
      <c r="U25" s="367">
        <v>1</v>
      </c>
      <c r="V25" s="357">
        <v>280</v>
      </c>
      <c r="W25" s="347" t="s">
        <v>188</v>
      </c>
      <c r="X25" s="368"/>
      <c r="Y25" s="369"/>
      <c r="Z25" s="341"/>
      <c r="AA25" s="347" t="s">
        <v>188</v>
      </c>
      <c r="AB25" s="350"/>
      <c r="AC25" s="350"/>
      <c r="AD25" s="357"/>
      <c r="AE25" s="347" t="s">
        <v>188</v>
      </c>
      <c r="AF25" s="359"/>
      <c r="AG25" s="360"/>
      <c r="AH25" s="357"/>
      <c r="AI25" s="347" t="s">
        <v>188</v>
      </c>
      <c r="AJ25" s="359"/>
      <c r="AK25" s="360"/>
    </row>
    <row r="26" s="341" customFormat="1" customHeight="1" spans="1:39">
      <c r="A26" s="344"/>
      <c r="B26" s="347" t="s">
        <v>191</v>
      </c>
      <c r="C26" s="359"/>
      <c r="D26" s="360"/>
      <c r="E26" s="341"/>
      <c r="F26" s="341"/>
      <c r="G26" s="347" t="s">
        <v>191</v>
      </c>
      <c r="H26" s="359"/>
      <c r="I26" s="360"/>
      <c r="J26" s="341"/>
      <c r="K26" s="347" t="s">
        <v>191</v>
      </c>
      <c r="L26" s="350"/>
      <c r="M26" s="350"/>
      <c r="N26" s="341"/>
      <c r="O26" s="347" t="s">
        <v>191</v>
      </c>
      <c r="P26" s="370"/>
      <c r="Q26" s="371"/>
      <c r="R26" s="341"/>
      <c r="S26" s="347" t="s">
        <v>191</v>
      </c>
      <c r="T26" s="372"/>
      <c r="U26" s="371"/>
      <c r="V26" s="341"/>
      <c r="W26" s="347" t="s">
        <v>191</v>
      </c>
      <c r="X26" s="359"/>
      <c r="Y26" s="360"/>
      <c r="Z26" s="341"/>
      <c r="AA26" s="347" t="s">
        <v>191</v>
      </c>
      <c r="AB26" s="350"/>
      <c r="AC26" s="350"/>
      <c r="AD26" s="341"/>
      <c r="AE26" s="347" t="s">
        <v>191</v>
      </c>
      <c r="AF26" s="359"/>
      <c r="AG26" s="360"/>
      <c r="AH26" s="341"/>
      <c r="AI26" s="347" t="s">
        <v>191</v>
      </c>
      <c r="AJ26" s="359"/>
      <c r="AK26" s="360"/>
    </row>
    <row r="27" s="341" customFormat="1" customHeight="1" spans="1:39">
      <c r="A27" s="344"/>
      <c r="B27" s="358" t="s">
        <v>192</v>
      </c>
      <c r="C27" s="364" t="s">
        <v>193</v>
      </c>
      <c r="D27" s="365">
        <v>1</v>
      </c>
      <c r="E27" s="357">
        <v>450</v>
      </c>
      <c r="F27" s="341"/>
      <c r="G27" s="347" t="s">
        <v>192</v>
      </c>
      <c r="H27" s="359"/>
      <c r="I27" s="360"/>
      <c r="J27" s="357"/>
      <c r="K27" s="347" t="s">
        <v>192</v>
      </c>
      <c r="L27" s="350"/>
      <c r="M27" s="350"/>
      <c r="N27" s="341"/>
      <c r="O27" s="347" t="s">
        <v>192</v>
      </c>
      <c r="P27" s="359"/>
      <c r="Q27" s="360"/>
      <c r="R27" s="341"/>
      <c r="S27" s="347" t="s">
        <v>192</v>
      </c>
      <c r="T27" s="359"/>
      <c r="U27" s="360"/>
      <c r="V27" s="341"/>
      <c r="W27" s="347" t="s">
        <v>192</v>
      </c>
      <c r="X27" s="364" t="s">
        <v>194</v>
      </c>
      <c r="Y27" s="365">
        <v>1</v>
      </c>
      <c r="Z27" s="357">
        <v>450</v>
      </c>
      <c r="AA27" s="347" t="s">
        <v>192</v>
      </c>
      <c r="AB27" s="350"/>
      <c r="AC27" s="350"/>
      <c r="AD27" s="341"/>
      <c r="AE27" s="347" t="s">
        <v>192</v>
      </c>
      <c r="AF27" s="364" t="s">
        <v>187</v>
      </c>
      <c r="AG27" s="365">
        <v>1</v>
      </c>
      <c r="AH27" s="357">
        <v>450</v>
      </c>
      <c r="AI27" s="347" t="s">
        <v>192</v>
      </c>
      <c r="AJ27" s="359"/>
      <c r="AK27" s="360"/>
      <c r="AL27" s="357"/>
      <c r="AM27" s="362"/>
    </row>
    <row r="28" s="341" customFormat="1" customHeight="1" spans="1:39">
      <c r="A28" s="344"/>
      <c r="B28" s="358" t="s">
        <v>195</v>
      </c>
      <c r="C28" s="373"/>
      <c r="D28" s="369"/>
      <c r="E28" s="341"/>
      <c r="F28" s="341"/>
      <c r="G28" s="347" t="s">
        <v>195</v>
      </c>
      <c r="H28" s="359"/>
      <c r="I28" s="360"/>
      <c r="J28" s="341"/>
      <c r="K28" s="347" t="s">
        <v>195</v>
      </c>
      <c r="L28" s="350"/>
      <c r="M28" s="350"/>
      <c r="N28" s="341"/>
      <c r="O28" s="347" t="s">
        <v>195</v>
      </c>
      <c r="P28" s="374" t="s">
        <v>196</v>
      </c>
      <c r="Q28" s="375">
        <v>1</v>
      </c>
      <c r="R28" s="357">
        <v>140</v>
      </c>
      <c r="S28" s="347" t="s">
        <v>195</v>
      </c>
      <c r="T28" s="366" t="s">
        <v>189</v>
      </c>
      <c r="U28" s="367">
        <v>2</v>
      </c>
      <c r="V28" s="357">
        <v>285</v>
      </c>
      <c r="W28" s="358" t="s">
        <v>195</v>
      </c>
      <c r="X28" s="368"/>
      <c r="Y28" s="369"/>
      <c r="Z28" s="341"/>
      <c r="AA28" s="347" t="s">
        <v>195</v>
      </c>
      <c r="AB28" s="350"/>
      <c r="AC28" s="350"/>
      <c r="AD28" s="357"/>
      <c r="AE28" s="347" t="s">
        <v>195</v>
      </c>
      <c r="AF28" s="368"/>
      <c r="AG28" s="369"/>
      <c r="AH28" s="341"/>
      <c r="AI28" s="347" t="s">
        <v>195</v>
      </c>
      <c r="AJ28" s="359"/>
      <c r="AK28" s="360"/>
    </row>
    <row r="29" s="341" customFormat="1" customHeight="1" spans="1:39">
      <c r="A29" s="344"/>
      <c r="B29" s="358" t="s">
        <v>197</v>
      </c>
      <c r="C29" s="359"/>
      <c r="D29" s="360"/>
      <c r="E29" s="357"/>
      <c r="F29" s="341"/>
      <c r="G29" s="347" t="s">
        <v>197</v>
      </c>
      <c r="H29" s="359"/>
      <c r="I29" s="360"/>
      <c r="J29" s="341"/>
      <c r="K29" s="347" t="s">
        <v>197</v>
      </c>
      <c r="L29" s="350"/>
      <c r="M29" s="350"/>
      <c r="N29" s="341"/>
      <c r="O29" s="347" t="s">
        <v>197</v>
      </c>
      <c r="P29" s="359"/>
      <c r="Q29" s="360"/>
      <c r="R29" s="357"/>
      <c r="S29" s="347" t="s">
        <v>197</v>
      </c>
      <c r="T29" s="370"/>
      <c r="U29" s="371"/>
      <c r="V29" s="341"/>
      <c r="W29" s="347" t="s">
        <v>197</v>
      </c>
      <c r="X29" s="359"/>
      <c r="Y29" s="360"/>
      <c r="Z29" s="341"/>
      <c r="AA29" s="347" t="s">
        <v>197</v>
      </c>
      <c r="AB29" s="350"/>
      <c r="AC29" s="350"/>
      <c r="AD29" s="341"/>
      <c r="AE29" s="347" t="s">
        <v>197</v>
      </c>
      <c r="AF29" s="359"/>
      <c r="AG29" s="360"/>
      <c r="AH29" s="341"/>
      <c r="AI29" s="347" t="s">
        <v>197</v>
      </c>
      <c r="AJ29" s="359"/>
      <c r="AK29" s="360"/>
    </row>
    <row r="30" s="341" customFormat="1" customHeight="1" spans="1:39">
      <c r="A30" s="344"/>
      <c r="B30" s="358" t="s">
        <v>198</v>
      </c>
      <c r="C30" s="366" t="s">
        <v>199</v>
      </c>
      <c r="D30" s="376">
        <v>1</v>
      </c>
      <c r="E30" s="357">
        <v>197</v>
      </c>
      <c r="F30" s="341"/>
      <c r="G30" s="347" t="s">
        <v>198</v>
      </c>
      <c r="H30" s="364" t="s">
        <v>193</v>
      </c>
      <c r="I30" s="365">
        <v>2</v>
      </c>
      <c r="J30" s="357">
        <v>450</v>
      </c>
      <c r="K30" s="347" t="s">
        <v>198</v>
      </c>
      <c r="L30" s="350"/>
      <c r="M30" s="350"/>
      <c r="N30" s="341"/>
      <c r="O30" s="347" t="s">
        <v>198</v>
      </c>
      <c r="P30" s="366" t="s">
        <v>200</v>
      </c>
      <c r="Q30" s="367">
        <v>1</v>
      </c>
      <c r="R30" s="357">
        <v>270</v>
      </c>
      <c r="S30" s="347" t="s">
        <v>198</v>
      </c>
      <c r="T30" s="359"/>
      <c r="U30" s="360"/>
      <c r="V30" s="341"/>
      <c r="W30" s="358" t="s">
        <v>198</v>
      </c>
      <c r="X30" s="364" t="s">
        <v>201</v>
      </c>
      <c r="Y30" s="365">
        <v>9</v>
      </c>
      <c r="Z30" s="357">
        <v>450</v>
      </c>
      <c r="AA30" s="347" t="s">
        <v>198</v>
      </c>
      <c r="AB30" s="350"/>
      <c r="AC30" s="350"/>
      <c r="AD30" s="341"/>
      <c r="AE30" s="347" t="s">
        <v>198</v>
      </c>
      <c r="AF30" s="364" t="s">
        <v>194</v>
      </c>
      <c r="AG30" s="365">
        <v>2</v>
      </c>
      <c r="AH30" s="357">
        <v>450</v>
      </c>
      <c r="AI30" s="347" t="s">
        <v>198</v>
      </c>
      <c r="AJ30" s="359"/>
      <c r="AK30" s="360"/>
      <c r="AL30" s="357"/>
      <c r="AM30" s="362"/>
    </row>
    <row r="31" s="341" customFormat="1" customHeight="1" spans="1:39">
      <c r="A31" s="344"/>
      <c r="B31" s="358" t="s">
        <v>202</v>
      </c>
      <c r="C31" s="370"/>
      <c r="D31" s="377"/>
      <c r="E31" s="357"/>
      <c r="F31" s="341"/>
      <c r="G31" s="347" t="s">
        <v>202</v>
      </c>
      <c r="H31" s="368"/>
      <c r="I31" s="369"/>
      <c r="J31" s="341"/>
      <c r="K31" s="347" t="s">
        <v>202</v>
      </c>
      <c r="L31" s="350"/>
      <c r="M31" s="350"/>
      <c r="N31" s="341"/>
      <c r="O31" s="347" t="s">
        <v>202</v>
      </c>
      <c r="P31" s="370"/>
      <c r="Q31" s="371"/>
      <c r="R31" s="357"/>
      <c r="S31" s="347" t="s">
        <v>202</v>
      </c>
      <c r="T31" s="374" t="s">
        <v>196</v>
      </c>
      <c r="U31" s="375">
        <v>2</v>
      </c>
      <c r="V31" s="357">
        <v>140</v>
      </c>
      <c r="W31" s="358" t="s">
        <v>202</v>
      </c>
      <c r="X31" s="368"/>
      <c r="Y31" s="369"/>
      <c r="Z31" s="341"/>
      <c r="AA31" s="347" t="s">
        <v>202</v>
      </c>
      <c r="AB31" s="350"/>
      <c r="AC31" s="350"/>
      <c r="AD31" s="357"/>
      <c r="AE31" s="347" t="s">
        <v>202</v>
      </c>
      <c r="AF31" s="368"/>
      <c r="AG31" s="369"/>
      <c r="AH31" s="341"/>
      <c r="AI31" s="347" t="s">
        <v>202</v>
      </c>
      <c r="AJ31" s="359"/>
      <c r="AK31" s="360"/>
    </row>
    <row r="32" s="341" customFormat="1" customHeight="1" spans="1:39">
      <c r="A32" s="344"/>
      <c r="B32" s="358" t="s">
        <v>203</v>
      </c>
      <c r="C32" s="364"/>
      <c r="D32" s="365"/>
      <c r="E32" s="357"/>
      <c r="F32" s="341"/>
      <c r="G32" s="347" t="s">
        <v>203</v>
      </c>
      <c r="H32" s="359"/>
      <c r="I32" s="360"/>
      <c r="J32" s="341"/>
      <c r="K32" s="347" t="s">
        <v>203</v>
      </c>
      <c r="L32" s="350"/>
      <c r="M32" s="350"/>
      <c r="N32" s="341"/>
      <c r="O32" s="347" t="s">
        <v>203</v>
      </c>
      <c r="P32" s="359"/>
      <c r="Q32" s="360"/>
      <c r="R32" s="357"/>
      <c r="S32" s="347" t="s">
        <v>203</v>
      </c>
      <c r="T32" s="359"/>
      <c r="U32" s="360"/>
      <c r="V32" s="357"/>
      <c r="W32" s="347" t="s">
        <v>203</v>
      </c>
      <c r="X32" s="359"/>
      <c r="Y32" s="360"/>
      <c r="Z32" s="341"/>
      <c r="AA32" s="347" t="s">
        <v>203</v>
      </c>
      <c r="AB32" s="350"/>
      <c r="AC32" s="350"/>
      <c r="AD32" s="341"/>
      <c r="AE32" s="347" t="s">
        <v>203</v>
      </c>
      <c r="AF32" s="359"/>
      <c r="AG32" s="360"/>
      <c r="AH32" s="341"/>
      <c r="AI32" s="347" t="s">
        <v>203</v>
      </c>
      <c r="AJ32" s="359"/>
      <c r="AK32" s="360"/>
    </row>
    <row r="33" s="341" customFormat="1" customHeight="1" spans="1:39">
      <c r="A33" s="344"/>
      <c r="B33" s="358" t="s">
        <v>204</v>
      </c>
      <c r="C33" s="366" t="s">
        <v>205</v>
      </c>
      <c r="D33" s="367">
        <v>5</v>
      </c>
      <c r="E33" s="357">
        <v>531</v>
      </c>
      <c r="F33" s="341"/>
      <c r="G33" s="347" t="s">
        <v>204</v>
      </c>
      <c r="H33" s="378" t="s">
        <v>199</v>
      </c>
      <c r="I33" s="376">
        <v>2</v>
      </c>
      <c r="J33" s="357">
        <v>197</v>
      </c>
      <c r="K33" s="347" t="s">
        <v>204</v>
      </c>
      <c r="L33" s="350"/>
      <c r="M33" s="350"/>
      <c r="N33" s="341"/>
      <c r="O33" s="347" t="s">
        <v>204</v>
      </c>
      <c r="P33" s="366" t="s">
        <v>206</v>
      </c>
      <c r="Q33" s="367">
        <v>1</v>
      </c>
      <c r="R33" s="357">
        <v>270</v>
      </c>
      <c r="S33" s="347" t="s">
        <v>204</v>
      </c>
      <c r="T33" s="366" t="s">
        <v>200</v>
      </c>
      <c r="U33" s="367">
        <v>2</v>
      </c>
      <c r="V33" s="357">
        <v>270</v>
      </c>
      <c r="W33" s="358" t="s">
        <v>204</v>
      </c>
      <c r="X33" s="364" t="s">
        <v>201</v>
      </c>
      <c r="Y33" s="365">
        <v>7</v>
      </c>
      <c r="Z33" s="357">
        <v>450</v>
      </c>
      <c r="AA33" s="347" t="s">
        <v>204</v>
      </c>
      <c r="AB33" s="350"/>
      <c r="AC33" s="350"/>
      <c r="AD33" s="341"/>
      <c r="AE33" s="347" t="s">
        <v>204</v>
      </c>
      <c r="AF33" s="364" t="s">
        <v>201</v>
      </c>
      <c r="AG33" s="365">
        <v>8</v>
      </c>
      <c r="AH33" s="357">
        <v>450</v>
      </c>
      <c r="AI33" s="347" t="s">
        <v>204</v>
      </c>
      <c r="AJ33" s="364" t="s">
        <v>207</v>
      </c>
      <c r="AK33" s="365">
        <v>4</v>
      </c>
      <c r="AL33" s="357">
        <v>450</v>
      </c>
      <c r="AM33" s="362"/>
    </row>
    <row r="34" s="341" customFormat="1" customHeight="1" spans="1:39">
      <c r="A34" s="344"/>
      <c r="B34" s="358" t="s">
        <v>208</v>
      </c>
      <c r="C34" s="372"/>
      <c r="D34" s="371"/>
      <c r="E34" s="341"/>
      <c r="F34" s="341"/>
      <c r="G34" s="347" t="s">
        <v>208</v>
      </c>
      <c r="H34" s="379"/>
      <c r="I34" s="377"/>
      <c r="J34" s="357"/>
      <c r="K34" s="347" t="s">
        <v>208</v>
      </c>
      <c r="L34" s="350"/>
      <c r="M34" s="350"/>
      <c r="N34" s="341"/>
      <c r="O34" s="347" t="s">
        <v>208</v>
      </c>
      <c r="P34" s="370"/>
      <c r="Q34" s="371"/>
      <c r="R34" s="341"/>
      <c r="S34" s="347" t="s">
        <v>208</v>
      </c>
      <c r="T34" s="370"/>
      <c r="U34" s="371"/>
      <c r="V34" s="357"/>
      <c r="W34" s="358" t="s">
        <v>208</v>
      </c>
      <c r="X34" s="368"/>
      <c r="Y34" s="369"/>
      <c r="Z34" s="341"/>
      <c r="AA34" s="347" t="s">
        <v>208</v>
      </c>
      <c r="AB34" s="350"/>
      <c r="AC34" s="350"/>
      <c r="AD34" s="357"/>
      <c r="AE34" s="347" t="s">
        <v>208</v>
      </c>
      <c r="AF34" s="368"/>
      <c r="AG34" s="369"/>
      <c r="AH34" s="341"/>
      <c r="AI34" s="347" t="s">
        <v>208</v>
      </c>
      <c r="AJ34" s="368"/>
      <c r="AK34" s="369"/>
    </row>
    <row r="35" s="341" customFormat="1" customHeight="1" spans="1:39">
      <c r="A35" s="344"/>
      <c r="B35" s="358" t="s">
        <v>18</v>
      </c>
      <c r="C35" s="380"/>
      <c r="D35" s="381"/>
      <c r="E35" s="341"/>
      <c r="F35" s="341"/>
      <c r="G35" s="347" t="s">
        <v>18</v>
      </c>
      <c r="H35" s="382"/>
      <c r="I35" s="381"/>
      <c r="J35" s="341"/>
      <c r="K35" s="347" t="s">
        <v>18</v>
      </c>
      <c r="L35" s="350"/>
      <c r="M35" s="350"/>
      <c r="N35" s="341"/>
      <c r="O35" s="347" t="s">
        <v>18</v>
      </c>
      <c r="P35" s="380"/>
      <c r="Q35" s="381"/>
      <c r="R35" s="341"/>
      <c r="S35" s="347" t="s">
        <v>18</v>
      </c>
      <c r="T35" s="359"/>
      <c r="U35" s="360"/>
      <c r="V35" s="357"/>
      <c r="W35" s="347" t="s">
        <v>18</v>
      </c>
      <c r="X35" s="359"/>
      <c r="Y35" s="360"/>
      <c r="Z35" s="341"/>
      <c r="AA35" s="347" t="s">
        <v>18</v>
      </c>
      <c r="AB35" s="350"/>
      <c r="AC35" s="350"/>
      <c r="AD35" s="341"/>
      <c r="AE35" s="347" t="s">
        <v>18</v>
      </c>
      <c r="AF35" s="359"/>
      <c r="AG35" s="360"/>
      <c r="AH35" s="341"/>
      <c r="AI35" s="347" t="s">
        <v>18</v>
      </c>
      <c r="AJ35" s="359"/>
      <c r="AK35" s="360"/>
    </row>
    <row r="36" s="341" customFormat="1" customHeight="1" spans="1:39">
      <c r="A36" s="344"/>
      <c r="B36" s="358" t="s">
        <v>209</v>
      </c>
      <c r="C36" s="366" t="s">
        <v>210</v>
      </c>
      <c r="D36" s="367">
        <v>3</v>
      </c>
      <c r="E36" s="357">
        <v>513</v>
      </c>
      <c r="F36" s="341"/>
      <c r="G36" s="347" t="s">
        <v>209</v>
      </c>
      <c r="H36" s="366" t="s">
        <v>205</v>
      </c>
      <c r="I36" s="367">
        <v>4</v>
      </c>
      <c r="J36" s="357">
        <v>531</v>
      </c>
      <c r="K36" s="347" t="s">
        <v>209</v>
      </c>
      <c r="L36" s="350"/>
      <c r="M36" s="350"/>
      <c r="N36" s="341"/>
      <c r="O36" s="347" t="s">
        <v>209</v>
      </c>
      <c r="P36" s="364" t="s">
        <v>211</v>
      </c>
      <c r="Q36" s="365">
        <v>5</v>
      </c>
      <c r="R36" s="357">
        <v>521</v>
      </c>
      <c r="S36" s="347" t="s">
        <v>209</v>
      </c>
      <c r="T36" s="366" t="s">
        <v>206</v>
      </c>
      <c r="U36" s="367">
        <v>2</v>
      </c>
      <c r="V36" s="357">
        <v>270</v>
      </c>
      <c r="W36" s="358" t="s">
        <v>209</v>
      </c>
      <c r="X36" s="364" t="s">
        <v>201</v>
      </c>
      <c r="Y36" s="365">
        <v>5</v>
      </c>
      <c r="Z36" s="357">
        <v>450</v>
      </c>
      <c r="AA36" s="347" t="s">
        <v>209</v>
      </c>
      <c r="AB36" s="350"/>
      <c r="AC36" s="350"/>
      <c r="AD36" s="357"/>
      <c r="AE36" s="358" t="s">
        <v>209</v>
      </c>
      <c r="AF36" s="364" t="s">
        <v>201</v>
      </c>
      <c r="AG36" s="365">
        <v>6</v>
      </c>
      <c r="AH36" s="357">
        <v>450</v>
      </c>
      <c r="AI36" s="347" t="s">
        <v>209</v>
      </c>
      <c r="AJ36" s="364" t="s">
        <v>207</v>
      </c>
      <c r="AK36" s="365">
        <v>3</v>
      </c>
      <c r="AL36" s="357">
        <v>450</v>
      </c>
      <c r="AM36" s="362"/>
    </row>
    <row r="37" s="341" customFormat="1" customHeight="1" spans="1:39">
      <c r="A37" s="344"/>
      <c r="B37" s="358" t="s">
        <v>212</v>
      </c>
      <c r="C37" s="372"/>
      <c r="D37" s="371"/>
      <c r="E37" s="341"/>
      <c r="F37" s="341"/>
      <c r="G37" s="347" t="s">
        <v>212</v>
      </c>
      <c r="H37" s="372"/>
      <c r="I37" s="371"/>
      <c r="J37" s="341"/>
      <c r="K37" s="347" t="s">
        <v>212</v>
      </c>
      <c r="L37" s="350"/>
      <c r="M37" s="350"/>
      <c r="N37" s="341"/>
      <c r="O37" s="347" t="s">
        <v>212</v>
      </c>
      <c r="P37" s="368"/>
      <c r="Q37" s="369"/>
      <c r="R37" s="341"/>
      <c r="S37" s="347" t="s">
        <v>212</v>
      </c>
      <c r="T37" s="370"/>
      <c r="U37" s="371"/>
      <c r="V37" s="341"/>
      <c r="W37" s="358" t="s">
        <v>212</v>
      </c>
      <c r="X37" s="368"/>
      <c r="Y37" s="369"/>
      <c r="Z37" s="341"/>
      <c r="AA37" s="347" t="s">
        <v>212</v>
      </c>
      <c r="AB37" s="350"/>
      <c r="AC37" s="350"/>
      <c r="AD37" s="341"/>
      <c r="AE37" s="358" t="s">
        <v>212</v>
      </c>
      <c r="AF37" s="368"/>
      <c r="AG37" s="369"/>
      <c r="AH37" s="341"/>
      <c r="AI37" s="347" t="s">
        <v>212</v>
      </c>
      <c r="AJ37" s="368"/>
      <c r="AK37" s="369"/>
    </row>
    <row r="38" s="341" customFormat="1" customHeight="1" spans="1:39">
      <c r="A38" s="344"/>
      <c r="B38" s="358" t="s">
        <v>213</v>
      </c>
      <c r="C38" s="380"/>
      <c r="D38" s="381"/>
      <c r="E38" s="341"/>
      <c r="F38" s="341"/>
      <c r="G38" s="347" t="s">
        <v>213</v>
      </c>
      <c r="H38" s="380"/>
      <c r="I38" s="381"/>
      <c r="J38" s="341"/>
      <c r="K38" s="347" t="s">
        <v>213</v>
      </c>
      <c r="L38" s="350"/>
      <c r="M38" s="350"/>
      <c r="N38" s="341"/>
      <c r="O38" s="347" t="s">
        <v>213</v>
      </c>
      <c r="P38" s="380"/>
      <c r="Q38" s="381"/>
      <c r="R38" s="341"/>
      <c r="S38" s="347" t="s">
        <v>213</v>
      </c>
      <c r="T38" s="380"/>
      <c r="U38" s="360"/>
      <c r="V38" s="341"/>
      <c r="W38" s="347" t="s">
        <v>213</v>
      </c>
      <c r="X38" s="383"/>
      <c r="Y38" s="384"/>
      <c r="Z38" s="357"/>
      <c r="AA38" s="347" t="s">
        <v>213</v>
      </c>
      <c r="AB38" s="350"/>
      <c r="AC38" s="350"/>
      <c r="AD38" s="341"/>
      <c r="AE38" s="347" t="s">
        <v>213</v>
      </c>
      <c r="AF38" s="351"/>
      <c r="AG38" s="352"/>
      <c r="AH38" s="341"/>
      <c r="AI38" s="347" t="s">
        <v>213</v>
      </c>
      <c r="AJ38" s="359"/>
      <c r="AK38" s="360"/>
      <c r="AL38" s="357"/>
    </row>
    <row r="39" s="341" customFormat="1" customHeight="1" spans="1:39">
      <c r="A39" s="344"/>
      <c r="B39" s="358" t="s">
        <v>214</v>
      </c>
      <c r="C39" s="366" t="s">
        <v>210</v>
      </c>
      <c r="D39" s="367">
        <v>1</v>
      </c>
      <c r="E39" s="357">
        <v>431</v>
      </c>
      <c r="F39" s="341"/>
      <c r="G39" s="347" t="s">
        <v>214</v>
      </c>
      <c r="H39" s="366" t="s">
        <v>210</v>
      </c>
      <c r="I39" s="367">
        <v>2</v>
      </c>
      <c r="J39" s="357">
        <v>431</v>
      </c>
      <c r="K39" s="347" t="s">
        <v>214</v>
      </c>
      <c r="L39" s="350"/>
      <c r="M39" s="350"/>
      <c r="N39" s="341"/>
      <c r="O39" s="347" t="s">
        <v>214</v>
      </c>
      <c r="P39" s="364" t="s">
        <v>211</v>
      </c>
      <c r="Q39" s="365">
        <v>3</v>
      </c>
      <c r="R39" s="357">
        <v>521</v>
      </c>
      <c r="S39" s="347" t="s">
        <v>214</v>
      </c>
      <c r="T39" s="364" t="s">
        <v>211</v>
      </c>
      <c r="U39" s="365">
        <v>4</v>
      </c>
      <c r="V39" s="357">
        <v>521</v>
      </c>
      <c r="W39" s="358" t="s">
        <v>214</v>
      </c>
      <c r="X39" s="364" t="s">
        <v>201</v>
      </c>
      <c r="Y39" s="365">
        <v>3</v>
      </c>
      <c r="Z39" s="357">
        <v>450</v>
      </c>
      <c r="AA39" s="347" t="s">
        <v>214</v>
      </c>
      <c r="AB39" s="350"/>
      <c r="AC39" s="350"/>
      <c r="AD39" s="357"/>
      <c r="AE39" s="358" t="s">
        <v>214</v>
      </c>
      <c r="AF39" s="364" t="s">
        <v>201</v>
      </c>
      <c r="AG39" s="365">
        <v>4</v>
      </c>
      <c r="AH39" s="357">
        <v>450</v>
      </c>
      <c r="AI39" s="347" t="s">
        <v>214</v>
      </c>
      <c r="AJ39" s="364" t="s">
        <v>207</v>
      </c>
      <c r="AK39" s="365">
        <v>2</v>
      </c>
      <c r="AL39" s="357">
        <v>450</v>
      </c>
      <c r="AM39" s="362"/>
    </row>
    <row r="40" s="341" customFormat="1" customHeight="1" spans="1:39">
      <c r="A40" s="344"/>
      <c r="B40" s="358" t="s">
        <v>215</v>
      </c>
      <c r="C40" s="372"/>
      <c r="D40" s="371"/>
      <c r="E40" s="341"/>
      <c r="F40" s="341"/>
      <c r="G40" s="347" t="s">
        <v>215</v>
      </c>
      <c r="H40" s="372"/>
      <c r="I40" s="371"/>
      <c r="J40" s="341"/>
      <c r="K40" s="347" t="s">
        <v>215</v>
      </c>
      <c r="L40" s="350"/>
      <c r="M40" s="350"/>
      <c r="N40" s="341"/>
      <c r="O40" s="347" t="s">
        <v>215</v>
      </c>
      <c r="P40" s="368"/>
      <c r="Q40" s="369"/>
      <c r="R40" s="341"/>
      <c r="S40" s="347" t="s">
        <v>215</v>
      </c>
      <c r="T40" s="368"/>
      <c r="U40" s="369"/>
      <c r="V40" s="341"/>
      <c r="W40" s="358" t="s">
        <v>215</v>
      </c>
      <c r="X40" s="368"/>
      <c r="Y40" s="369"/>
      <c r="Z40" s="341"/>
      <c r="AA40" s="347" t="s">
        <v>215</v>
      </c>
      <c r="AB40" s="350"/>
      <c r="AC40" s="350"/>
      <c r="AD40" s="341"/>
      <c r="AE40" s="358" t="s">
        <v>215</v>
      </c>
      <c r="AF40" s="368"/>
      <c r="AG40" s="369"/>
      <c r="AH40" s="341"/>
      <c r="AI40" s="347" t="s">
        <v>215</v>
      </c>
      <c r="AJ40" s="368"/>
      <c r="AK40" s="369"/>
    </row>
    <row r="41" s="341" customFormat="1" customHeight="1" spans="1:39">
      <c r="A41" s="344"/>
      <c r="B41" s="358" t="s">
        <v>67</v>
      </c>
      <c r="C41" s="380"/>
      <c r="D41" s="381"/>
      <c r="E41" s="341"/>
      <c r="F41" s="341"/>
      <c r="G41" s="347" t="s">
        <v>67</v>
      </c>
      <c r="H41" s="380"/>
      <c r="I41" s="381"/>
      <c r="J41" s="341"/>
      <c r="K41" s="347" t="s">
        <v>67</v>
      </c>
      <c r="L41" s="350"/>
      <c r="M41" s="350"/>
      <c r="N41" s="341"/>
      <c r="O41" s="347" t="s">
        <v>67</v>
      </c>
      <c r="P41" s="380"/>
      <c r="Q41" s="381"/>
      <c r="R41" s="341"/>
      <c r="S41" s="347" t="s">
        <v>67</v>
      </c>
      <c r="T41" s="380"/>
      <c r="U41" s="381"/>
      <c r="V41" s="341"/>
      <c r="W41" s="347" t="s">
        <v>67</v>
      </c>
      <c r="X41" s="383"/>
      <c r="Y41" s="384"/>
      <c r="Z41" s="357"/>
      <c r="AA41" s="347" t="s">
        <v>67</v>
      </c>
      <c r="AB41" s="350"/>
      <c r="AC41" s="350"/>
      <c r="AD41" s="341"/>
      <c r="AE41" s="347" t="s">
        <v>67</v>
      </c>
      <c r="AF41" s="351"/>
      <c r="AG41" s="352"/>
      <c r="AH41" s="341"/>
      <c r="AI41" s="347" t="s">
        <v>67</v>
      </c>
      <c r="AJ41" s="359"/>
      <c r="AK41" s="360"/>
    </row>
    <row r="42" s="341" customFormat="1" customHeight="1" spans="1:39">
      <c r="A42" s="344"/>
      <c r="B42" s="358" t="s">
        <v>216</v>
      </c>
      <c r="C42" s="385" t="s">
        <v>217</v>
      </c>
      <c r="D42" s="365">
        <v>1</v>
      </c>
      <c r="E42" s="341">
        <v>1018</v>
      </c>
      <c r="F42" s="341"/>
      <c r="G42" s="347" t="s">
        <v>216</v>
      </c>
      <c r="H42" s="385" t="s">
        <v>217</v>
      </c>
      <c r="I42" s="365">
        <v>2</v>
      </c>
      <c r="J42" s="341">
        <v>1018</v>
      </c>
      <c r="K42" s="347" t="s">
        <v>216</v>
      </c>
      <c r="L42" s="350"/>
      <c r="M42" s="350"/>
      <c r="N42" s="341"/>
      <c r="O42" s="347" t="s">
        <v>216</v>
      </c>
      <c r="P42" s="364" t="s">
        <v>211</v>
      </c>
      <c r="Q42" s="365">
        <v>1</v>
      </c>
      <c r="R42" s="357">
        <v>521</v>
      </c>
      <c r="S42" s="347" t="s">
        <v>216</v>
      </c>
      <c r="T42" s="364" t="s">
        <v>211</v>
      </c>
      <c r="U42" s="365">
        <v>2</v>
      </c>
      <c r="V42" s="357">
        <v>521</v>
      </c>
      <c r="W42" s="358" t="s">
        <v>216</v>
      </c>
      <c r="X42" s="364" t="s">
        <v>201</v>
      </c>
      <c r="Y42" s="365">
        <v>1</v>
      </c>
      <c r="Z42" s="357">
        <v>450</v>
      </c>
      <c r="AA42" s="347" t="s">
        <v>216</v>
      </c>
      <c r="AB42" s="350"/>
      <c r="AC42" s="350"/>
      <c r="AD42" s="357"/>
      <c r="AE42" s="358" t="s">
        <v>216</v>
      </c>
      <c r="AF42" s="364" t="s">
        <v>201</v>
      </c>
      <c r="AG42" s="365">
        <v>2</v>
      </c>
      <c r="AH42" s="357">
        <v>450</v>
      </c>
      <c r="AI42" s="358" t="s">
        <v>216</v>
      </c>
      <c r="AJ42" s="364" t="s">
        <v>207</v>
      </c>
      <c r="AK42" s="365">
        <v>1</v>
      </c>
      <c r="AL42" s="357">
        <v>450</v>
      </c>
      <c r="AM42" s="362"/>
    </row>
    <row r="43" s="341" customFormat="1" customHeight="1" spans="1:39">
      <c r="A43" s="344"/>
      <c r="B43" s="358" t="s">
        <v>32</v>
      </c>
      <c r="C43" s="368"/>
      <c r="D43" s="369"/>
      <c r="E43" s="341"/>
      <c r="F43" s="341"/>
      <c r="G43" s="347" t="s">
        <v>32</v>
      </c>
      <c r="H43" s="368"/>
      <c r="I43" s="369"/>
      <c r="J43" s="341"/>
      <c r="K43" s="347" t="s">
        <v>32</v>
      </c>
      <c r="L43" s="350"/>
      <c r="M43" s="350"/>
      <c r="N43" s="341"/>
      <c r="O43" s="347" t="s">
        <v>32</v>
      </c>
      <c r="P43" s="368"/>
      <c r="Q43" s="369"/>
      <c r="R43" s="341"/>
      <c r="S43" s="347" t="s">
        <v>32</v>
      </c>
      <c r="T43" s="368"/>
      <c r="U43" s="369"/>
      <c r="V43" s="341"/>
      <c r="W43" s="358" t="s">
        <v>32</v>
      </c>
      <c r="X43" s="368"/>
      <c r="Y43" s="369"/>
      <c r="Z43" s="341"/>
      <c r="AA43" s="347" t="s">
        <v>32</v>
      </c>
      <c r="AB43" s="350"/>
      <c r="AC43" s="350"/>
      <c r="AD43" s="341"/>
      <c r="AE43" s="358" t="s">
        <v>32</v>
      </c>
      <c r="AF43" s="368"/>
      <c r="AG43" s="369"/>
      <c r="AH43" s="341"/>
      <c r="AI43" s="358" t="s">
        <v>32</v>
      </c>
      <c r="AJ43" s="368"/>
      <c r="AK43" s="369"/>
    </row>
    <row r="44" s="341" customFormat="1" customHeight="1" spans="1:39">
      <c r="A44" s="344"/>
      <c r="B44" s="347" t="s">
        <v>22</v>
      </c>
      <c r="C44" s="348"/>
      <c r="D44" s="349"/>
      <c r="E44" s="341"/>
      <c r="F44" s="341"/>
      <c r="G44" s="347" t="s">
        <v>22</v>
      </c>
      <c r="H44" s="386"/>
      <c r="I44" s="387"/>
      <c r="J44" s="341"/>
      <c r="K44" s="347" t="s">
        <v>22</v>
      </c>
      <c r="L44" s="350"/>
      <c r="M44" s="350"/>
      <c r="N44" s="341"/>
      <c r="O44" s="347" t="s">
        <v>22</v>
      </c>
      <c r="P44" s="348"/>
      <c r="Q44" s="349"/>
      <c r="R44" s="341"/>
      <c r="S44" s="347" t="s">
        <v>22</v>
      </c>
      <c r="T44" s="348"/>
      <c r="U44" s="349"/>
      <c r="V44" s="341"/>
      <c r="W44" s="347" t="s">
        <v>22</v>
      </c>
      <c r="X44" s="348"/>
      <c r="Y44" s="349"/>
      <c r="Z44" s="341"/>
      <c r="AA44" s="347" t="s">
        <v>22</v>
      </c>
      <c r="AB44" s="350"/>
      <c r="AC44" s="350"/>
      <c r="AD44" s="341"/>
      <c r="AE44" s="347" t="s">
        <v>22</v>
      </c>
      <c r="AF44" s="348"/>
      <c r="AG44" s="349"/>
      <c r="AH44" s="341"/>
      <c r="AI44" s="347" t="s">
        <v>22</v>
      </c>
      <c r="AJ44" s="388"/>
      <c r="AK44" s="389"/>
    </row>
    <row r="45" s="341" customFormat="1" customHeight="1" spans="1:39">
      <c r="A45" s="344"/>
      <c r="B45" s="345"/>
      <c r="C45" s="390" t="s">
        <v>218</v>
      </c>
      <c r="D45" s="391">
        <f>SUM(E3:E43)</f>
        <v>4018</v>
      </c>
      <c r="G45" s="345"/>
      <c r="H45" s="390" t="s">
        <v>218</v>
      </c>
      <c r="I45" s="391">
        <f>SUM(J3:J43)</f>
        <v>3570</v>
      </c>
      <c r="K45" s="345"/>
      <c r="L45" s="390"/>
      <c r="M45" s="391"/>
      <c r="N45" s="341"/>
      <c r="O45" s="345"/>
      <c r="P45" s="390" t="s">
        <v>218</v>
      </c>
      <c r="Q45" s="391">
        <f>SUM(R3:R43)</f>
        <v>3226</v>
      </c>
      <c r="S45" s="345"/>
      <c r="T45" s="390" t="s">
        <v>218</v>
      </c>
      <c r="U45" s="391">
        <f>SUM(V3:V43)</f>
        <v>2985</v>
      </c>
      <c r="W45" s="345"/>
      <c r="X45" s="390" t="s">
        <v>218</v>
      </c>
      <c r="Y45" s="391">
        <f>SUM(Z3:Z43)</f>
        <v>3848</v>
      </c>
      <c r="AA45" s="345"/>
      <c r="AB45" s="390"/>
      <c r="AC45" s="391"/>
      <c r="AD45" s="341"/>
      <c r="AE45" s="345"/>
      <c r="AF45" s="390" t="s">
        <v>218</v>
      </c>
      <c r="AG45" s="391">
        <f>SUM(AH3:AH43)</f>
        <v>3463</v>
      </c>
      <c r="AI45" s="345"/>
      <c r="AJ45" s="390" t="s">
        <v>218</v>
      </c>
      <c r="AK45" s="391">
        <f>SUM(AL3:AL43)</f>
        <v>1800</v>
      </c>
    </row>
    <row r="46" s="341" customFormat="1" customHeight="1" spans="1:39">
      <c r="A46" s="344"/>
    </row>
    <row r="47" s="341" customFormat="1" customHeight="1" spans="1:39">
      <c r="B47" s="345"/>
      <c r="C47" s="346" t="s">
        <v>219</v>
      </c>
      <c r="D47" s="346"/>
      <c r="E47" s="341"/>
      <c r="F47" s="341"/>
      <c r="G47" s="345"/>
      <c r="H47" s="346" t="s">
        <v>220</v>
      </c>
      <c r="I47" s="341"/>
      <c r="J47" s="341"/>
      <c r="K47" s="341"/>
      <c r="L47" s="346" t="s">
        <v>221</v>
      </c>
      <c r="M47" s="346"/>
      <c r="N47" s="341"/>
      <c r="O47" s="345"/>
      <c r="P47" s="346" t="s">
        <v>222</v>
      </c>
      <c r="Q47" s="346"/>
      <c r="R47" s="341"/>
      <c r="S47" s="345"/>
      <c r="T47" s="346" t="s">
        <v>223</v>
      </c>
      <c r="U47" s="346"/>
      <c r="V47" s="341"/>
      <c r="W47" s="345"/>
      <c r="X47" s="346" t="s">
        <v>224</v>
      </c>
      <c r="Y47" s="346"/>
      <c r="Z47" s="341"/>
      <c r="AA47" s="345"/>
      <c r="AB47" s="346" t="s">
        <v>225</v>
      </c>
      <c r="AC47" s="346"/>
      <c r="AD47" s="341"/>
      <c r="AE47" s="345"/>
      <c r="AF47" s="346" t="s">
        <v>226</v>
      </c>
      <c r="AG47" s="346"/>
      <c r="AH47" s="341"/>
      <c r="AI47" s="345"/>
      <c r="AJ47" s="346" t="s">
        <v>227</v>
      </c>
      <c r="AK47" s="346"/>
    </row>
    <row r="48" s="341" customFormat="1" customHeight="1" spans="1:39">
      <c r="A48" s="344"/>
      <c r="B48" s="347" t="s">
        <v>156</v>
      </c>
      <c r="C48" s="392" t="s">
        <v>228</v>
      </c>
      <c r="D48" s="393"/>
      <c r="E48" s="341"/>
      <c r="F48" s="341"/>
      <c r="G48" s="347" t="s">
        <v>156</v>
      </c>
      <c r="H48" s="351"/>
      <c r="I48" s="352"/>
      <c r="J48" s="341"/>
      <c r="K48" s="347" t="s">
        <v>156</v>
      </c>
      <c r="L48" s="351"/>
      <c r="M48" s="352"/>
      <c r="N48" s="341"/>
      <c r="O48" s="347" t="s">
        <v>156</v>
      </c>
      <c r="P48" s="351"/>
      <c r="Q48" s="352"/>
      <c r="R48" s="341"/>
      <c r="S48" s="347" t="s">
        <v>156</v>
      </c>
      <c r="T48" s="350" t="s">
        <v>157</v>
      </c>
      <c r="U48" s="350"/>
      <c r="V48" s="341"/>
      <c r="W48" s="347" t="s">
        <v>156</v>
      </c>
      <c r="X48" s="351"/>
      <c r="Y48" s="352"/>
      <c r="Z48" s="341"/>
      <c r="AA48" s="347" t="s">
        <v>156</v>
      </c>
      <c r="AB48" s="353"/>
      <c r="AC48" s="354"/>
      <c r="AD48" s="341"/>
      <c r="AE48" s="347" t="s">
        <v>156</v>
      </c>
      <c r="AF48" s="353"/>
      <c r="AG48" s="354"/>
      <c r="AH48" s="341"/>
      <c r="AI48" s="347" t="s">
        <v>156</v>
      </c>
      <c r="AJ48" s="353"/>
      <c r="AK48" s="354"/>
    </row>
    <row r="49" s="341" customFormat="1" customHeight="1" spans="1:37">
      <c r="A49" s="344"/>
      <c r="B49" s="347" t="s">
        <v>158</v>
      </c>
      <c r="C49" s="392"/>
      <c r="D49" s="393"/>
      <c r="E49" s="341"/>
      <c r="F49" s="341"/>
      <c r="G49" s="347" t="s">
        <v>158</v>
      </c>
      <c r="H49" s="355" t="s">
        <v>229</v>
      </c>
      <c r="I49" s="356">
        <v>1</v>
      </c>
      <c r="J49" s="357">
        <v>349</v>
      </c>
      <c r="K49" s="358" t="s">
        <v>158</v>
      </c>
      <c r="L49" s="355" t="s">
        <v>229</v>
      </c>
      <c r="M49" s="356">
        <v>2</v>
      </c>
      <c r="N49" s="357">
        <v>349</v>
      </c>
      <c r="O49" s="358" t="s">
        <v>158</v>
      </c>
      <c r="P49" s="355" t="s">
        <v>230</v>
      </c>
      <c r="Q49" s="356">
        <v>1</v>
      </c>
      <c r="R49" s="357">
        <v>349</v>
      </c>
      <c r="S49" s="347" t="s">
        <v>158</v>
      </c>
      <c r="T49" s="350"/>
      <c r="U49" s="350"/>
      <c r="V49" s="341"/>
      <c r="W49" s="358" t="s">
        <v>158</v>
      </c>
      <c r="X49" s="355" t="s">
        <v>230</v>
      </c>
      <c r="Y49" s="356">
        <v>2</v>
      </c>
      <c r="Z49" s="357">
        <v>349</v>
      </c>
      <c r="AA49" s="358" t="s">
        <v>158</v>
      </c>
      <c r="AB49" s="359"/>
      <c r="AC49" s="360"/>
      <c r="AD49" s="357"/>
      <c r="AE49" s="358" t="s">
        <v>158</v>
      </c>
      <c r="AF49" s="359"/>
      <c r="AG49" s="360"/>
      <c r="AH49" s="357"/>
      <c r="AI49" s="358" t="s">
        <v>158</v>
      </c>
      <c r="AJ49" s="359"/>
      <c r="AK49" s="360"/>
    </row>
    <row r="50" s="341" customFormat="1" customHeight="1" spans="1:37">
      <c r="A50" s="344"/>
      <c r="B50" s="347" t="s">
        <v>162</v>
      </c>
      <c r="C50" s="392"/>
      <c r="D50" s="393"/>
      <c r="E50" s="341"/>
      <c r="F50" s="341"/>
      <c r="G50" s="347" t="s">
        <v>162</v>
      </c>
      <c r="H50" s="359"/>
      <c r="I50" s="360"/>
      <c r="J50" s="341"/>
      <c r="K50" s="347" t="s">
        <v>162</v>
      </c>
      <c r="L50" s="353"/>
      <c r="M50" s="354"/>
      <c r="N50" s="341"/>
      <c r="O50" s="347" t="s">
        <v>162</v>
      </c>
      <c r="P50" s="353"/>
      <c r="Q50" s="354"/>
      <c r="R50" s="341"/>
      <c r="S50" s="347" t="s">
        <v>162</v>
      </c>
      <c r="T50" s="350"/>
      <c r="U50" s="350"/>
      <c r="V50" s="341"/>
      <c r="W50" s="347" t="s">
        <v>162</v>
      </c>
      <c r="X50" s="351"/>
      <c r="Y50" s="352"/>
      <c r="Z50" s="341"/>
      <c r="AA50" s="347" t="s">
        <v>162</v>
      </c>
      <c r="AB50" s="359"/>
      <c r="AC50" s="360"/>
      <c r="AD50" s="341"/>
      <c r="AE50" s="347" t="s">
        <v>162</v>
      </c>
      <c r="AF50" s="359"/>
      <c r="AG50" s="360"/>
      <c r="AH50" s="341"/>
      <c r="AI50" s="347" t="s">
        <v>162</v>
      </c>
      <c r="AJ50" s="359"/>
      <c r="AK50" s="360"/>
    </row>
    <row r="51" s="341" customFormat="1" customHeight="1" spans="1:37">
      <c r="A51" s="344"/>
      <c r="B51" s="347" t="s">
        <v>163</v>
      </c>
      <c r="C51" s="392"/>
      <c r="D51" s="393"/>
      <c r="E51" s="341"/>
      <c r="F51" s="341"/>
      <c r="G51" s="347" t="s">
        <v>163</v>
      </c>
      <c r="H51" s="359"/>
      <c r="I51" s="360"/>
      <c r="J51" s="341"/>
      <c r="K51" s="358" t="s">
        <v>163</v>
      </c>
      <c r="L51" s="359"/>
      <c r="M51" s="360"/>
      <c r="N51" s="341"/>
      <c r="O51" s="358" t="s">
        <v>163</v>
      </c>
      <c r="P51" s="355" t="s">
        <v>170</v>
      </c>
      <c r="Q51" s="356">
        <v>3</v>
      </c>
      <c r="R51" s="341">
        <v>65</v>
      </c>
      <c r="S51" s="347" t="s">
        <v>163</v>
      </c>
      <c r="T51" s="350"/>
      <c r="U51" s="350"/>
      <c r="V51" s="341"/>
      <c r="W51" s="358" t="s">
        <v>163</v>
      </c>
      <c r="X51" s="359"/>
      <c r="Y51" s="360"/>
      <c r="Z51" s="341"/>
      <c r="AA51" s="358" t="s">
        <v>163</v>
      </c>
      <c r="AB51" s="359"/>
      <c r="AC51" s="360"/>
      <c r="AD51" s="357"/>
      <c r="AE51" s="358" t="s">
        <v>163</v>
      </c>
      <c r="AF51" s="359"/>
      <c r="AG51" s="360"/>
      <c r="AH51" s="357"/>
      <c r="AI51" s="358" t="s">
        <v>163</v>
      </c>
      <c r="AJ51" s="359"/>
      <c r="AK51" s="360"/>
    </row>
    <row r="52" s="341" customFormat="1" customHeight="1" spans="1:37">
      <c r="A52" s="344"/>
      <c r="B52" s="347" t="s">
        <v>167</v>
      </c>
      <c r="C52" s="392"/>
      <c r="D52" s="393"/>
      <c r="E52" s="341"/>
      <c r="F52" s="341"/>
      <c r="G52" s="347" t="s">
        <v>167</v>
      </c>
      <c r="H52" s="359"/>
      <c r="I52" s="360"/>
      <c r="J52" s="341"/>
      <c r="K52" s="347" t="s">
        <v>167</v>
      </c>
      <c r="L52" s="359"/>
      <c r="M52" s="360"/>
      <c r="N52" s="341"/>
      <c r="O52" s="347" t="s">
        <v>167</v>
      </c>
      <c r="P52" s="359"/>
      <c r="Q52" s="360"/>
      <c r="R52" s="341"/>
      <c r="S52" s="347" t="s">
        <v>167</v>
      </c>
      <c r="T52" s="350"/>
      <c r="U52" s="350"/>
      <c r="V52" s="341"/>
      <c r="W52" s="347" t="s">
        <v>167</v>
      </c>
      <c r="X52" s="359"/>
      <c r="Y52" s="360"/>
      <c r="Z52" s="341"/>
      <c r="AA52" s="347" t="s">
        <v>167</v>
      </c>
      <c r="AB52" s="359"/>
      <c r="AC52" s="360"/>
      <c r="AD52" s="341"/>
      <c r="AE52" s="347" t="s">
        <v>167</v>
      </c>
      <c r="AF52" s="359"/>
      <c r="AG52" s="360"/>
      <c r="AH52" s="341"/>
      <c r="AI52" s="347" t="s">
        <v>167</v>
      </c>
      <c r="AJ52" s="359"/>
      <c r="AK52" s="360"/>
    </row>
    <row r="53" s="341" customFormat="1" customHeight="1" spans="1:37">
      <c r="A53" s="344"/>
      <c r="B53" s="347" t="s">
        <v>168</v>
      </c>
      <c r="C53" s="392"/>
      <c r="D53" s="393"/>
      <c r="E53" s="341"/>
      <c r="F53" s="341"/>
      <c r="G53" s="347" t="s">
        <v>168</v>
      </c>
      <c r="H53" s="359"/>
      <c r="I53" s="360"/>
      <c r="J53" s="341"/>
      <c r="K53" s="358" t="s">
        <v>168</v>
      </c>
      <c r="L53" s="359"/>
      <c r="M53" s="360"/>
      <c r="N53" s="341"/>
      <c r="O53" s="347" t="s">
        <v>168</v>
      </c>
      <c r="P53" s="359"/>
      <c r="Q53" s="360"/>
      <c r="R53" s="341"/>
      <c r="S53" s="347" t="s">
        <v>168</v>
      </c>
      <c r="T53" s="350"/>
      <c r="U53" s="350"/>
      <c r="V53" s="341"/>
      <c r="W53" s="347" t="s">
        <v>168</v>
      </c>
      <c r="X53" s="359"/>
      <c r="Y53" s="360"/>
      <c r="Z53" s="341"/>
      <c r="AA53" s="347" t="s">
        <v>168</v>
      </c>
      <c r="AB53" s="359"/>
      <c r="AC53" s="360"/>
      <c r="AD53" s="341"/>
      <c r="AE53" s="347" t="s">
        <v>168</v>
      </c>
      <c r="AF53" s="359"/>
      <c r="AG53" s="360"/>
      <c r="AH53" s="341"/>
      <c r="AI53" s="347" t="s">
        <v>168</v>
      </c>
      <c r="AJ53" s="359"/>
      <c r="AK53" s="360"/>
    </row>
    <row r="54" s="341" customFormat="1" customHeight="1" spans="1:37">
      <c r="A54" s="344"/>
      <c r="B54" s="347" t="s">
        <v>171</v>
      </c>
      <c r="C54" s="392"/>
      <c r="D54" s="393"/>
      <c r="E54" s="341"/>
      <c r="F54" s="341"/>
      <c r="G54" s="347" t="s">
        <v>171</v>
      </c>
      <c r="H54" s="359"/>
      <c r="I54" s="360"/>
      <c r="J54" s="341"/>
      <c r="K54" s="347" t="s">
        <v>171</v>
      </c>
      <c r="L54" s="359"/>
      <c r="M54" s="360"/>
      <c r="N54" s="341"/>
      <c r="O54" s="347" t="s">
        <v>171</v>
      </c>
      <c r="P54" s="359"/>
      <c r="Q54" s="360"/>
      <c r="R54" s="341"/>
      <c r="S54" s="347" t="s">
        <v>171</v>
      </c>
      <c r="T54" s="350"/>
      <c r="U54" s="350"/>
      <c r="V54" s="341"/>
      <c r="W54" s="347" t="s">
        <v>171</v>
      </c>
      <c r="X54" s="359"/>
      <c r="Y54" s="360"/>
      <c r="Z54" s="341"/>
      <c r="AA54" s="347" t="s">
        <v>171</v>
      </c>
      <c r="AB54" s="359"/>
      <c r="AC54" s="360"/>
      <c r="AD54" s="341"/>
      <c r="AE54" s="347" t="s">
        <v>171</v>
      </c>
      <c r="AF54" s="359"/>
      <c r="AG54" s="360"/>
      <c r="AH54" s="341"/>
      <c r="AI54" s="347" t="s">
        <v>171</v>
      </c>
      <c r="AJ54" s="359"/>
      <c r="AK54" s="360"/>
    </row>
    <row r="55" s="341" customFormat="1" customHeight="1" spans="1:37">
      <c r="A55" s="344"/>
      <c r="B55" s="347" t="s">
        <v>172</v>
      </c>
      <c r="C55" s="392"/>
      <c r="D55" s="393"/>
      <c r="E55" s="341"/>
      <c r="F55" s="341"/>
      <c r="G55" s="347" t="s">
        <v>172</v>
      </c>
      <c r="H55" s="359"/>
      <c r="I55" s="360"/>
      <c r="J55" s="341"/>
      <c r="K55" s="347" t="s">
        <v>172</v>
      </c>
      <c r="L55" s="359"/>
      <c r="M55" s="360"/>
      <c r="N55" s="341"/>
      <c r="O55" s="347" t="s">
        <v>172</v>
      </c>
      <c r="P55" s="359"/>
      <c r="Q55" s="360"/>
      <c r="R55" s="341"/>
      <c r="S55" s="347" t="s">
        <v>172</v>
      </c>
      <c r="T55" s="350"/>
      <c r="U55" s="350"/>
      <c r="V55" s="341"/>
      <c r="W55" s="347" t="s">
        <v>172</v>
      </c>
      <c r="X55" s="359"/>
      <c r="Y55" s="360"/>
      <c r="Z55" s="341"/>
      <c r="AA55" s="347" t="s">
        <v>172</v>
      </c>
      <c r="AB55" s="359"/>
      <c r="AC55" s="360"/>
      <c r="AD55" s="341"/>
      <c r="AE55" s="347" t="s">
        <v>172</v>
      </c>
      <c r="AF55" s="359"/>
      <c r="AG55" s="360"/>
      <c r="AH55" s="341"/>
      <c r="AI55" s="347" t="s">
        <v>172</v>
      </c>
      <c r="AJ55" s="359"/>
      <c r="AK55" s="360"/>
    </row>
    <row r="56" s="341" customFormat="1" customHeight="1" spans="1:37">
      <c r="A56" s="344"/>
      <c r="B56" s="347" t="s">
        <v>173</v>
      </c>
      <c r="C56" s="392"/>
      <c r="D56" s="393"/>
      <c r="E56" s="341"/>
      <c r="F56" s="341"/>
      <c r="G56" s="347" t="s">
        <v>173</v>
      </c>
      <c r="H56" s="359"/>
      <c r="I56" s="360"/>
      <c r="J56" s="341"/>
      <c r="K56" s="347" t="s">
        <v>173</v>
      </c>
      <c r="L56" s="359"/>
      <c r="M56" s="360"/>
      <c r="N56" s="341"/>
      <c r="O56" s="347" t="s">
        <v>173</v>
      </c>
      <c r="P56" s="359"/>
      <c r="Q56" s="360"/>
      <c r="R56" s="341"/>
      <c r="S56" s="347" t="s">
        <v>173</v>
      </c>
      <c r="T56" s="350"/>
      <c r="U56" s="350"/>
      <c r="V56" s="341"/>
      <c r="W56" s="347" t="s">
        <v>173</v>
      </c>
      <c r="X56" s="359"/>
      <c r="Y56" s="360"/>
      <c r="Z56" s="341"/>
      <c r="AA56" s="347" t="s">
        <v>173</v>
      </c>
      <c r="AB56" s="359"/>
      <c r="AC56" s="360"/>
      <c r="AD56" s="341"/>
      <c r="AE56" s="347" t="s">
        <v>173</v>
      </c>
      <c r="AF56" s="359"/>
      <c r="AG56" s="360"/>
      <c r="AH56" s="341"/>
      <c r="AI56" s="347" t="s">
        <v>173</v>
      </c>
      <c r="AJ56" s="359"/>
      <c r="AK56" s="360"/>
    </row>
    <row r="57" s="341" customFormat="1" customHeight="1" spans="1:37">
      <c r="A57" s="344"/>
      <c r="B57" s="347" t="s">
        <v>174</v>
      </c>
      <c r="C57" s="392"/>
      <c r="D57" s="393"/>
      <c r="E57" s="341"/>
      <c r="F57" s="341"/>
      <c r="G57" s="347" t="s">
        <v>174</v>
      </c>
      <c r="H57" s="359"/>
      <c r="I57" s="360"/>
      <c r="J57" s="341"/>
      <c r="K57" s="347" t="s">
        <v>174</v>
      </c>
      <c r="L57" s="359"/>
      <c r="M57" s="360"/>
      <c r="N57" s="341"/>
      <c r="O57" s="347" t="s">
        <v>174</v>
      </c>
      <c r="P57" s="359"/>
      <c r="Q57" s="360"/>
      <c r="R57" s="341"/>
      <c r="S57" s="347" t="s">
        <v>174</v>
      </c>
      <c r="T57" s="350"/>
      <c r="U57" s="350"/>
      <c r="V57" s="357"/>
      <c r="W57" s="347" t="s">
        <v>174</v>
      </c>
      <c r="X57" s="359"/>
      <c r="Y57" s="360"/>
      <c r="Z57" s="341"/>
      <c r="AA57" s="347" t="s">
        <v>174</v>
      </c>
      <c r="AB57" s="359"/>
      <c r="AC57" s="360"/>
      <c r="AD57" s="341"/>
      <c r="AE57" s="347" t="s">
        <v>174</v>
      </c>
      <c r="AF57" s="359"/>
      <c r="AG57" s="360"/>
      <c r="AH57" s="341"/>
      <c r="AI57" s="347" t="s">
        <v>174</v>
      </c>
      <c r="AJ57" s="359"/>
      <c r="AK57" s="360"/>
    </row>
    <row r="58" s="341" customFormat="1" customHeight="1" spans="1:37">
      <c r="A58" s="344"/>
      <c r="B58" s="347" t="s">
        <v>175</v>
      </c>
      <c r="C58" s="392"/>
      <c r="D58" s="393"/>
      <c r="E58" s="341"/>
      <c r="F58" s="341"/>
      <c r="G58" s="347" t="s">
        <v>175</v>
      </c>
      <c r="H58" s="359"/>
      <c r="I58" s="360"/>
      <c r="J58" s="341"/>
      <c r="K58" s="347" t="s">
        <v>175</v>
      </c>
      <c r="L58" s="359"/>
      <c r="M58" s="360"/>
      <c r="N58" s="341"/>
      <c r="O58" s="347" t="s">
        <v>175</v>
      </c>
      <c r="P58" s="359"/>
      <c r="Q58" s="360"/>
      <c r="R58" s="341"/>
      <c r="S58" s="347" t="s">
        <v>175</v>
      </c>
      <c r="T58" s="350"/>
      <c r="U58" s="350"/>
      <c r="V58" s="357"/>
      <c r="W58" s="347" t="s">
        <v>175</v>
      </c>
      <c r="X58" s="359"/>
      <c r="Y58" s="360"/>
      <c r="Z58" s="341"/>
      <c r="AA58" s="347" t="s">
        <v>175</v>
      </c>
      <c r="AB58" s="359"/>
      <c r="AC58" s="360"/>
      <c r="AD58" s="341"/>
      <c r="AE58" s="347" t="s">
        <v>175</v>
      </c>
      <c r="AF58" s="359"/>
      <c r="AG58" s="360"/>
      <c r="AH58" s="341"/>
      <c r="AI58" s="347" t="s">
        <v>175</v>
      </c>
      <c r="AJ58" s="359"/>
      <c r="AK58" s="360"/>
    </row>
    <row r="59" s="341" customFormat="1" customHeight="1" spans="1:37">
      <c r="A59" s="344"/>
      <c r="B59" s="347" t="s">
        <v>176</v>
      </c>
      <c r="C59" s="392"/>
      <c r="D59" s="393"/>
      <c r="E59" s="341"/>
      <c r="F59" s="341"/>
      <c r="G59" s="347" t="s">
        <v>176</v>
      </c>
      <c r="H59" s="359"/>
      <c r="I59" s="360"/>
      <c r="J59" s="341"/>
      <c r="K59" s="347" t="s">
        <v>176</v>
      </c>
      <c r="L59" s="359"/>
      <c r="M59" s="360"/>
      <c r="N59" s="341"/>
      <c r="O59" s="347" t="s">
        <v>176</v>
      </c>
      <c r="P59" s="359"/>
      <c r="Q59" s="360"/>
      <c r="R59" s="341"/>
      <c r="S59" s="347" t="s">
        <v>176</v>
      </c>
      <c r="T59" s="350"/>
      <c r="U59" s="350"/>
      <c r="V59" s="357"/>
      <c r="W59" s="347" t="s">
        <v>176</v>
      </c>
      <c r="X59" s="359"/>
      <c r="Y59" s="360"/>
      <c r="Z59" s="341"/>
      <c r="AA59" s="347" t="s">
        <v>176</v>
      </c>
      <c r="AB59" s="359"/>
      <c r="AC59" s="360"/>
      <c r="AD59" s="341"/>
      <c r="AE59" s="347" t="s">
        <v>176</v>
      </c>
      <c r="AF59" s="359"/>
      <c r="AG59" s="360"/>
      <c r="AH59" s="341"/>
      <c r="AI59" s="347" t="s">
        <v>176</v>
      </c>
      <c r="AJ59" s="359"/>
      <c r="AK59" s="360"/>
    </row>
    <row r="60" s="341" customFormat="1" customHeight="1" spans="1:37">
      <c r="A60" s="344"/>
      <c r="B60" s="347" t="s">
        <v>177</v>
      </c>
      <c r="C60" s="392"/>
      <c r="D60" s="393"/>
      <c r="E60" s="341"/>
      <c r="F60" s="341"/>
      <c r="G60" s="347" t="s">
        <v>177</v>
      </c>
      <c r="H60" s="359"/>
      <c r="I60" s="360"/>
      <c r="J60" s="341"/>
      <c r="K60" s="347" t="s">
        <v>177</v>
      </c>
      <c r="L60" s="359"/>
      <c r="M60" s="360"/>
      <c r="N60" s="341"/>
      <c r="O60" s="347" t="s">
        <v>177</v>
      </c>
      <c r="P60" s="359"/>
      <c r="Q60" s="360"/>
      <c r="R60" s="341"/>
      <c r="S60" s="347" t="s">
        <v>177</v>
      </c>
      <c r="T60" s="350"/>
      <c r="U60" s="350"/>
      <c r="V60" s="357"/>
      <c r="W60" s="347" t="s">
        <v>177</v>
      </c>
      <c r="X60" s="359"/>
      <c r="Y60" s="360"/>
      <c r="Z60" s="341"/>
      <c r="AA60" s="347" t="s">
        <v>177</v>
      </c>
      <c r="AB60" s="359"/>
      <c r="AC60" s="360"/>
      <c r="AD60" s="341"/>
      <c r="AE60" s="347" t="s">
        <v>177</v>
      </c>
      <c r="AF60" s="359"/>
      <c r="AG60" s="360"/>
      <c r="AH60" s="341"/>
      <c r="AI60" s="347" t="s">
        <v>177</v>
      </c>
      <c r="AJ60" s="359"/>
      <c r="AK60" s="360"/>
    </row>
    <row r="61" s="341" customFormat="1" customHeight="1" spans="1:37">
      <c r="A61" s="344"/>
      <c r="B61" s="347" t="s">
        <v>178</v>
      </c>
      <c r="C61" s="392"/>
      <c r="D61" s="393"/>
      <c r="E61" s="341"/>
      <c r="F61" s="341"/>
      <c r="G61" s="347" t="s">
        <v>178</v>
      </c>
      <c r="H61" s="359"/>
      <c r="I61" s="360"/>
      <c r="J61" s="341"/>
      <c r="K61" s="347" t="s">
        <v>178</v>
      </c>
      <c r="L61" s="359"/>
      <c r="M61" s="360"/>
      <c r="N61" s="341"/>
      <c r="O61" s="347" t="s">
        <v>178</v>
      </c>
      <c r="P61" s="359"/>
      <c r="Q61" s="360"/>
      <c r="R61" s="341"/>
      <c r="S61" s="347" t="s">
        <v>178</v>
      </c>
      <c r="T61" s="350"/>
      <c r="U61" s="350"/>
      <c r="V61" s="357"/>
      <c r="W61" s="347" t="s">
        <v>178</v>
      </c>
      <c r="X61" s="359"/>
      <c r="Y61" s="360"/>
      <c r="Z61" s="341"/>
      <c r="AA61" s="347" t="s">
        <v>178</v>
      </c>
      <c r="AB61" s="359"/>
      <c r="AC61" s="360"/>
      <c r="AD61" s="341"/>
      <c r="AE61" s="347" t="s">
        <v>178</v>
      </c>
      <c r="AF61" s="359"/>
      <c r="AG61" s="360"/>
      <c r="AH61" s="341"/>
      <c r="AI61" s="347" t="s">
        <v>178</v>
      </c>
      <c r="AJ61" s="359"/>
      <c r="AK61" s="360"/>
    </row>
    <row r="62" s="341" customFormat="1" customHeight="1" spans="1:37">
      <c r="A62" s="344"/>
      <c r="B62" s="347" t="s">
        <v>179</v>
      </c>
      <c r="C62" s="392"/>
      <c r="D62" s="393"/>
      <c r="E62" s="341"/>
      <c r="F62" s="341"/>
      <c r="G62" s="347" t="s">
        <v>179</v>
      </c>
      <c r="H62" s="359"/>
      <c r="I62" s="360"/>
      <c r="J62" s="357"/>
      <c r="K62" s="347" t="s">
        <v>179</v>
      </c>
      <c r="L62" s="359"/>
      <c r="M62" s="360"/>
      <c r="N62" s="357"/>
      <c r="O62" s="347" t="s">
        <v>179</v>
      </c>
      <c r="P62" s="359"/>
      <c r="Q62" s="360"/>
      <c r="R62" s="341"/>
      <c r="S62" s="347" t="s">
        <v>179</v>
      </c>
      <c r="T62" s="350"/>
      <c r="U62" s="350"/>
      <c r="V62" s="357"/>
      <c r="W62" s="347" t="s">
        <v>179</v>
      </c>
      <c r="X62" s="359"/>
      <c r="Y62" s="360"/>
      <c r="Z62" s="341"/>
      <c r="AA62" s="347" t="s">
        <v>179</v>
      </c>
      <c r="AB62" s="359"/>
      <c r="AC62" s="360"/>
      <c r="AD62" s="341"/>
      <c r="AE62" s="347" t="s">
        <v>179</v>
      </c>
      <c r="AF62" s="359"/>
      <c r="AG62" s="360"/>
      <c r="AH62" s="341"/>
      <c r="AI62" s="347" t="s">
        <v>179</v>
      </c>
      <c r="AJ62" s="359"/>
      <c r="AK62" s="360"/>
    </row>
    <row r="63" s="341" customFormat="1" customHeight="1" spans="1:37">
      <c r="A63" s="344"/>
      <c r="B63" s="347" t="s">
        <v>180</v>
      </c>
      <c r="C63" s="392"/>
      <c r="D63" s="393"/>
      <c r="E63" s="341"/>
      <c r="F63" s="341"/>
      <c r="G63" s="347" t="s">
        <v>180</v>
      </c>
      <c r="H63" s="359"/>
      <c r="I63" s="360"/>
      <c r="J63" s="341"/>
      <c r="K63" s="347" t="s">
        <v>180</v>
      </c>
      <c r="L63" s="359"/>
      <c r="M63" s="360"/>
      <c r="N63" s="341"/>
      <c r="O63" s="347" t="s">
        <v>180</v>
      </c>
      <c r="P63" s="359"/>
      <c r="Q63" s="360"/>
      <c r="R63" s="341"/>
      <c r="S63" s="347" t="s">
        <v>180</v>
      </c>
      <c r="T63" s="350"/>
      <c r="U63" s="350"/>
      <c r="V63" s="357"/>
      <c r="W63" s="347" t="s">
        <v>180</v>
      </c>
      <c r="X63" s="359"/>
      <c r="Y63" s="360"/>
      <c r="Z63" s="357"/>
      <c r="AA63" s="347" t="s">
        <v>180</v>
      </c>
      <c r="AB63" s="359"/>
      <c r="AC63" s="360"/>
      <c r="AD63" s="341"/>
      <c r="AE63" s="347" t="s">
        <v>180</v>
      </c>
      <c r="AF63" s="359"/>
      <c r="AG63" s="360"/>
      <c r="AH63" s="357"/>
      <c r="AI63" s="347" t="s">
        <v>180</v>
      </c>
      <c r="AJ63" s="359"/>
      <c r="AK63" s="360"/>
    </row>
    <row r="64" s="341" customFormat="1" customHeight="1" spans="1:37">
      <c r="A64" s="344"/>
      <c r="B64" s="347" t="s">
        <v>181</v>
      </c>
      <c r="C64" s="392"/>
      <c r="D64" s="393"/>
      <c r="E64" s="341"/>
      <c r="F64" s="341"/>
      <c r="G64" s="347" t="s">
        <v>181</v>
      </c>
      <c r="H64" s="359"/>
      <c r="I64" s="360"/>
      <c r="J64" s="341"/>
      <c r="K64" s="347" t="s">
        <v>181</v>
      </c>
      <c r="L64" s="359"/>
      <c r="M64" s="360"/>
      <c r="N64" s="341"/>
      <c r="O64" s="347" t="s">
        <v>181</v>
      </c>
      <c r="P64" s="359"/>
      <c r="Q64" s="360"/>
      <c r="R64" s="341"/>
      <c r="S64" s="347" t="s">
        <v>181</v>
      </c>
      <c r="T64" s="350"/>
      <c r="U64" s="350"/>
      <c r="V64" s="357"/>
      <c r="W64" s="347" t="s">
        <v>181</v>
      </c>
      <c r="X64" s="359"/>
      <c r="Y64" s="360"/>
      <c r="Z64" s="357"/>
      <c r="AA64" s="347" t="s">
        <v>181</v>
      </c>
      <c r="AB64" s="359"/>
      <c r="AC64" s="360"/>
      <c r="AD64" s="341"/>
      <c r="AE64" s="347" t="s">
        <v>181</v>
      </c>
      <c r="AF64" s="359"/>
      <c r="AG64" s="360"/>
      <c r="AH64" s="357"/>
      <c r="AI64" s="347" t="s">
        <v>181</v>
      </c>
      <c r="AJ64" s="359"/>
      <c r="AK64" s="360"/>
    </row>
    <row r="65" s="341" customFormat="1" customHeight="1" spans="1:39">
      <c r="A65" s="344"/>
      <c r="B65" s="347" t="s">
        <v>182</v>
      </c>
      <c r="C65" s="392"/>
      <c r="D65" s="393"/>
      <c r="E65" s="341"/>
      <c r="F65" s="341"/>
      <c r="G65" s="347" t="s">
        <v>182</v>
      </c>
      <c r="H65" s="359"/>
      <c r="I65" s="360"/>
      <c r="J65" s="341"/>
      <c r="K65" s="347" t="s">
        <v>182</v>
      </c>
      <c r="L65" s="359"/>
      <c r="M65" s="360"/>
      <c r="N65" s="341"/>
      <c r="O65" s="347" t="s">
        <v>182</v>
      </c>
      <c r="P65" s="359"/>
      <c r="Q65" s="360"/>
      <c r="R65" s="341"/>
      <c r="S65" s="347" t="s">
        <v>182</v>
      </c>
      <c r="T65" s="350"/>
      <c r="U65" s="350"/>
      <c r="V65" s="357"/>
      <c r="W65" s="347" t="s">
        <v>182</v>
      </c>
      <c r="X65" s="359"/>
      <c r="Y65" s="360"/>
      <c r="Z65" s="357"/>
      <c r="AA65" s="347" t="s">
        <v>182</v>
      </c>
      <c r="AB65" s="359"/>
      <c r="AC65" s="360"/>
      <c r="AD65" s="341"/>
      <c r="AE65" s="347" t="s">
        <v>182</v>
      </c>
      <c r="AF65" s="359"/>
      <c r="AG65" s="360"/>
      <c r="AH65" s="357"/>
      <c r="AI65" s="347" t="s">
        <v>182</v>
      </c>
      <c r="AJ65" s="359"/>
      <c r="AK65" s="360"/>
    </row>
    <row r="66" s="341" customFormat="1" customHeight="1" spans="1:39">
      <c r="A66" s="344"/>
      <c r="B66" s="347" t="s">
        <v>183</v>
      </c>
      <c r="C66" s="392"/>
      <c r="D66" s="393"/>
      <c r="E66" s="341"/>
      <c r="F66" s="341"/>
      <c r="G66" s="347" t="s">
        <v>183</v>
      </c>
      <c r="H66" s="359"/>
      <c r="I66" s="360"/>
      <c r="J66" s="357"/>
      <c r="K66" s="347" t="s">
        <v>183</v>
      </c>
      <c r="L66" s="359"/>
      <c r="M66" s="360"/>
      <c r="N66" s="357"/>
      <c r="O66" s="347" t="s">
        <v>183</v>
      </c>
      <c r="P66" s="359"/>
      <c r="Q66" s="360"/>
      <c r="R66" s="341"/>
      <c r="S66" s="347" t="s">
        <v>183</v>
      </c>
      <c r="T66" s="350"/>
      <c r="U66" s="350"/>
      <c r="V66" s="357"/>
      <c r="W66" s="347" t="s">
        <v>183</v>
      </c>
      <c r="X66" s="359"/>
      <c r="Y66" s="360"/>
      <c r="Z66" s="357"/>
      <c r="AA66" s="347" t="s">
        <v>183</v>
      </c>
      <c r="AB66" s="359"/>
      <c r="AC66" s="360"/>
      <c r="AD66" s="341"/>
      <c r="AE66" s="347" t="s">
        <v>183</v>
      </c>
      <c r="AF66" s="359"/>
      <c r="AG66" s="360"/>
      <c r="AH66" s="357"/>
      <c r="AI66" s="347" t="s">
        <v>183</v>
      </c>
      <c r="AJ66" s="359"/>
      <c r="AK66" s="360"/>
      <c r="AL66" s="362"/>
      <c r="AM66" s="362"/>
    </row>
    <row r="67" s="341" customFormat="1" customHeight="1" spans="1:39">
      <c r="A67" s="344"/>
      <c r="B67" s="347" t="s">
        <v>184</v>
      </c>
      <c r="C67" s="392"/>
      <c r="D67" s="393"/>
      <c r="E67" s="341"/>
      <c r="F67" s="341"/>
      <c r="G67" s="347" t="s">
        <v>184</v>
      </c>
      <c r="H67" s="359"/>
      <c r="I67" s="360"/>
      <c r="J67" s="341"/>
      <c r="K67" s="347" t="s">
        <v>184</v>
      </c>
      <c r="L67" s="359"/>
      <c r="M67" s="360"/>
      <c r="N67" s="394"/>
      <c r="O67" s="347" t="s">
        <v>184</v>
      </c>
      <c r="P67" s="359"/>
      <c r="Q67" s="360"/>
      <c r="R67" s="341"/>
      <c r="S67" s="347" t="s">
        <v>184</v>
      </c>
      <c r="T67" s="350"/>
      <c r="U67" s="350"/>
      <c r="V67" s="357"/>
      <c r="W67" s="347" t="s">
        <v>184</v>
      </c>
      <c r="X67" s="359"/>
      <c r="Y67" s="360"/>
      <c r="Z67" s="357"/>
      <c r="AA67" s="347" t="s">
        <v>184</v>
      </c>
      <c r="AB67" s="359"/>
      <c r="AC67" s="360"/>
      <c r="AD67" s="341"/>
      <c r="AE67" s="347" t="s">
        <v>184</v>
      </c>
      <c r="AF67" s="359"/>
      <c r="AG67" s="360"/>
      <c r="AH67" s="357"/>
      <c r="AI67" s="347" t="s">
        <v>184</v>
      </c>
      <c r="AJ67" s="359"/>
      <c r="AK67" s="360"/>
      <c r="AM67" s="362"/>
    </row>
    <row r="68" s="341" customFormat="1" customHeight="1" spans="1:39">
      <c r="A68" s="344"/>
      <c r="B68" s="347" t="s">
        <v>185</v>
      </c>
      <c r="C68" s="392"/>
      <c r="D68" s="393"/>
      <c r="E68" s="341"/>
      <c r="F68" s="341"/>
      <c r="G68" s="347" t="s">
        <v>185</v>
      </c>
      <c r="H68" s="359"/>
      <c r="I68" s="360"/>
      <c r="J68" s="341"/>
      <c r="K68" s="347" t="s">
        <v>185</v>
      </c>
      <c r="L68" s="359"/>
      <c r="M68" s="360"/>
      <c r="N68" s="341"/>
      <c r="O68" s="347" t="s">
        <v>185</v>
      </c>
      <c r="P68" s="359"/>
      <c r="Q68" s="360"/>
      <c r="R68" s="341"/>
      <c r="S68" s="347" t="s">
        <v>185</v>
      </c>
      <c r="T68" s="350"/>
      <c r="U68" s="350"/>
      <c r="V68" s="357"/>
      <c r="W68" s="347" t="s">
        <v>185</v>
      </c>
      <c r="X68" s="359"/>
      <c r="Y68" s="360"/>
      <c r="Z68" s="357"/>
      <c r="AA68" s="347" t="s">
        <v>185</v>
      </c>
      <c r="AB68" s="359"/>
      <c r="AC68" s="360"/>
      <c r="AD68" s="341"/>
      <c r="AE68" s="347" t="s">
        <v>185</v>
      </c>
      <c r="AF68" s="359"/>
      <c r="AG68" s="360"/>
      <c r="AH68" s="357"/>
      <c r="AI68" s="347" t="s">
        <v>185</v>
      </c>
      <c r="AJ68" s="359"/>
      <c r="AK68" s="360"/>
      <c r="AM68" s="362"/>
    </row>
    <row r="69" s="341" customFormat="1" customHeight="1" spans="1:39">
      <c r="A69" s="344"/>
      <c r="B69" s="347" t="s">
        <v>186</v>
      </c>
      <c r="C69" s="392"/>
      <c r="D69" s="393"/>
      <c r="E69" s="341"/>
      <c r="F69" s="341"/>
      <c r="G69" s="347" t="s">
        <v>186</v>
      </c>
      <c r="H69" s="359"/>
      <c r="I69" s="360"/>
      <c r="J69" s="357"/>
      <c r="K69" s="347" t="s">
        <v>186</v>
      </c>
      <c r="L69" s="359"/>
      <c r="M69" s="360"/>
      <c r="N69" s="341"/>
      <c r="O69" s="347" t="s">
        <v>186</v>
      </c>
      <c r="P69" s="359"/>
      <c r="Q69" s="360"/>
      <c r="R69" s="341"/>
      <c r="S69" s="347" t="s">
        <v>186</v>
      </c>
      <c r="T69" s="350"/>
      <c r="U69" s="350"/>
      <c r="V69" s="357"/>
      <c r="W69" s="347" t="s">
        <v>186</v>
      </c>
      <c r="X69" s="359"/>
      <c r="Y69" s="360"/>
      <c r="Z69" s="357"/>
      <c r="AA69" s="347" t="s">
        <v>186</v>
      </c>
      <c r="AB69" s="359"/>
      <c r="AC69" s="360"/>
      <c r="AD69" s="341"/>
      <c r="AE69" s="347" t="s">
        <v>186</v>
      </c>
      <c r="AF69" s="359"/>
      <c r="AG69" s="360"/>
      <c r="AH69" s="357"/>
      <c r="AI69" s="347" t="s">
        <v>186</v>
      </c>
      <c r="AJ69" s="359"/>
      <c r="AK69" s="360"/>
      <c r="AL69" s="362"/>
      <c r="AM69" s="362"/>
    </row>
    <row r="70" s="341" customFormat="1" customHeight="1" spans="1:39">
      <c r="A70" s="344"/>
      <c r="B70" s="347" t="s">
        <v>188</v>
      </c>
      <c r="C70" s="392"/>
      <c r="D70" s="393"/>
      <c r="E70" s="341"/>
      <c r="F70" s="341"/>
      <c r="G70" s="347" t="s">
        <v>188</v>
      </c>
      <c r="H70" s="359"/>
      <c r="I70" s="360"/>
      <c r="J70" s="394"/>
      <c r="K70" s="347" t="s">
        <v>188</v>
      </c>
      <c r="L70" s="359"/>
      <c r="M70" s="360"/>
      <c r="N70" s="394"/>
      <c r="O70" s="347" t="s">
        <v>188</v>
      </c>
      <c r="P70" s="359"/>
      <c r="Q70" s="360"/>
      <c r="R70" s="357"/>
      <c r="S70" s="347" t="s">
        <v>188</v>
      </c>
      <c r="T70" s="350"/>
      <c r="U70" s="350"/>
      <c r="V70" s="341"/>
      <c r="W70" s="347" t="s">
        <v>188</v>
      </c>
      <c r="X70" s="359"/>
      <c r="Y70" s="360"/>
      <c r="Z70" s="357"/>
      <c r="AA70" s="347" t="s">
        <v>188</v>
      </c>
      <c r="AB70" s="359"/>
      <c r="AC70" s="360"/>
      <c r="AD70" s="341"/>
      <c r="AE70" s="347" t="s">
        <v>188</v>
      </c>
      <c r="AF70" s="359"/>
      <c r="AG70" s="360"/>
      <c r="AH70" s="357"/>
      <c r="AI70" s="347" t="s">
        <v>188</v>
      </c>
      <c r="AJ70" s="359"/>
      <c r="AK70" s="360"/>
      <c r="AM70" s="362"/>
    </row>
    <row r="71" s="341" customFormat="1" customHeight="1" spans="1:39">
      <c r="A71" s="344"/>
      <c r="B71" s="347" t="s">
        <v>191</v>
      </c>
      <c r="C71" s="392"/>
      <c r="D71" s="393"/>
      <c r="E71" s="341"/>
      <c r="F71" s="341"/>
      <c r="G71" s="347" t="s">
        <v>191</v>
      </c>
      <c r="H71" s="359"/>
      <c r="I71" s="360"/>
      <c r="J71" s="341"/>
      <c r="K71" s="347" t="s">
        <v>191</v>
      </c>
      <c r="L71" s="359"/>
      <c r="M71" s="360"/>
      <c r="N71" s="341"/>
      <c r="O71" s="347" t="s">
        <v>191</v>
      </c>
      <c r="P71" s="359"/>
      <c r="Q71" s="360"/>
      <c r="R71" s="341"/>
      <c r="S71" s="347" t="s">
        <v>191</v>
      </c>
      <c r="T71" s="350"/>
      <c r="U71" s="350"/>
      <c r="V71" s="341"/>
      <c r="W71" s="347" t="s">
        <v>191</v>
      </c>
      <c r="X71" s="359"/>
      <c r="Y71" s="360"/>
      <c r="Z71" s="357"/>
      <c r="AA71" s="347" t="s">
        <v>191</v>
      </c>
      <c r="AB71" s="359"/>
      <c r="AC71" s="360"/>
      <c r="AD71" s="341"/>
      <c r="AE71" s="347" t="s">
        <v>191</v>
      </c>
      <c r="AF71" s="359"/>
      <c r="AG71" s="360"/>
      <c r="AH71" s="357"/>
      <c r="AI71" s="347" t="s">
        <v>191</v>
      </c>
      <c r="AJ71" s="359"/>
      <c r="AK71" s="360"/>
      <c r="AM71" s="362"/>
    </row>
    <row r="72" s="341" customFormat="1" customHeight="1" spans="1:39">
      <c r="A72" s="344"/>
      <c r="B72" s="347" t="s">
        <v>192</v>
      </c>
      <c r="C72" s="392"/>
      <c r="D72" s="393"/>
      <c r="E72" s="341"/>
      <c r="F72" s="341"/>
      <c r="G72" s="347" t="s">
        <v>192</v>
      </c>
      <c r="H72" s="359"/>
      <c r="I72" s="360"/>
      <c r="J72" s="341"/>
      <c r="K72" s="347" t="s">
        <v>192</v>
      </c>
      <c r="L72" s="359"/>
      <c r="M72" s="360"/>
      <c r="N72" s="341"/>
      <c r="O72" s="347" t="s">
        <v>192</v>
      </c>
      <c r="P72" s="359"/>
      <c r="Q72" s="360"/>
      <c r="R72" s="341"/>
      <c r="S72" s="347" t="s">
        <v>192</v>
      </c>
      <c r="T72" s="350"/>
      <c r="U72" s="350"/>
      <c r="V72" s="341"/>
      <c r="W72" s="347" t="s">
        <v>192</v>
      </c>
      <c r="X72" s="359"/>
      <c r="Y72" s="360"/>
      <c r="Z72" s="357"/>
      <c r="AA72" s="347" t="s">
        <v>192</v>
      </c>
      <c r="AB72" s="359"/>
      <c r="AC72" s="360"/>
      <c r="AD72" s="357"/>
      <c r="AE72" s="347" t="s">
        <v>192</v>
      </c>
      <c r="AF72" s="359"/>
      <c r="AG72" s="360"/>
      <c r="AH72" s="357"/>
      <c r="AI72" s="347" t="s">
        <v>192</v>
      </c>
      <c r="AJ72" s="359"/>
      <c r="AK72" s="360"/>
      <c r="AL72" s="362"/>
      <c r="AM72" s="362"/>
    </row>
    <row r="73" s="341" customFormat="1" customHeight="1" spans="1:39">
      <c r="A73" s="344"/>
      <c r="B73" s="347" t="s">
        <v>195</v>
      </c>
      <c r="C73" s="392"/>
      <c r="D73" s="393"/>
      <c r="E73" s="341"/>
      <c r="F73" s="341"/>
      <c r="G73" s="347" t="s">
        <v>195</v>
      </c>
      <c r="H73" s="359"/>
      <c r="I73" s="360"/>
      <c r="J73" s="394"/>
      <c r="K73" s="347" t="s">
        <v>195</v>
      </c>
      <c r="L73" s="359"/>
      <c r="M73" s="360"/>
      <c r="N73" s="394"/>
      <c r="O73" s="347" t="s">
        <v>195</v>
      </c>
      <c r="P73" s="359"/>
      <c r="Q73" s="360"/>
      <c r="R73" s="341"/>
      <c r="S73" s="347" t="s">
        <v>195</v>
      </c>
      <c r="T73" s="350"/>
      <c r="U73" s="350"/>
      <c r="V73" s="341"/>
      <c r="W73" s="347" t="s">
        <v>195</v>
      </c>
      <c r="X73" s="359"/>
      <c r="Y73" s="360"/>
      <c r="Z73" s="357"/>
      <c r="AA73" s="347" t="s">
        <v>195</v>
      </c>
      <c r="AB73" s="359"/>
      <c r="AC73" s="360"/>
      <c r="AD73" s="341"/>
      <c r="AE73" s="347" t="s">
        <v>195</v>
      </c>
      <c r="AF73" s="359"/>
      <c r="AG73" s="360"/>
      <c r="AH73" s="357"/>
      <c r="AI73" s="347" t="s">
        <v>195</v>
      </c>
      <c r="AJ73" s="359"/>
      <c r="AK73" s="360"/>
      <c r="AL73" s="341"/>
      <c r="AM73" s="362"/>
    </row>
    <row r="74" s="341" customFormat="1" customHeight="1" spans="1:39">
      <c r="A74" s="344"/>
      <c r="B74" s="347" t="s">
        <v>197</v>
      </c>
      <c r="C74" s="392"/>
      <c r="D74" s="393"/>
      <c r="E74" s="341"/>
      <c r="F74" s="341"/>
      <c r="G74" s="347" t="s">
        <v>197</v>
      </c>
      <c r="H74" s="359"/>
      <c r="I74" s="360"/>
      <c r="J74" s="341"/>
      <c r="K74" s="347" t="s">
        <v>197</v>
      </c>
      <c r="L74" s="359"/>
      <c r="M74" s="360"/>
      <c r="N74" s="341"/>
      <c r="O74" s="347" t="s">
        <v>197</v>
      </c>
      <c r="P74" s="359"/>
      <c r="Q74" s="360"/>
      <c r="R74" s="341"/>
      <c r="S74" s="347" t="s">
        <v>197</v>
      </c>
      <c r="T74" s="350"/>
      <c r="U74" s="350"/>
      <c r="V74" s="341"/>
      <c r="W74" s="347" t="s">
        <v>197</v>
      </c>
      <c r="X74" s="359"/>
      <c r="Y74" s="360"/>
      <c r="Z74" s="357"/>
      <c r="AA74" s="347" t="s">
        <v>197</v>
      </c>
      <c r="AB74" s="359"/>
      <c r="AC74" s="360"/>
      <c r="AD74" s="341"/>
      <c r="AE74" s="347" t="s">
        <v>197</v>
      </c>
      <c r="AF74" s="359"/>
      <c r="AG74" s="360"/>
      <c r="AH74" s="357"/>
      <c r="AI74" s="347" t="s">
        <v>197</v>
      </c>
      <c r="AJ74" s="359"/>
      <c r="AK74" s="360"/>
      <c r="AM74" s="362"/>
    </row>
    <row r="75" s="341" customFormat="1" customHeight="1" spans="1:39">
      <c r="A75" s="344"/>
      <c r="B75" s="347" t="s">
        <v>198</v>
      </c>
      <c r="C75" s="392"/>
      <c r="D75" s="393"/>
      <c r="E75" s="341"/>
      <c r="F75" s="341"/>
      <c r="G75" s="347" t="s">
        <v>198</v>
      </c>
      <c r="H75" s="359"/>
      <c r="I75" s="360"/>
      <c r="J75" s="341"/>
      <c r="K75" s="347" t="s">
        <v>198</v>
      </c>
      <c r="L75" s="359"/>
      <c r="M75" s="360"/>
      <c r="N75" s="341"/>
      <c r="O75" s="347" t="s">
        <v>198</v>
      </c>
      <c r="P75" s="359"/>
      <c r="Q75" s="360"/>
      <c r="R75" s="357"/>
      <c r="S75" s="347" t="s">
        <v>198</v>
      </c>
      <c r="T75" s="350"/>
      <c r="U75" s="350"/>
      <c r="V75" s="341"/>
      <c r="W75" s="347" t="s">
        <v>198</v>
      </c>
      <c r="X75" s="359"/>
      <c r="Y75" s="360"/>
      <c r="Z75" s="357"/>
      <c r="AA75" s="347" t="s">
        <v>198</v>
      </c>
      <c r="AB75" s="359"/>
      <c r="AC75" s="360"/>
      <c r="AD75" s="357"/>
      <c r="AE75" s="347" t="s">
        <v>198</v>
      </c>
      <c r="AF75" s="359"/>
      <c r="AG75" s="360"/>
      <c r="AH75" s="357"/>
      <c r="AI75" s="347" t="s">
        <v>198</v>
      </c>
      <c r="AJ75" s="359"/>
      <c r="AK75" s="360"/>
      <c r="AL75" s="362"/>
      <c r="AM75" s="362"/>
    </row>
    <row r="76" s="341" customFormat="1" customHeight="1" spans="1:39">
      <c r="A76" s="344"/>
      <c r="B76" s="347" t="s">
        <v>202</v>
      </c>
      <c r="C76" s="392"/>
      <c r="D76" s="393"/>
      <c r="E76" s="341"/>
      <c r="F76" s="341"/>
      <c r="G76" s="347" t="s">
        <v>202</v>
      </c>
      <c r="H76" s="359"/>
      <c r="I76" s="360"/>
      <c r="J76" s="394"/>
      <c r="K76" s="347" t="s">
        <v>202</v>
      </c>
      <c r="L76" s="359"/>
      <c r="M76" s="360"/>
      <c r="N76" s="394"/>
      <c r="O76" s="347" t="s">
        <v>202</v>
      </c>
      <c r="P76" s="359"/>
      <c r="Q76" s="360"/>
      <c r="R76" s="341"/>
      <c r="S76" s="347" t="s">
        <v>202</v>
      </c>
      <c r="T76" s="350"/>
      <c r="U76" s="350"/>
      <c r="V76" s="341"/>
      <c r="W76" s="347" t="s">
        <v>202</v>
      </c>
      <c r="X76" s="359"/>
      <c r="Y76" s="360"/>
      <c r="Z76" s="357"/>
      <c r="AA76" s="347" t="s">
        <v>202</v>
      </c>
      <c r="AB76" s="359"/>
      <c r="AC76" s="360"/>
      <c r="AD76" s="341"/>
      <c r="AE76" s="347" t="s">
        <v>202</v>
      </c>
      <c r="AF76" s="359"/>
      <c r="AG76" s="360"/>
      <c r="AH76" s="357"/>
      <c r="AI76" s="347" t="s">
        <v>202</v>
      </c>
      <c r="AJ76" s="359"/>
      <c r="AK76" s="360"/>
      <c r="AL76" s="341"/>
      <c r="AM76" s="362"/>
    </row>
    <row r="77" s="341" customFormat="1" customHeight="1" spans="1:39">
      <c r="A77" s="344"/>
      <c r="B77" s="347" t="s">
        <v>203</v>
      </c>
      <c r="C77" s="392"/>
      <c r="D77" s="393"/>
      <c r="E77" s="341"/>
      <c r="F77" s="341"/>
      <c r="G77" s="347" t="s">
        <v>203</v>
      </c>
      <c r="H77" s="359"/>
      <c r="I77" s="360"/>
      <c r="J77" s="341"/>
      <c r="K77" s="347" t="s">
        <v>203</v>
      </c>
      <c r="L77" s="359"/>
      <c r="M77" s="360"/>
      <c r="N77" s="341"/>
      <c r="O77" s="347" t="s">
        <v>203</v>
      </c>
      <c r="P77" s="359"/>
      <c r="Q77" s="360"/>
      <c r="R77" s="341"/>
      <c r="S77" s="347" t="s">
        <v>203</v>
      </c>
      <c r="T77" s="350"/>
      <c r="U77" s="350"/>
      <c r="V77" s="341"/>
      <c r="W77" s="347" t="s">
        <v>203</v>
      </c>
      <c r="X77" s="359"/>
      <c r="Y77" s="360"/>
      <c r="Z77" s="357"/>
      <c r="AA77" s="347" t="s">
        <v>203</v>
      </c>
      <c r="AB77" s="359"/>
      <c r="AC77" s="360"/>
      <c r="AD77" s="341"/>
      <c r="AE77" s="347" t="s">
        <v>203</v>
      </c>
      <c r="AF77" s="359"/>
      <c r="AG77" s="360"/>
      <c r="AH77" s="357"/>
      <c r="AI77" s="347" t="s">
        <v>203</v>
      </c>
      <c r="AJ77" s="359"/>
      <c r="AK77" s="360"/>
      <c r="AM77" s="362"/>
    </row>
    <row r="78" s="341" customFormat="1" customHeight="1" spans="1:39">
      <c r="A78" s="344"/>
      <c r="B78" s="347" t="s">
        <v>204</v>
      </c>
      <c r="C78" s="392"/>
      <c r="D78" s="393"/>
      <c r="E78" s="341"/>
      <c r="F78" s="341"/>
      <c r="G78" s="347" t="s">
        <v>204</v>
      </c>
      <c r="H78" s="359"/>
      <c r="I78" s="360"/>
      <c r="J78" s="394"/>
      <c r="K78" s="347" t="s">
        <v>204</v>
      </c>
      <c r="L78" s="359"/>
      <c r="M78" s="360"/>
      <c r="N78" s="394"/>
      <c r="O78" s="347" t="s">
        <v>204</v>
      </c>
      <c r="P78" s="364" t="s">
        <v>231</v>
      </c>
      <c r="Q78" s="365">
        <v>4</v>
      </c>
      <c r="R78" s="341">
        <v>1507</v>
      </c>
      <c r="S78" s="347" t="s">
        <v>204</v>
      </c>
      <c r="T78" s="350"/>
      <c r="U78" s="350"/>
      <c r="V78" s="341"/>
      <c r="W78" s="347" t="s">
        <v>204</v>
      </c>
      <c r="X78" s="359"/>
      <c r="Y78" s="360"/>
      <c r="Z78" s="341"/>
      <c r="AA78" s="347" t="s">
        <v>204</v>
      </c>
      <c r="AB78" s="359"/>
      <c r="AC78" s="360"/>
      <c r="AD78" s="341"/>
      <c r="AE78" s="347" t="s">
        <v>204</v>
      </c>
      <c r="AF78" s="359"/>
      <c r="AG78" s="360"/>
      <c r="AH78" s="341"/>
      <c r="AI78" s="347" t="s">
        <v>204</v>
      </c>
      <c r="AJ78" s="359"/>
      <c r="AK78" s="360"/>
      <c r="AL78" s="362"/>
      <c r="AM78" s="362"/>
    </row>
    <row r="79" s="341" customFormat="1" customHeight="1" spans="1:39">
      <c r="A79" s="344"/>
      <c r="B79" s="347" t="s">
        <v>208</v>
      </c>
      <c r="C79" s="392"/>
      <c r="D79" s="393"/>
      <c r="E79" s="341"/>
      <c r="F79" s="341"/>
      <c r="G79" s="347" t="s">
        <v>208</v>
      </c>
      <c r="H79" s="359"/>
      <c r="I79" s="360"/>
      <c r="J79" s="394"/>
      <c r="K79" s="347" t="s">
        <v>208</v>
      </c>
      <c r="L79" s="359"/>
      <c r="M79" s="360"/>
      <c r="N79" s="394"/>
      <c r="O79" s="358" t="s">
        <v>208</v>
      </c>
      <c r="P79" s="368"/>
      <c r="Q79" s="369"/>
      <c r="R79" s="357"/>
      <c r="S79" s="347" t="s">
        <v>208</v>
      </c>
      <c r="T79" s="350"/>
      <c r="U79" s="350"/>
      <c r="V79" s="341"/>
      <c r="W79" s="347" t="s">
        <v>208</v>
      </c>
      <c r="X79" s="359"/>
      <c r="Y79" s="360"/>
      <c r="Z79" s="357"/>
      <c r="AA79" s="347" t="s">
        <v>208</v>
      </c>
      <c r="AB79" s="359"/>
      <c r="AC79" s="360"/>
      <c r="AD79" s="357"/>
      <c r="AE79" s="347" t="s">
        <v>208</v>
      </c>
      <c r="AF79" s="359"/>
      <c r="AG79" s="360"/>
      <c r="AH79" s="357"/>
      <c r="AI79" s="347" t="s">
        <v>208</v>
      </c>
      <c r="AJ79" s="359"/>
      <c r="AK79" s="360"/>
      <c r="AL79" s="341"/>
      <c r="AM79" s="362"/>
    </row>
    <row r="80" s="341" customFormat="1" customHeight="1" spans="1:39">
      <c r="A80" s="344"/>
      <c r="B80" s="347" t="s">
        <v>18</v>
      </c>
      <c r="C80" s="392"/>
      <c r="D80" s="393"/>
      <c r="E80" s="341"/>
      <c r="F80" s="341"/>
      <c r="G80" s="347" t="s">
        <v>18</v>
      </c>
      <c r="H80" s="359"/>
      <c r="I80" s="360"/>
      <c r="J80" s="394"/>
      <c r="K80" s="347" t="s">
        <v>18</v>
      </c>
      <c r="L80" s="359"/>
      <c r="M80" s="360"/>
      <c r="N80" s="394"/>
      <c r="O80" s="358" t="s">
        <v>18</v>
      </c>
      <c r="P80" s="359"/>
      <c r="Q80" s="359"/>
      <c r="R80" s="341"/>
      <c r="S80" s="347" t="s">
        <v>18</v>
      </c>
      <c r="T80" s="350"/>
      <c r="U80" s="350"/>
      <c r="V80" s="341"/>
      <c r="W80" s="347" t="s">
        <v>18</v>
      </c>
      <c r="X80" s="359"/>
      <c r="Y80" s="360"/>
      <c r="Z80" s="357"/>
      <c r="AA80" s="347" t="s">
        <v>18</v>
      </c>
      <c r="AB80" s="359"/>
      <c r="AC80" s="360"/>
      <c r="AD80" s="341"/>
      <c r="AE80" s="347" t="s">
        <v>18</v>
      </c>
      <c r="AF80" s="359"/>
      <c r="AG80" s="360"/>
      <c r="AH80" s="341"/>
      <c r="AI80" s="347" t="s">
        <v>18</v>
      </c>
      <c r="AJ80" s="359"/>
      <c r="AK80" s="360"/>
      <c r="AM80" s="362"/>
    </row>
    <row r="81" s="341" customFormat="1" customHeight="1" spans="1:39">
      <c r="A81" s="344"/>
      <c r="B81" s="347" t="s">
        <v>209</v>
      </c>
      <c r="C81" s="392"/>
      <c r="D81" s="393"/>
      <c r="E81" s="341"/>
      <c r="F81" s="341"/>
      <c r="G81" s="347" t="s">
        <v>209</v>
      </c>
      <c r="H81" s="359"/>
      <c r="I81" s="360"/>
      <c r="J81" s="357"/>
      <c r="K81" s="358" t="s">
        <v>209</v>
      </c>
      <c r="L81" s="359"/>
      <c r="M81" s="360"/>
      <c r="N81" s="357"/>
      <c r="O81" s="347" t="s">
        <v>209</v>
      </c>
      <c r="P81" s="364" t="s">
        <v>231</v>
      </c>
      <c r="Q81" s="365">
        <v>3</v>
      </c>
      <c r="R81" s="357"/>
      <c r="S81" s="347" t="s">
        <v>209</v>
      </c>
      <c r="T81" s="350"/>
      <c r="U81" s="350"/>
      <c r="V81" s="341"/>
      <c r="W81" s="347" t="s">
        <v>209</v>
      </c>
      <c r="X81" s="359"/>
      <c r="Y81" s="360"/>
      <c r="Z81" s="341"/>
      <c r="AA81" s="347" t="s">
        <v>209</v>
      </c>
      <c r="AB81" s="359"/>
      <c r="AC81" s="360"/>
      <c r="AD81" s="357"/>
      <c r="AE81" s="347" t="s">
        <v>209</v>
      </c>
      <c r="AF81" s="359"/>
      <c r="AG81" s="360"/>
      <c r="AH81" s="341"/>
      <c r="AI81" s="347" t="s">
        <v>209</v>
      </c>
      <c r="AJ81" s="359"/>
      <c r="AK81" s="360"/>
      <c r="AL81" s="362"/>
      <c r="AM81" s="362"/>
    </row>
    <row r="82" s="341" customFormat="1" customHeight="1" spans="1:39">
      <c r="A82" s="344"/>
      <c r="B82" s="347" t="s">
        <v>212</v>
      </c>
      <c r="C82" s="392"/>
      <c r="D82" s="393"/>
      <c r="E82" s="341"/>
      <c r="F82" s="341"/>
      <c r="G82" s="347" t="s">
        <v>212</v>
      </c>
      <c r="H82" s="364" t="s">
        <v>232</v>
      </c>
      <c r="I82" s="365">
        <v>1</v>
      </c>
      <c r="J82" s="357">
        <v>450</v>
      </c>
      <c r="K82" s="358" t="s">
        <v>212</v>
      </c>
      <c r="L82" s="364" t="s">
        <v>232</v>
      </c>
      <c r="M82" s="365">
        <v>2</v>
      </c>
      <c r="N82" s="357">
        <v>450</v>
      </c>
      <c r="O82" s="358" t="s">
        <v>212</v>
      </c>
      <c r="P82" s="368"/>
      <c r="Q82" s="369"/>
      <c r="R82" s="357"/>
      <c r="S82" s="347" t="s">
        <v>212</v>
      </c>
      <c r="T82" s="350"/>
      <c r="U82" s="350"/>
      <c r="V82" s="341"/>
      <c r="W82" s="347" t="s">
        <v>212</v>
      </c>
      <c r="X82" s="366" t="s">
        <v>233</v>
      </c>
      <c r="Y82" s="367">
        <v>1</v>
      </c>
      <c r="Z82" s="341">
        <v>745</v>
      </c>
      <c r="AA82" s="347" t="s">
        <v>212</v>
      </c>
      <c r="AB82" s="359"/>
      <c r="AC82" s="360"/>
      <c r="AD82" s="357"/>
      <c r="AE82" s="347" t="s">
        <v>212</v>
      </c>
      <c r="AF82" s="359"/>
      <c r="AG82" s="360"/>
      <c r="AH82" s="341"/>
      <c r="AI82" s="347" t="s">
        <v>212</v>
      </c>
      <c r="AJ82" s="359"/>
      <c r="AK82" s="360"/>
      <c r="AL82" s="341"/>
      <c r="AM82" s="362"/>
    </row>
    <row r="83" s="341" customFormat="1" customHeight="1" spans="1:39">
      <c r="A83" s="344"/>
      <c r="B83" s="347" t="s">
        <v>213</v>
      </c>
      <c r="C83" s="392"/>
      <c r="D83" s="393"/>
      <c r="E83" s="341"/>
      <c r="F83" s="341"/>
      <c r="G83" s="347" t="s">
        <v>213</v>
      </c>
      <c r="H83" s="368"/>
      <c r="I83" s="369"/>
      <c r="J83" s="341"/>
      <c r="K83" s="347" t="s">
        <v>213</v>
      </c>
      <c r="L83" s="368"/>
      <c r="M83" s="369"/>
      <c r="N83" s="341"/>
      <c r="O83" s="358" t="s">
        <v>213</v>
      </c>
      <c r="P83" s="359"/>
      <c r="Q83" s="359"/>
      <c r="R83" s="341"/>
      <c r="S83" s="347" t="s">
        <v>213</v>
      </c>
      <c r="T83" s="350"/>
      <c r="U83" s="350"/>
      <c r="V83" s="341"/>
      <c r="W83" s="347" t="s">
        <v>213</v>
      </c>
      <c r="X83" s="395"/>
      <c r="Y83" s="396"/>
      <c r="Z83" s="341"/>
      <c r="AA83" s="347" t="s">
        <v>213</v>
      </c>
      <c r="AB83" s="359"/>
      <c r="AC83" s="360"/>
      <c r="AD83" s="341"/>
      <c r="AE83" s="347" t="s">
        <v>213</v>
      </c>
      <c r="AF83" s="359"/>
      <c r="AG83" s="360"/>
      <c r="AH83" s="341"/>
      <c r="AI83" s="347" t="s">
        <v>213</v>
      </c>
      <c r="AJ83" s="359"/>
      <c r="AK83" s="360"/>
      <c r="AL83" s="357"/>
      <c r="AM83" s="362"/>
    </row>
    <row r="84" s="341" customFormat="1" customHeight="1" spans="1:39">
      <c r="A84" s="344"/>
      <c r="B84" s="347" t="s">
        <v>214</v>
      </c>
      <c r="C84" s="392"/>
      <c r="D84" s="393"/>
      <c r="E84" s="341"/>
      <c r="F84" s="341"/>
      <c r="G84" s="347" t="s">
        <v>214</v>
      </c>
      <c r="H84" s="359"/>
      <c r="I84" s="360"/>
      <c r="J84" s="357"/>
      <c r="K84" s="358" t="s">
        <v>214</v>
      </c>
      <c r="L84" s="359"/>
      <c r="M84" s="360"/>
      <c r="N84" s="357"/>
      <c r="O84" s="347" t="s">
        <v>214</v>
      </c>
      <c r="P84" s="364" t="s">
        <v>231</v>
      </c>
      <c r="Q84" s="365">
        <v>2</v>
      </c>
      <c r="R84" s="357"/>
      <c r="S84" s="347" t="s">
        <v>214</v>
      </c>
      <c r="T84" s="350"/>
      <c r="U84" s="350"/>
      <c r="V84" s="341"/>
      <c r="W84" s="358" t="s">
        <v>214</v>
      </c>
      <c r="X84" s="395"/>
      <c r="Y84" s="396"/>
      <c r="Z84" s="357"/>
      <c r="AA84" s="347" t="s">
        <v>214</v>
      </c>
      <c r="AB84" s="359"/>
      <c r="AC84" s="360"/>
      <c r="AD84" s="357"/>
      <c r="AE84" s="347" t="s">
        <v>214</v>
      </c>
      <c r="AF84" s="359"/>
      <c r="AG84" s="360"/>
      <c r="AH84" s="357"/>
      <c r="AI84" s="347" t="s">
        <v>214</v>
      </c>
      <c r="AJ84" s="359"/>
      <c r="AK84" s="360"/>
      <c r="AL84" s="362"/>
      <c r="AM84" s="362"/>
    </row>
    <row r="85" s="341" customFormat="1" customHeight="1" spans="1:39">
      <c r="A85" s="344"/>
      <c r="B85" s="347" t="s">
        <v>215</v>
      </c>
      <c r="C85" s="392"/>
      <c r="D85" s="393"/>
      <c r="E85" s="341"/>
      <c r="F85" s="341"/>
      <c r="G85" s="347" t="s">
        <v>215</v>
      </c>
      <c r="H85" s="364" t="s">
        <v>234</v>
      </c>
      <c r="I85" s="365">
        <v>1</v>
      </c>
      <c r="J85" s="341">
        <v>3005</v>
      </c>
      <c r="K85" s="358" t="s">
        <v>215</v>
      </c>
      <c r="L85" s="364" t="s">
        <v>234</v>
      </c>
      <c r="M85" s="365">
        <v>2</v>
      </c>
      <c r="N85" s="341">
        <v>3005</v>
      </c>
      <c r="O85" s="358" t="s">
        <v>215</v>
      </c>
      <c r="P85" s="368"/>
      <c r="Q85" s="369"/>
      <c r="R85" s="341"/>
      <c r="S85" s="347" t="s">
        <v>215</v>
      </c>
      <c r="T85" s="350"/>
      <c r="U85" s="350"/>
      <c r="V85" s="341"/>
      <c r="W85" s="358" t="s">
        <v>215</v>
      </c>
      <c r="X85" s="370"/>
      <c r="Y85" s="371"/>
      <c r="Z85" s="341"/>
      <c r="AA85" s="347" t="s">
        <v>215</v>
      </c>
      <c r="AB85" s="359"/>
      <c r="AC85" s="360"/>
      <c r="AD85" s="341"/>
      <c r="AE85" s="347" t="s">
        <v>215</v>
      </c>
      <c r="AF85" s="359"/>
      <c r="AG85" s="360"/>
      <c r="AH85" s="341"/>
      <c r="AI85" s="347" t="s">
        <v>215</v>
      </c>
      <c r="AJ85" s="359"/>
      <c r="AK85" s="360"/>
      <c r="AL85" s="341"/>
      <c r="AM85" s="362"/>
    </row>
    <row r="86" s="341" customFormat="1" customHeight="1" spans="1:39">
      <c r="A86" s="344"/>
      <c r="B86" s="347" t="s">
        <v>67</v>
      </c>
      <c r="C86" s="392"/>
      <c r="D86" s="393"/>
      <c r="E86" s="341"/>
      <c r="F86" s="341"/>
      <c r="G86" s="347" t="s">
        <v>67</v>
      </c>
      <c r="H86" s="397"/>
      <c r="I86" s="398"/>
      <c r="J86" s="341"/>
      <c r="K86" s="347" t="s">
        <v>67</v>
      </c>
      <c r="L86" s="397"/>
      <c r="M86" s="398"/>
      <c r="N86" s="341"/>
      <c r="O86" s="358" t="s">
        <v>67</v>
      </c>
      <c r="P86" s="361"/>
      <c r="Q86" s="381"/>
      <c r="R86" s="341"/>
      <c r="S86" s="347" t="s">
        <v>67</v>
      </c>
      <c r="T86" s="350"/>
      <c r="U86" s="350"/>
      <c r="V86" s="341"/>
      <c r="W86" s="347" t="s">
        <v>67</v>
      </c>
      <c r="X86" s="361"/>
      <c r="Y86" s="381"/>
      <c r="Z86" s="341"/>
      <c r="AA86" s="347" t="s">
        <v>67</v>
      </c>
      <c r="AB86" s="359"/>
      <c r="AC86" s="360"/>
      <c r="AD86" s="341"/>
      <c r="AE86" s="347" t="s">
        <v>67</v>
      </c>
      <c r="AF86" s="359"/>
      <c r="AG86" s="360"/>
      <c r="AH86" s="341"/>
      <c r="AI86" s="347" t="s">
        <v>67</v>
      </c>
      <c r="AJ86" s="359"/>
      <c r="AK86" s="360"/>
      <c r="AM86" s="362"/>
    </row>
    <row r="87" s="341" customFormat="1" customHeight="1" spans="1:39">
      <c r="A87" s="344"/>
      <c r="B87" s="347" t="s">
        <v>216</v>
      </c>
      <c r="C87" s="392"/>
      <c r="D87" s="393"/>
      <c r="E87" s="341"/>
      <c r="F87" s="341"/>
      <c r="G87" s="347" t="s">
        <v>216</v>
      </c>
      <c r="H87" s="397"/>
      <c r="I87" s="398"/>
      <c r="J87" s="357"/>
      <c r="K87" s="358" t="s">
        <v>216</v>
      </c>
      <c r="L87" s="397"/>
      <c r="M87" s="398"/>
      <c r="N87" s="357"/>
      <c r="O87" s="358" t="s">
        <v>216</v>
      </c>
      <c r="P87" s="364" t="s">
        <v>231</v>
      </c>
      <c r="Q87" s="365">
        <v>1</v>
      </c>
      <c r="R87" s="357"/>
      <c r="S87" s="347" t="s">
        <v>216</v>
      </c>
      <c r="T87" s="350"/>
      <c r="U87" s="350"/>
      <c r="V87" s="341"/>
      <c r="W87" s="358" t="s">
        <v>216</v>
      </c>
      <c r="X87" s="364" t="s">
        <v>235</v>
      </c>
      <c r="Y87" s="365">
        <v>1</v>
      </c>
      <c r="Z87" s="341">
        <v>752</v>
      </c>
      <c r="AA87" s="358" t="s">
        <v>216</v>
      </c>
      <c r="AB87" s="359"/>
      <c r="AC87" s="360"/>
      <c r="AD87" s="357"/>
      <c r="AE87" s="358" t="s">
        <v>216</v>
      </c>
      <c r="AF87" s="359"/>
      <c r="AG87" s="360"/>
      <c r="AH87" s="341"/>
      <c r="AI87" s="358" t="s">
        <v>216</v>
      </c>
      <c r="AJ87" s="359"/>
      <c r="AK87" s="360"/>
      <c r="AL87" s="341"/>
      <c r="AM87" s="362"/>
    </row>
    <row r="88" s="341" customFormat="1" customHeight="1" spans="1:39">
      <c r="A88" s="344"/>
      <c r="B88" s="347" t="s">
        <v>32</v>
      </c>
      <c r="C88" s="392"/>
      <c r="D88" s="393"/>
      <c r="E88" s="341"/>
      <c r="F88" s="341"/>
      <c r="G88" s="347" t="s">
        <v>32</v>
      </c>
      <c r="H88" s="373"/>
      <c r="I88" s="369"/>
      <c r="J88" s="341"/>
      <c r="K88" s="358" t="s">
        <v>32</v>
      </c>
      <c r="L88" s="373"/>
      <c r="M88" s="369"/>
      <c r="N88" s="341"/>
      <c r="O88" s="358" t="s">
        <v>32</v>
      </c>
      <c r="P88" s="368"/>
      <c r="Q88" s="369"/>
      <c r="R88" s="341"/>
      <c r="S88" s="347" t="s">
        <v>32</v>
      </c>
      <c r="T88" s="350"/>
      <c r="U88" s="350"/>
      <c r="V88" s="341"/>
      <c r="W88" s="358" t="s">
        <v>32</v>
      </c>
      <c r="X88" s="368"/>
      <c r="Y88" s="369"/>
      <c r="Z88" s="341"/>
      <c r="AA88" s="358" t="s">
        <v>32</v>
      </c>
      <c r="AB88" s="388"/>
      <c r="AC88" s="399"/>
      <c r="AD88" s="341"/>
      <c r="AE88" s="358" t="s">
        <v>32</v>
      </c>
      <c r="AF88" s="388"/>
      <c r="AG88" s="399"/>
      <c r="AH88" s="341"/>
      <c r="AI88" s="358" t="s">
        <v>32</v>
      </c>
      <c r="AJ88" s="388"/>
      <c r="AK88" s="399"/>
    </row>
    <row r="89" s="341" customFormat="1" customHeight="1" spans="1:39">
      <c r="A89" s="344"/>
      <c r="B89" s="347" t="s">
        <v>22</v>
      </c>
      <c r="C89" s="400"/>
      <c r="D89" s="401"/>
      <c r="E89" s="341"/>
      <c r="F89" s="341"/>
      <c r="G89" s="347" t="s">
        <v>22</v>
      </c>
      <c r="H89" s="348"/>
      <c r="I89" s="349"/>
      <c r="J89" s="341"/>
      <c r="K89" s="347" t="s">
        <v>22</v>
      </c>
      <c r="L89" s="348"/>
      <c r="M89" s="349"/>
      <c r="N89" s="341"/>
      <c r="O89" s="347" t="s">
        <v>22</v>
      </c>
      <c r="P89" s="348"/>
      <c r="Q89" s="349"/>
      <c r="R89" s="341"/>
      <c r="S89" s="347" t="s">
        <v>22</v>
      </c>
      <c r="T89" s="350"/>
      <c r="U89" s="350"/>
      <c r="V89" s="341"/>
      <c r="W89" s="347" t="s">
        <v>22</v>
      </c>
      <c r="X89" s="348"/>
      <c r="Y89" s="349"/>
      <c r="Z89" s="341"/>
      <c r="AA89" s="347" t="s">
        <v>22</v>
      </c>
      <c r="AB89" s="388"/>
      <c r="AC89" s="389"/>
      <c r="AD89" s="341"/>
      <c r="AE89" s="347" t="s">
        <v>22</v>
      </c>
      <c r="AF89" s="388"/>
      <c r="AG89" s="389"/>
      <c r="AH89" s="341"/>
      <c r="AI89" s="347" t="s">
        <v>22</v>
      </c>
      <c r="AJ89" s="388"/>
      <c r="AK89" s="389"/>
    </row>
    <row r="90" s="341" customFormat="1" customHeight="1" spans="1:39">
      <c r="A90" s="344"/>
      <c r="B90" s="345"/>
      <c r="C90" s="390"/>
      <c r="D90" s="391"/>
      <c r="E90" s="341"/>
      <c r="F90" s="341"/>
      <c r="G90" s="345"/>
      <c r="H90" s="390" t="s">
        <v>218</v>
      </c>
      <c r="I90" s="391">
        <f>SUM(J48:J88)</f>
        <v>3804</v>
      </c>
      <c r="K90" s="345"/>
      <c r="L90" s="390" t="s">
        <v>218</v>
      </c>
      <c r="M90" s="391">
        <f>SUM(N48:N88)</f>
        <v>3804</v>
      </c>
      <c r="O90" s="345"/>
      <c r="P90" s="390" t="s">
        <v>218</v>
      </c>
      <c r="Q90" s="391">
        <f>SUM(R48:R88)</f>
        <v>1921</v>
      </c>
      <c r="S90" s="345"/>
      <c r="T90" s="390"/>
      <c r="U90" s="391"/>
      <c r="V90" s="341"/>
      <c r="W90" s="345"/>
      <c r="X90" s="390" t="s">
        <v>218</v>
      </c>
      <c r="Y90" s="391">
        <f>SUM(Z48:Z88)</f>
        <v>1846</v>
      </c>
      <c r="AA90" s="345"/>
      <c r="AB90" s="390" t="s">
        <v>218</v>
      </c>
      <c r="AC90" s="391">
        <f>SUM(AD48:AD88)</f>
        <v>0</v>
      </c>
      <c r="AE90" s="345"/>
      <c r="AF90" s="390" t="s">
        <v>218</v>
      </c>
      <c r="AG90" s="391">
        <f>SUM(AH48:AH88)</f>
        <v>0</v>
      </c>
      <c r="AI90" s="345"/>
      <c r="AJ90" s="390" t="s">
        <v>218</v>
      </c>
      <c r="AK90" s="391">
        <f>SUM(AL48:AL88)</f>
        <v>0</v>
      </c>
    </row>
    <row r="91" s="341" customFormat="1" customHeight="1" spans="1:39">
      <c r="A91" s="344"/>
      <c r="B91" s="345"/>
      <c r="C91" s="390"/>
      <c r="D91" s="391"/>
      <c r="G91" s="345"/>
      <c r="H91" s="390"/>
      <c r="I91" s="391"/>
      <c r="K91" s="345"/>
      <c r="L91" s="390"/>
      <c r="M91" s="391"/>
      <c r="O91" s="345"/>
      <c r="P91" s="390"/>
      <c r="Q91" s="391"/>
      <c r="S91" s="345"/>
      <c r="T91" s="390"/>
      <c r="U91" s="391"/>
      <c r="W91" s="345"/>
      <c r="X91" s="390"/>
      <c r="Y91" s="391"/>
      <c r="AA91" s="345"/>
      <c r="AB91" s="390"/>
      <c r="AC91" s="391"/>
      <c r="AE91" s="345"/>
      <c r="AF91" s="390"/>
      <c r="AG91" s="391"/>
      <c r="AI91" s="345"/>
      <c r="AJ91" s="390"/>
      <c r="AK91" s="391"/>
    </row>
    <row r="92" s="341" customFormat="1" customHeight="1" spans="1:39">
      <c r="B92" s="345"/>
      <c r="C92" s="346" t="s">
        <v>236</v>
      </c>
      <c r="D92" s="346"/>
      <c r="G92" s="345"/>
      <c r="H92" s="346" t="s">
        <v>237</v>
      </c>
      <c r="I92" s="341"/>
      <c r="L92" s="346" t="s">
        <v>238</v>
      </c>
      <c r="M92" s="346"/>
      <c r="O92" s="345"/>
      <c r="P92" s="346" t="s">
        <v>239</v>
      </c>
      <c r="Q92" s="346"/>
      <c r="S92" s="345"/>
      <c r="T92" s="346" t="s">
        <v>240</v>
      </c>
      <c r="U92" s="346"/>
      <c r="W92" s="345"/>
      <c r="X92" s="346" t="s">
        <v>241</v>
      </c>
      <c r="Y92" s="346"/>
      <c r="AA92" s="345"/>
      <c r="AB92" s="346" t="s">
        <v>242</v>
      </c>
      <c r="AC92" s="346"/>
      <c r="AE92" s="345"/>
      <c r="AF92" s="346" t="s">
        <v>243</v>
      </c>
      <c r="AG92" s="346"/>
      <c r="AI92" s="345"/>
      <c r="AJ92" s="346" t="s">
        <v>244</v>
      </c>
      <c r="AK92" s="346"/>
    </row>
    <row r="93" s="341" customFormat="1" customHeight="1" spans="1:39">
      <c r="B93" s="347" t="s">
        <v>156</v>
      </c>
      <c r="C93" s="392" t="s">
        <v>228</v>
      </c>
      <c r="D93" s="393"/>
      <c r="G93" s="347" t="s">
        <v>156</v>
      </c>
      <c r="H93" s="348"/>
      <c r="I93" s="349"/>
      <c r="K93" s="347" t="s">
        <v>156</v>
      </c>
      <c r="L93" s="348"/>
      <c r="M93" s="349"/>
      <c r="O93" s="347" t="s">
        <v>156</v>
      </c>
      <c r="P93" s="351"/>
      <c r="Q93" s="352"/>
      <c r="S93" s="347" t="s">
        <v>156</v>
      </c>
      <c r="T93" s="350" t="s">
        <v>157</v>
      </c>
      <c r="U93" s="350"/>
      <c r="W93" s="347" t="s">
        <v>156</v>
      </c>
      <c r="X93" s="351"/>
      <c r="Y93" s="352"/>
      <c r="AA93" s="347" t="s">
        <v>156</v>
      </c>
      <c r="AB93" s="351"/>
      <c r="AC93" s="352"/>
      <c r="AE93" s="347" t="s">
        <v>156</v>
      </c>
      <c r="AF93" s="351"/>
      <c r="AG93" s="352"/>
      <c r="AI93" s="347" t="s">
        <v>156</v>
      </c>
      <c r="AJ93" s="353"/>
      <c r="AK93" s="354"/>
    </row>
    <row r="94" s="341" customFormat="1" customHeight="1" spans="1:39">
      <c r="B94" s="347" t="s">
        <v>158</v>
      </c>
      <c r="C94" s="392"/>
      <c r="D94" s="393"/>
      <c r="G94" s="347" t="s">
        <v>158</v>
      </c>
      <c r="H94" s="355" t="s">
        <v>245</v>
      </c>
      <c r="I94" s="356">
        <v>1</v>
      </c>
      <c r="J94" s="341">
        <v>180</v>
      </c>
      <c r="K94" s="347" t="s">
        <v>158</v>
      </c>
      <c r="L94" s="355" t="s">
        <v>245</v>
      </c>
      <c r="M94" s="356">
        <v>2</v>
      </c>
      <c r="N94" s="341">
        <v>180</v>
      </c>
      <c r="O94" s="358" t="s">
        <v>158</v>
      </c>
      <c r="P94" s="355" t="s">
        <v>246</v>
      </c>
      <c r="Q94" s="356">
        <v>1</v>
      </c>
      <c r="R94" s="357">
        <v>349</v>
      </c>
      <c r="S94" s="347" t="s">
        <v>158</v>
      </c>
      <c r="T94" s="350"/>
      <c r="U94" s="350"/>
      <c r="W94" s="358" t="s">
        <v>158</v>
      </c>
      <c r="X94" s="355" t="s">
        <v>246</v>
      </c>
      <c r="Y94" s="356">
        <v>2</v>
      </c>
      <c r="Z94" s="357">
        <v>349</v>
      </c>
      <c r="AA94" s="347" t="s">
        <v>158</v>
      </c>
      <c r="AB94" s="355" t="s">
        <v>247</v>
      </c>
      <c r="AC94" s="356">
        <v>1</v>
      </c>
      <c r="AD94" s="357">
        <v>349</v>
      </c>
      <c r="AE94" s="358" t="s">
        <v>158</v>
      </c>
      <c r="AF94" s="355" t="s">
        <v>247</v>
      </c>
      <c r="AG94" s="356">
        <v>2</v>
      </c>
      <c r="AH94" s="357">
        <v>349</v>
      </c>
      <c r="AI94" s="358" t="s">
        <v>158</v>
      </c>
      <c r="AJ94" s="359"/>
      <c r="AK94" s="360"/>
    </row>
    <row r="95" s="341" customFormat="1" customHeight="1" spans="1:39">
      <c r="B95" s="347" t="s">
        <v>162</v>
      </c>
      <c r="C95" s="392"/>
      <c r="D95" s="393"/>
      <c r="G95" s="347" t="s">
        <v>162</v>
      </c>
      <c r="H95" s="353"/>
      <c r="I95" s="354"/>
      <c r="K95" s="347" t="s">
        <v>162</v>
      </c>
      <c r="L95" s="353"/>
      <c r="M95" s="354"/>
      <c r="O95" s="347" t="s">
        <v>162</v>
      </c>
      <c r="P95" s="353"/>
      <c r="Q95" s="354"/>
      <c r="S95" s="347" t="s">
        <v>162</v>
      </c>
      <c r="T95" s="350"/>
      <c r="U95" s="350"/>
      <c r="W95" s="347" t="s">
        <v>162</v>
      </c>
      <c r="X95" s="353"/>
      <c r="Y95" s="354"/>
      <c r="AA95" s="347" t="s">
        <v>162</v>
      </c>
      <c r="AB95" s="359"/>
      <c r="AC95" s="360"/>
      <c r="AE95" s="347" t="s">
        <v>162</v>
      </c>
      <c r="AF95" s="351"/>
      <c r="AG95" s="352"/>
      <c r="AI95" s="347" t="s">
        <v>162</v>
      </c>
      <c r="AJ95" s="359"/>
      <c r="AK95" s="360"/>
    </row>
    <row r="96" s="341" customFormat="1" customHeight="1" spans="1:39">
      <c r="B96" s="347" t="s">
        <v>163</v>
      </c>
      <c r="C96" s="392"/>
      <c r="D96" s="393"/>
      <c r="G96" s="347" t="s">
        <v>163</v>
      </c>
      <c r="H96" s="355" t="s">
        <v>248</v>
      </c>
      <c r="I96" s="356">
        <v>1</v>
      </c>
      <c r="J96" s="357">
        <v>349</v>
      </c>
      <c r="K96" s="347" t="s">
        <v>163</v>
      </c>
      <c r="L96" s="355" t="s">
        <v>248</v>
      </c>
      <c r="M96" s="356">
        <v>2</v>
      </c>
      <c r="N96" s="357">
        <v>349</v>
      </c>
      <c r="O96" s="358" t="s">
        <v>163</v>
      </c>
      <c r="P96" s="359"/>
      <c r="Q96" s="360"/>
      <c r="R96" s="341"/>
      <c r="S96" s="347" t="s">
        <v>163</v>
      </c>
      <c r="T96" s="350"/>
      <c r="U96" s="350"/>
      <c r="W96" s="358" t="s">
        <v>163</v>
      </c>
      <c r="X96" s="359"/>
      <c r="Y96" s="360"/>
      <c r="Z96" s="341"/>
      <c r="AA96" s="347" t="s">
        <v>163</v>
      </c>
      <c r="AB96" s="355" t="s">
        <v>249</v>
      </c>
      <c r="AC96" s="356">
        <v>1</v>
      </c>
      <c r="AD96" s="357">
        <v>349</v>
      </c>
      <c r="AE96" s="358" t="s">
        <v>163</v>
      </c>
      <c r="AF96" s="355" t="s">
        <v>249</v>
      </c>
      <c r="AG96" s="356">
        <v>2</v>
      </c>
      <c r="AH96" s="357">
        <v>349</v>
      </c>
      <c r="AI96" s="358" t="s">
        <v>163</v>
      </c>
      <c r="AJ96" s="359"/>
      <c r="AK96" s="360"/>
    </row>
    <row r="97" s="341" customFormat="1" customHeight="1" spans="2:38">
      <c r="B97" s="347" t="s">
        <v>167</v>
      </c>
      <c r="C97" s="392"/>
      <c r="D97" s="393"/>
      <c r="G97" s="347" t="s">
        <v>167</v>
      </c>
      <c r="H97" s="359"/>
      <c r="I97" s="360"/>
      <c r="K97" s="347" t="s">
        <v>167</v>
      </c>
      <c r="L97" s="359"/>
      <c r="M97" s="360"/>
      <c r="O97" s="347" t="s">
        <v>167</v>
      </c>
      <c r="P97" s="359"/>
      <c r="Q97" s="360"/>
      <c r="S97" s="347" t="s">
        <v>167</v>
      </c>
      <c r="T97" s="350"/>
      <c r="U97" s="350"/>
      <c r="W97" s="347" t="s">
        <v>167</v>
      </c>
      <c r="X97" s="359"/>
      <c r="Y97" s="360"/>
      <c r="AA97" s="347" t="s">
        <v>167</v>
      </c>
      <c r="AB97" s="359"/>
      <c r="AC97" s="360"/>
      <c r="AE97" s="347" t="s">
        <v>167</v>
      </c>
      <c r="AF97" s="359"/>
      <c r="AG97" s="360"/>
      <c r="AI97" s="347" t="s">
        <v>167</v>
      </c>
      <c r="AJ97" s="359"/>
      <c r="AK97" s="360"/>
    </row>
    <row r="98" s="341" customFormat="1" customHeight="1" spans="2:38">
      <c r="B98" s="347" t="s">
        <v>168</v>
      </c>
      <c r="C98" s="392"/>
      <c r="D98" s="393"/>
      <c r="G98" s="347" t="s">
        <v>168</v>
      </c>
      <c r="H98" s="355" t="s">
        <v>250</v>
      </c>
      <c r="I98" s="356">
        <v>1</v>
      </c>
      <c r="J98" s="357">
        <v>103</v>
      </c>
      <c r="K98" s="347" t="s">
        <v>168</v>
      </c>
      <c r="L98" s="355" t="s">
        <v>251</v>
      </c>
      <c r="M98" s="356">
        <v>2</v>
      </c>
      <c r="N98" s="341">
        <v>103</v>
      </c>
      <c r="O98" s="347" t="s">
        <v>168</v>
      </c>
      <c r="P98" s="359"/>
      <c r="Q98" s="360"/>
      <c r="S98" s="347" t="s">
        <v>168</v>
      </c>
      <c r="T98" s="350"/>
      <c r="U98" s="350"/>
      <c r="W98" s="347" t="s">
        <v>168</v>
      </c>
      <c r="X98" s="359"/>
      <c r="Y98" s="360"/>
      <c r="Z98" s="341"/>
      <c r="AA98" s="347" t="s">
        <v>168</v>
      </c>
      <c r="AB98" s="355" t="s">
        <v>252</v>
      </c>
      <c r="AC98" s="356">
        <v>1</v>
      </c>
      <c r="AD98" s="357">
        <v>349</v>
      </c>
      <c r="AE98" s="358" t="s">
        <v>168</v>
      </c>
      <c r="AF98" s="355" t="s">
        <v>252</v>
      </c>
      <c r="AG98" s="356">
        <v>2</v>
      </c>
      <c r="AH98" s="357">
        <v>349</v>
      </c>
      <c r="AI98" s="347" t="s">
        <v>168</v>
      </c>
      <c r="AJ98" s="359"/>
      <c r="AK98" s="360"/>
    </row>
    <row r="99" s="341" customFormat="1" customHeight="1" spans="2:38">
      <c r="B99" s="347" t="s">
        <v>171</v>
      </c>
      <c r="C99" s="392"/>
      <c r="D99" s="393"/>
      <c r="G99" s="347" t="s">
        <v>171</v>
      </c>
      <c r="H99" s="359"/>
      <c r="I99" s="360"/>
      <c r="J99" s="341"/>
      <c r="K99" s="347" t="s">
        <v>171</v>
      </c>
      <c r="L99" s="359"/>
      <c r="M99" s="360"/>
      <c r="N99" s="341"/>
      <c r="O99" s="347" t="s">
        <v>171</v>
      </c>
      <c r="P99" s="359"/>
      <c r="Q99" s="360"/>
      <c r="S99" s="347" t="s">
        <v>171</v>
      </c>
      <c r="T99" s="350"/>
      <c r="U99" s="350"/>
      <c r="W99" s="347" t="s">
        <v>171</v>
      </c>
      <c r="X99" s="359"/>
      <c r="Y99" s="360"/>
      <c r="AA99" s="347" t="s">
        <v>171</v>
      </c>
      <c r="AB99" s="359"/>
      <c r="AC99" s="360"/>
      <c r="AE99" s="347" t="s">
        <v>171</v>
      </c>
      <c r="AF99" s="359"/>
      <c r="AG99" s="360"/>
      <c r="AI99" s="347" t="s">
        <v>171</v>
      </c>
      <c r="AJ99" s="359"/>
      <c r="AK99" s="360"/>
    </row>
    <row r="100" s="341" customFormat="1" customHeight="1" spans="2:38">
      <c r="B100" s="347" t="s">
        <v>172</v>
      </c>
      <c r="C100" s="392"/>
      <c r="D100" s="393"/>
      <c r="G100" s="347" t="s">
        <v>172</v>
      </c>
      <c r="H100" s="355" t="s">
        <v>253</v>
      </c>
      <c r="I100" s="356">
        <v>1</v>
      </c>
      <c r="J100" s="357">
        <v>349</v>
      </c>
      <c r="K100" s="347" t="s">
        <v>172</v>
      </c>
      <c r="L100" s="355" t="s">
        <v>253</v>
      </c>
      <c r="M100" s="356">
        <v>2</v>
      </c>
      <c r="N100" s="357">
        <v>349</v>
      </c>
      <c r="O100" s="347" t="s">
        <v>172</v>
      </c>
      <c r="P100" s="359"/>
      <c r="Q100" s="360"/>
      <c r="S100" s="347" t="s">
        <v>172</v>
      </c>
      <c r="T100" s="350"/>
      <c r="U100" s="350"/>
      <c r="W100" s="347" t="s">
        <v>172</v>
      </c>
      <c r="X100" s="359"/>
      <c r="Y100" s="360"/>
      <c r="Z100" s="341"/>
      <c r="AA100" s="347" t="s">
        <v>172</v>
      </c>
      <c r="AB100" s="359"/>
      <c r="AC100" s="360"/>
      <c r="AE100" s="347" t="s">
        <v>172</v>
      </c>
      <c r="AF100" s="355" t="s">
        <v>254</v>
      </c>
      <c r="AG100" s="356">
        <v>2</v>
      </c>
      <c r="AH100" s="341">
        <v>65</v>
      </c>
      <c r="AI100" s="347" t="s">
        <v>172</v>
      </c>
      <c r="AJ100" s="359"/>
      <c r="AK100" s="360"/>
    </row>
    <row r="101" s="341" customFormat="1" customHeight="1" spans="2:38">
      <c r="B101" s="347" t="s">
        <v>173</v>
      </c>
      <c r="C101" s="392"/>
      <c r="D101" s="393"/>
      <c r="G101" s="347" t="s">
        <v>173</v>
      </c>
      <c r="H101" s="359"/>
      <c r="I101" s="360"/>
      <c r="J101" s="341"/>
      <c r="K101" s="347" t="s">
        <v>173</v>
      </c>
      <c r="L101" s="359"/>
      <c r="M101" s="360"/>
      <c r="N101" s="341"/>
      <c r="O101" s="347" t="s">
        <v>173</v>
      </c>
      <c r="P101" s="359"/>
      <c r="Q101" s="360"/>
      <c r="S101" s="347" t="s">
        <v>173</v>
      </c>
      <c r="T101" s="350"/>
      <c r="U101" s="350"/>
      <c r="W101" s="347" t="s">
        <v>173</v>
      </c>
      <c r="X101" s="359"/>
      <c r="Y101" s="360"/>
      <c r="AA101" s="347" t="s">
        <v>173</v>
      </c>
      <c r="AB101" s="359"/>
      <c r="AC101" s="360"/>
      <c r="AE101" s="347" t="s">
        <v>173</v>
      </c>
      <c r="AF101" s="359"/>
      <c r="AG101" s="360"/>
      <c r="AI101" s="347" t="s">
        <v>173</v>
      </c>
      <c r="AJ101" s="359"/>
      <c r="AK101" s="360"/>
    </row>
    <row r="102" s="341" customFormat="1" customHeight="1" spans="2:38">
      <c r="B102" s="347" t="s">
        <v>174</v>
      </c>
      <c r="C102" s="392"/>
      <c r="D102" s="393"/>
      <c r="G102" s="358" t="s">
        <v>174</v>
      </c>
      <c r="H102" s="359"/>
      <c r="I102" s="360"/>
      <c r="J102" s="357"/>
      <c r="K102" s="347" t="s">
        <v>174</v>
      </c>
      <c r="L102" s="355" t="s">
        <v>254</v>
      </c>
      <c r="M102" s="356">
        <v>1</v>
      </c>
      <c r="N102" s="341">
        <v>65</v>
      </c>
      <c r="O102" s="347" t="s">
        <v>174</v>
      </c>
      <c r="P102" s="359"/>
      <c r="Q102" s="360"/>
      <c r="S102" s="347" t="s">
        <v>174</v>
      </c>
      <c r="T102" s="350"/>
      <c r="U102" s="350"/>
      <c r="V102" s="357"/>
      <c r="W102" s="347" t="s">
        <v>174</v>
      </c>
      <c r="X102" s="359"/>
      <c r="Y102" s="360"/>
      <c r="AA102" s="347" t="s">
        <v>174</v>
      </c>
      <c r="AB102" s="359"/>
      <c r="AC102" s="360"/>
      <c r="AE102" s="347" t="s">
        <v>174</v>
      </c>
      <c r="AF102" s="359"/>
      <c r="AG102" s="360"/>
      <c r="AI102" s="347" t="s">
        <v>174</v>
      </c>
      <c r="AJ102" s="359"/>
      <c r="AK102" s="360"/>
    </row>
    <row r="103" s="341" customFormat="1" customHeight="1" spans="2:38">
      <c r="B103" s="347" t="s">
        <v>175</v>
      </c>
      <c r="C103" s="392"/>
      <c r="D103" s="393"/>
      <c r="G103" s="358" t="s">
        <v>175</v>
      </c>
      <c r="H103" s="359"/>
      <c r="I103" s="360"/>
      <c r="K103" s="347" t="s">
        <v>175</v>
      </c>
      <c r="L103" s="359"/>
      <c r="M103" s="360"/>
      <c r="O103" s="347" t="s">
        <v>175</v>
      </c>
      <c r="P103" s="359"/>
      <c r="Q103" s="360"/>
      <c r="S103" s="347" t="s">
        <v>175</v>
      </c>
      <c r="T103" s="350"/>
      <c r="U103" s="350"/>
      <c r="V103" s="357"/>
      <c r="W103" s="347" t="s">
        <v>175</v>
      </c>
      <c r="X103" s="359"/>
      <c r="Y103" s="360"/>
      <c r="AA103" s="347" t="s">
        <v>175</v>
      </c>
      <c r="AB103" s="359"/>
      <c r="AC103" s="360"/>
      <c r="AE103" s="347" t="s">
        <v>175</v>
      </c>
      <c r="AF103" s="359"/>
      <c r="AG103" s="360"/>
      <c r="AI103" s="347" t="s">
        <v>175</v>
      </c>
      <c r="AJ103" s="359"/>
      <c r="AK103" s="360"/>
    </row>
    <row r="104" s="341" customFormat="1" customHeight="1" spans="2:38">
      <c r="B104" s="347" t="s">
        <v>176</v>
      </c>
      <c r="C104" s="392"/>
      <c r="D104" s="393"/>
      <c r="G104" s="358" t="s">
        <v>176</v>
      </c>
      <c r="H104" s="359"/>
      <c r="I104" s="360"/>
      <c r="J104" s="341"/>
      <c r="K104" s="347" t="s">
        <v>176</v>
      </c>
      <c r="L104" s="359"/>
      <c r="M104" s="360"/>
      <c r="O104" s="347" t="s">
        <v>176</v>
      </c>
      <c r="P104" s="359"/>
      <c r="Q104" s="360"/>
      <c r="S104" s="347" t="s">
        <v>176</v>
      </c>
      <c r="T104" s="350"/>
      <c r="U104" s="350"/>
      <c r="V104" s="357"/>
      <c r="W104" s="347" t="s">
        <v>176</v>
      </c>
      <c r="X104" s="359"/>
      <c r="Y104" s="360"/>
      <c r="Z104" s="357"/>
      <c r="AA104" s="347" t="s">
        <v>176</v>
      </c>
      <c r="AB104" s="359"/>
      <c r="AC104" s="360"/>
      <c r="AD104" s="341"/>
      <c r="AE104" s="347" t="s">
        <v>176</v>
      </c>
      <c r="AF104" s="359"/>
      <c r="AG104" s="360"/>
      <c r="AI104" s="347" t="s">
        <v>176</v>
      </c>
      <c r="AJ104" s="359"/>
      <c r="AK104" s="360"/>
    </row>
    <row r="105" s="341" customFormat="1" customHeight="1" spans="2:38">
      <c r="B105" s="347" t="s">
        <v>177</v>
      </c>
      <c r="C105" s="392"/>
      <c r="D105" s="393"/>
      <c r="G105" s="358" t="s">
        <v>177</v>
      </c>
      <c r="H105" s="359"/>
      <c r="I105" s="360"/>
      <c r="J105" s="357"/>
      <c r="K105" s="347" t="s">
        <v>177</v>
      </c>
      <c r="L105" s="359"/>
      <c r="M105" s="360"/>
      <c r="N105" s="341"/>
      <c r="O105" s="347" t="s">
        <v>177</v>
      </c>
      <c r="P105" s="359"/>
      <c r="Q105" s="360"/>
      <c r="S105" s="347" t="s">
        <v>177</v>
      </c>
      <c r="T105" s="350"/>
      <c r="U105" s="350"/>
      <c r="V105" s="357"/>
      <c r="W105" s="347" t="s">
        <v>177</v>
      </c>
      <c r="X105" s="359"/>
      <c r="Y105" s="360"/>
      <c r="AA105" s="347" t="s">
        <v>177</v>
      </c>
      <c r="AB105" s="359"/>
      <c r="AC105" s="360"/>
      <c r="AD105" s="341"/>
      <c r="AE105" s="347" t="s">
        <v>177</v>
      </c>
      <c r="AF105" s="359"/>
      <c r="AG105" s="360"/>
      <c r="AI105" s="347" t="s">
        <v>177</v>
      </c>
      <c r="AJ105" s="359"/>
      <c r="AK105" s="360"/>
      <c r="AL105" s="357"/>
    </row>
    <row r="106" s="341" customFormat="1" customHeight="1" spans="2:38">
      <c r="B106" s="347" t="s">
        <v>178</v>
      </c>
      <c r="C106" s="392"/>
      <c r="D106" s="393"/>
      <c r="G106" s="358" t="s">
        <v>178</v>
      </c>
      <c r="H106" s="359"/>
      <c r="I106" s="360"/>
      <c r="K106" s="347" t="s">
        <v>178</v>
      </c>
      <c r="L106" s="359"/>
      <c r="M106" s="360"/>
      <c r="O106" s="347" t="s">
        <v>178</v>
      </c>
      <c r="P106" s="359"/>
      <c r="Q106" s="360"/>
      <c r="S106" s="347" t="s">
        <v>178</v>
      </c>
      <c r="T106" s="350"/>
      <c r="U106" s="350"/>
      <c r="V106" s="357"/>
      <c r="W106" s="347" t="s">
        <v>178</v>
      </c>
      <c r="X106" s="359"/>
      <c r="Y106" s="360"/>
      <c r="AA106" s="347" t="s">
        <v>178</v>
      </c>
      <c r="AB106" s="359"/>
      <c r="AC106" s="360"/>
      <c r="AD106" s="341"/>
      <c r="AE106" s="347" t="s">
        <v>178</v>
      </c>
      <c r="AF106" s="359"/>
      <c r="AG106" s="360"/>
      <c r="AI106" s="347" t="s">
        <v>178</v>
      </c>
      <c r="AJ106" s="359"/>
      <c r="AK106" s="360"/>
    </row>
    <row r="107" s="341" customFormat="1" customHeight="1" spans="2:38">
      <c r="B107" s="347" t="s">
        <v>179</v>
      </c>
      <c r="C107" s="392"/>
      <c r="D107" s="393"/>
      <c r="G107" s="358" t="s">
        <v>179</v>
      </c>
      <c r="H107" s="359"/>
      <c r="I107" s="360"/>
      <c r="J107" s="341"/>
      <c r="K107" s="347" t="s">
        <v>179</v>
      </c>
      <c r="L107" s="359"/>
      <c r="M107" s="360"/>
      <c r="N107" s="357"/>
      <c r="O107" s="347" t="s">
        <v>179</v>
      </c>
      <c r="P107" s="359"/>
      <c r="Q107" s="360"/>
      <c r="R107" s="357"/>
      <c r="S107" s="347" t="s">
        <v>179</v>
      </c>
      <c r="T107" s="350"/>
      <c r="U107" s="350"/>
      <c r="V107" s="357"/>
      <c r="W107" s="347" t="s">
        <v>179</v>
      </c>
      <c r="X107" s="359"/>
      <c r="Y107" s="360"/>
      <c r="Z107" s="357"/>
      <c r="AA107" s="347" t="s">
        <v>179</v>
      </c>
      <c r="AB107" s="359"/>
      <c r="AC107" s="360"/>
      <c r="AD107" s="357"/>
      <c r="AE107" s="347" t="s">
        <v>179</v>
      </c>
      <c r="AF107" s="359"/>
      <c r="AG107" s="360"/>
      <c r="AH107" s="341"/>
      <c r="AI107" s="347" t="s">
        <v>179</v>
      </c>
      <c r="AJ107" s="359"/>
      <c r="AK107" s="360"/>
    </row>
    <row r="108" s="341" customFormat="1" customHeight="1" spans="2:38">
      <c r="B108" s="347" t="s">
        <v>180</v>
      </c>
      <c r="C108" s="392"/>
      <c r="D108" s="393"/>
      <c r="G108" s="358" t="s">
        <v>180</v>
      </c>
      <c r="H108" s="359"/>
      <c r="I108" s="360"/>
      <c r="J108" s="357"/>
      <c r="K108" s="347" t="s">
        <v>180</v>
      </c>
      <c r="L108" s="359"/>
      <c r="M108" s="360"/>
      <c r="N108" s="357"/>
      <c r="O108" s="347" t="s">
        <v>180</v>
      </c>
      <c r="P108" s="359"/>
      <c r="Q108" s="360"/>
      <c r="S108" s="347" t="s">
        <v>180</v>
      </c>
      <c r="T108" s="350"/>
      <c r="U108" s="350"/>
      <c r="V108" s="357"/>
      <c r="W108" s="347" t="s">
        <v>180</v>
      </c>
      <c r="X108" s="359"/>
      <c r="Y108" s="360"/>
      <c r="Z108" s="357"/>
      <c r="AA108" s="347" t="s">
        <v>180</v>
      </c>
      <c r="AB108" s="359"/>
      <c r="AC108" s="360"/>
      <c r="AD108" s="341"/>
      <c r="AE108" s="347" t="s">
        <v>180</v>
      </c>
      <c r="AF108" s="359"/>
      <c r="AG108" s="360"/>
      <c r="AH108" s="341"/>
      <c r="AI108" s="347" t="s">
        <v>180</v>
      </c>
      <c r="AJ108" s="359"/>
      <c r="AK108" s="360"/>
      <c r="AL108" s="357"/>
    </row>
    <row r="109" s="341" customFormat="1" customHeight="1" spans="2:38">
      <c r="B109" s="347" t="s">
        <v>181</v>
      </c>
      <c r="C109" s="392"/>
      <c r="D109" s="393"/>
      <c r="G109" s="358" t="s">
        <v>181</v>
      </c>
      <c r="H109" s="359"/>
      <c r="I109" s="360"/>
      <c r="J109" s="357"/>
      <c r="K109" s="347" t="s">
        <v>181</v>
      </c>
      <c r="L109" s="359"/>
      <c r="M109" s="360"/>
      <c r="N109" s="357"/>
      <c r="O109" s="347" t="s">
        <v>181</v>
      </c>
      <c r="P109" s="366" t="s">
        <v>255</v>
      </c>
      <c r="Q109" s="367">
        <v>1</v>
      </c>
      <c r="R109" s="357">
        <v>285</v>
      </c>
      <c r="S109" s="347" t="s">
        <v>181</v>
      </c>
      <c r="T109" s="350"/>
      <c r="U109" s="350"/>
      <c r="V109" s="357"/>
      <c r="W109" s="347" t="s">
        <v>181</v>
      </c>
      <c r="X109" s="366" t="s">
        <v>255</v>
      </c>
      <c r="Y109" s="367">
        <v>2</v>
      </c>
      <c r="Z109" s="357">
        <v>285</v>
      </c>
      <c r="AA109" s="347" t="s">
        <v>181</v>
      </c>
      <c r="AB109" s="359"/>
      <c r="AC109" s="360"/>
      <c r="AD109" s="341"/>
      <c r="AE109" s="347" t="s">
        <v>181</v>
      </c>
      <c r="AF109" s="359"/>
      <c r="AG109" s="360"/>
      <c r="AH109" s="341"/>
      <c r="AI109" s="347" t="s">
        <v>181</v>
      </c>
      <c r="AJ109" s="359"/>
      <c r="AK109" s="360"/>
    </row>
    <row r="110" s="341" customFormat="1" customHeight="1" spans="2:38">
      <c r="B110" s="347" t="s">
        <v>182</v>
      </c>
      <c r="C110" s="392"/>
      <c r="D110" s="393"/>
      <c r="G110" s="358" t="s">
        <v>182</v>
      </c>
      <c r="H110" s="359"/>
      <c r="I110" s="360"/>
      <c r="J110" s="341"/>
      <c r="K110" s="347" t="s">
        <v>182</v>
      </c>
      <c r="L110" s="359"/>
      <c r="M110" s="360"/>
      <c r="N110" s="341"/>
      <c r="O110" s="347" t="s">
        <v>182</v>
      </c>
      <c r="P110" s="370"/>
      <c r="Q110" s="371"/>
      <c r="R110" s="341"/>
      <c r="S110" s="347" t="s">
        <v>182</v>
      </c>
      <c r="T110" s="350"/>
      <c r="U110" s="350"/>
      <c r="V110" s="357"/>
      <c r="W110" s="347" t="s">
        <v>182</v>
      </c>
      <c r="X110" s="370"/>
      <c r="Y110" s="371"/>
      <c r="Z110" s="341"/>
      <c r="AA110" s="347" t="s">
        <v>182</v>
      </c>
      <c r="AB110" s="359"/>
      <c r="AC110" s="360"/>
      <c r="AD110" s="341"/>
      <c r="AE110" s="347" t="s">
        <v>182</v>
      </c>
      <c r="AF110" s="359"/>
      <c r="AG110" s="360"/>
      <c r="AH110" s="341"/>
      <c r="AI110" s="347" t="s">
        <v>182</v>
      </c>
      <c r="AJ110" s="359"/>
      <c r="AK110" s="360"/>
    </row>
    <row r="111" s="341" customFormat="1" customHeight="1" spans="2:38">
      <c r="B111" s="347" t="s">
        <v>183</v>
      </c>
      <c r="C111" s="392"/>
      <c r="D111" s="393"/>
      <c r="G111" s="358" t="s">
        <v>183</v>
      </c>
      <c r="H111" s="359"/>
      <c r="I111" s="360"/>
      <c r="J111" s="357"/>
      <c r="K111" s="347" t="s">
        <v>183</v>
      </c>
      <c r="L111" s="359"/>
      <c r="M111" s="360"/>
      <c r="N111" s="357"/>
      <c r="O111" s="347" t="s">
        <v>183</v>
      </c>
      <c r="P111" s="359"/>
      <c r="Q111" s="360"/>
      <c r="R111" s="341"/>
      <c r="S111" s="347" t="s">
        <v>183</v>
      </c>
      <c r="T111" s="350"/>
      <c r="U111" s="350"/>
      <c r="V111" s="357"/>
      <c r="W111" s="347" t="s">
        <v>183</v>
      </c>
      <c r="X111" s="359"/>
      <c r="Y111" s="360"/>
      <c r="Z111" s="341"/>
      <c r="AA111" s="347" t="s">
        <v>183</v>
      </c>
      <c r="AB111" s="359"/>
      <c r="AC111" s="360"/>
      <c r="AD111" s="357"/>
      <c r="AE111" s="347" t="s">
        <v>183</v>
      </c>
      <c r="AF111" s="359"/>
      <c r="AG111" s="360"/>
      <c r="AH111" s="357"/>
      <c r="AI111" s="347" t="s">
        <v>183</v>
      </c>
      <c r="AJ111" s="359"/>
      <c r="AK111" s="360"/>
      <c r="AL111" s="357"/>
    </row>
    <row r="112" s="341" customFormat="1" customHeight="1" spans="2:38">
      <c r="B112" s="347" t="s">
        <v>184</v>
      </c>
      <c r="C112" s="392"/>
      <c r="D112" s="393"/>
      <c r="G112" s="358" t="s">
        <v>184</v>
      </c>
      <c r="H112" s="359"/>
      <c r="I112" s="360"/>
      <c r="K112" s="347" t="s">
        <v>184</v>
      </c>
      <c r="L112" s="359"/>
      <c r="M112" s="360"/>
      <c r="O112" s="347" t="s">
        <v>184</v>
      </c>
      <c r="P112" s="374" t="s">
        <v>256</v>
      </c>
      <c r="Q112" s="375">
        <v>1</v>
      </c>
      <c r="R112" s="357">
        <v>140</v>
      </c>
      <c r="S112" s="347" t="s">
        <v>184</v>
      </c>
      <c r="T112" s="350"/>
      <c r="U112" s="350"/>
      <c r="V112" s="357"/>
      <c r="W112" s="347" t="s">
        <v>184</v>
      </c>
      <c r="X112" s="374" t="s">
        <v>256</v>
      </c>
      <c r="Y112" s="375">
        <v>2</v>
      </c>
      <c r="Z112" s="357">
        <v>140</v>
      </c>
      <c r="AA112" s="347" t="s">
        <v>184</v>
      </c>
      <c r="AB112" s="359"/>
      <c r="AC112" s="360"/>
      <c r="AD112" s="341"/>
      <c r="AE112" s="347" t="s">
        <v>184</v>
      </c>
      <c r="AF112" s="359"/>
      <c r="AG112" s="360"/>
      <c r="AH112" s="341"/>
      <c r="AI112" s="347" t="s">
        <v>184</v>
      </c>
      <c r="AJ112" s="359"/>
      <c r="AK112" s="360"/>
    </row>
    <row r="113" s="341" customFormat="1" customHeight="1" spans="2:38">
      <c r="B113" s="347" t="s">
        <v>185</v>
      </c>
      <c r="C113" s="392"/>
      <c r="D113" s="393"/>
      <c r="G113" s="358" t="s">
        <v>185</v>
      </c>
      <c r="H113" s="359"/>
      <c r="I113" s="360"/>
      <c r="J113" s="341"/>
      <c r="K113" s="347" t="s">
        <v>185</v>
      </c>
      <c r="L113" s="359"/>
      <c r="M113" s="360"/>
      <c r="O113" s="347" t="s">
        <v>185</v>
      </c>
      <c r="P113" s="359"/>
      <c r="Q113" s="360"/>
      <c r="R113" s="357"/>
      <c r="S113" s="347" t="s">
        <v>185</v>
      </c>
      <c r="T113" s="350"/>
      <c r="U113" s="350"/>
      <c r="V113" s="357"/>
      <c r="W113" s="347" t="s">
        <v>185</v>
      </c>
      <c r="X113" s="359"/>
      <c r="Y113" s="360"/>
      <c r="Z113" s="357"/>
      <c r="AA113" s="347" t="s">
        <v>185</v>
      </c>
      <c r="AB113" s="359"/>
      <c r="AC113" s="360"/>
      <c r="AE113" s="347" t="s">
        <v>185</v>
      </c>
      <c r="AF113" s="359"/>
      <c r="AG113" s="360"/>
      <c r="AH113" s="341"/>
      <c r="AI113" s="347" t="s">
        <v>185</v>
      </c>
      <c r="AJ113" s="359"/>
      <c r="AK113" s="360"/>
    </row>
    <row r="114" s="341" customFormat="1" customHeight="1" spans="2:38">
      <c r="B114" s="347" t="s">
        <v>186</v>
      </c>
      <c r="C114" s="392"/>
      <c r="D114" s="393"/>
      <c r="G114" s="358" t="s">
        <v>186</v>
      </c>
      <c r="H114" s="359"/>
      <c r="I114" s="360"/>
      <c r="J114" s="357"/>
      <c r="K114" s="347" t="s">
        <v>186</v>
      </c>
      <c r="L114" s="359"/>
      <c r="M114" s="360"/>
      <c r="N114" s="357"/>
      <c r="O114" s="347" t="s">
        <v>186</v>
      </c>
      <c r="P114" s="366" t="s">
        <v>257</v>
      </c>
      <c r="Q114" s="367">
        <v>1</v>
      </c>
      <c r="R114" s="357">
        <v>270</v>
      </c>
      <c r="S114" s="347" t="s">
        <v>186</v>
      </c>
      <c r="T114" s="350"/>
      <c r="U114" s="350"/>
      <c r="V114" s="357"/>
      <c r="W114" s="347" t="s">
        <v>186</v>
      </c>
      <c r="X114" s="366" t="s">
        <v>257</v>
      </c>
      <c r="Y114" s="367">
        <v>2</v>
      </c>
      <c r="Z114" s="357">
        <v>270</v>
      </c>
      <c r="AA114" s="347" t="s">
        <v>186</v>
      </c>
      <c r="AB114" s="359"/>
      <c r="AC114" s="360"/>
      <c r="AD114" s="357"/>
      <c r="AE114" s="347" t="s">
        <v>186</v>
      </c>
      <c r="AF114" s="359"/>
      <c r="AG114" s="360"/>
      <c r="AH114" s="357"/>
      <c r="AI114" s="347" t="s">
        <v>186</v>
      </c>
      <c r="AJ114" s="359"/>
      <c r="AK114" s="360"/>
      <c r="AL114" s="357"/>
    </row>
    <row r="115" s="341" customFormat="1" customHeight="1" spans="2:38">
      <c r="B115" s="347" t="s">
        <v>188</v>
      </c>
      <c r="C115" s="392"/>
      <c r="D115" s="393"/>
      <c r="G115" s="358" t="s">
        <v>188</v>
      </c>
      <c r="H115" s="359"/>
      <c r="I115" s="360"/>
      <c r="J115" s="357"/>
      <c r="K115" s="347" t="s">
        <v>188</v>
      </c>
      <c r="L115" s="359"/>
      <c r="M115" s="360"/>
      <c r="O115" s="347" t="s">
        <v>188</v>
      </c>
      <c r="P115" s="370"/>
      <c r="Q115" s="371"/>
      <c r="R115" s="357"/>
      <c r="S115" s="347" t="s">
        <v>188</v>
      </c>
      <c r="T115" s="350"/>
      <c r="U115" s="350"/>
      <c r="W115" s="347" t="s">
        <v>188</v>
      </c>
      <c r="X115" s="370"/>
      <c r="Y115" s="371"/>
      <c r="Z115" s="357"/>
      <c r="AA115" s="347" t="s">
        <v>188</v>
      </c>
      <c r="AB115" s="359"/>
      <c r="AC115" s="360"/>
      <c r="AD115" s="341"/>
      <c r="AE115" s="347" t="s">
        <v>188</v>
      </c>
      <c r="AF115" s="359"/>
      <c r="AG115" s="360"/>
      <c r="AH115" s="341"/>
      <c r="AI115" s="347" t="s">
        <v>188</v>
      </c>
      <c r="AJ115" s="359"/>
      <c r="AK115" s="360"/>
    </row>
    <row r="116" s="341" customFormat="1" customHeight="1" spans="2:38">
      <c r="B116" s="347" t="s">
        <v>191</v>
      </c>
      <c r="C116" s="392"/>
      <c r="D116" s="393"/>
      <c r="G116" s="358" t="s">
        <v>191</v>
      </c>
      <c r="H116" s="359"/>
      <c r="I116" s="360"/>
      <c r="J116" s="357"/>
      <c r="K116" s="347" t="s">
        <v>191</v>
      </c>
      <c r="L116" s="359"/>
      <c r="M116" s="360"/>
      <c r="O116" s="347" t="s">
        <v>191</v>
      </c>
      <c r="P116" s="359"/>
      <c r="Q116" s="360"/>
      <c r="R116" s="357"/>
      <c r="S116" s="347" t="s">
        <v>191</v>
      </c>
      <c r="T116" s="350"/>
      <c r="U116" s="350"/>
      <c r="W116" s="347" t="s">
        <v>191</v>
      </c>
      <c r="X116" s="359"/>
      <c r="Y116" s="360"/>
      <c r="Z116" s="357"/>
      <c r="AA116" s="347" t="s">
        <v>191</v>
      </c>
      <c r="AB116" s="359"/>
      <c r="AC116" s="360"/>
      <c r="AE116" s="347" t="s">
        <v>191</v>
      </c>
      <c r="AF116" s="359"/>
      <c r="AG116" s="360"/>
      <c r="AH116" s="341"/>
      <c r="AI116" s="347" t="s">
        <v>191</v>
      </c>
      <c r="AJ116" s="359"/>
      <c r="AK116" s="360"/>
    </row>
    <row r="117" s="341" customFormat="1" customHeight="1" spans="2:38">
      <c r="B117" s="347" t="s">
        <v>192</v>
      </c>
      <c r="C117" s="392"/>
      <c r="D117" s="393"/>
      <c r="G117" s="358" t="s">
        <v>192</v>
      </c>
      <c r="H117" s="359"/>
      <c r="I117" s="360"/>
      <c r="J117" s="357"/>
      <c r="K117" s="347" t="s">
        <v>192</v>
      </c>
      <c r="L117" s="359"/>
      <c r="M117" s="360"/>
      <c r="N117" s="357"/>
      <c r="O117" s="347" t="s">
        <v>192</v>
      </c>
      <c r="P117" s="366" t="s">
        <v>258</v>
      </c>
      <c r="Q117" s="367">
        <v>1</v>
      </c>
      <c r="R117" s="357">
        <v>270</v>
      </c>
      <c r="S117" s="347" t="s">
        <v>192</v>
      </c>
      <c r="T117" s="350"/>
      <c r="U117" s="350"/>
      <c r="W117" s="347" t="s">
        <v>192</v>
      </c>
      <c r="X117" s="366" t="s">
        <v>258</v>
      </c>
      <c r="Y117" s="367">
        <v>2</v>
      </c>
      <c r="Z117" s="357">
        <v>270</v>
      </c>
      <c r="AA117" s="347" t="s">
        <v>192</v>
      </c>
      <c r="AB117" s="364" t="s">
        <v>259</v>
      </c>
      <c r="AC117" s="365">
        <v>1</v>
      </c>
      <c r="AD117" s="357">
        <v>450</v>
      </c>
      <c r="AE117" s="347" t="s">
        <v>192</v>
      </c>
      <c r="AF117" s="364" t="s">
        <v>259</v>
      </c>
      <c r="AG117" s="365">
        <v>1</v>
      </c>
      <c r="AH117" s="357">
        <v>450</v>
      </c>
      <c r="AI117" s="347" t="s">
        <v>192</v>
      </c>
      <c r="AJ117" s="364" t="s">
        <v>260</v>
      </c>
      <c r="AK117" s="365">
        <v>6</v>
      </c>
      <c r="AL117" s="357">
        <v>450</v>
      </c>
    </row>
    <row r="118" s="341" customFormat="1" customHeight="1" spans="2:38">
      <c r="B118" s="347" t="s">
        <v>195</v>
      </c>
      <c r="C118" s="392"/>
      <c r="D118" s="393"/>
      <c r="G118" s="358" t="s">
        <v>195</v>
      </c>
      <c r="H118" s="364" t="s">
        <v>261</v>
      </c>
      <c r="I118" s="365">
        <v>1</v>
      </c>
      <c r="J118" s="357"/>
      <c r="K118" s="347" t="s">
        <v>195</v>
      </c>
      <c r="L118" s="402" t="s">
        <v>261</v>
      </c>
      <c r="M118" s="356">
        <v>2</v>
      </c>
      <c r="N118" s="357"/>
      <c r="O118" s="347" t="s">
        <v>195</v>
      </c>
      <c r="P118" s="370"/>
      <c r="Q118" s="371"/>
      <c r="R118" s="341"/>
      <c r="S118" s="347" t="s">
        <v>195</v>
      </c>
      <c r="T118" s="350"/>
      <c r="U118" s="350"/>
      <c r="W118" s="347" t="s">
        <v>195</v>
      </c>
      <c r="X118" s="370"/>
      <c r="Y118" s="371"/>
      <c r="Z118" s="341"/>
      <c r="AA118" s="347" t="s">
        <v>195</v>
      </c>
      <c r="AB118" s="368"/>
      <c r="AC118" s="369"/>
      <c r="AD118" s="341"/>
      <c r="AE118" s="347" t="s">
        <v>195</v>
      </c>
      <c r="AF118" s="368"/>
      <c r="AG118" s="369"/>
      <c r="AH118" s="341"/>
      <c r="AI118" s="347" t="s">
        <v>195</v>
      </c>
      <c r="AJ118" s="368"/>
      <c r="AK118" s="369"/>
    </row>
    <row r="119" s="341" customFormat="1" customHeight="1" spans="2:38">
      <c r="B119" s="347" t="s">
        <v>197</v>
      </c>
      <c r="C119" s="392"/>
      <c r="D119" s="393"/>
      <c r="G119" s="358" t="s">
        <v>197</v>
      </c>
      <c r="H119" s="364"/>
      <c r="I119" s="365"/>
      <c r="J119" s="394"/>
      <c r="K119" s="347" t="s">
        <v>197</v>
      </c>
      <c r="L119" s="359"/>
      <c r="M119" s="360"/>
      <c r="N119" s="341"/>
      <c r="O119" s="347" t="s">
        <v>197</v>
      </c>
      <c r="P119" s="380"/>
      <c r="Q119" s="381"/>
      <c r="R119" s="341"/>
      <c r="S119" s="347" t="s">
        <v>197</v>
      </c>
      <c r="T119" s="350"/>
      <c r="U119" s="350"/>
      <c r="W119" s="347" t="s">
        <v>197</v>
      </c>
      <c r="X119" s="380"/>
      <c r="Y119" s="381"/>
      <c r="Z119" s="357"/>
      <c r="AA119" s="347" t="s">
        <v>197</v>
      </c>
      <c r="AB119" s="359"/>
      <c r="AC119" s="360"/>
      <c r="AD119" s="341"/>
      <c r="AE119" s="347" t="s">
        <v>197</v>
      </c>
      <c r="AF119" s="359"/>
      <c r="AG119" s="360"/>
      <c r="AH119" s="341"/>
      <c r="AI119" s="347" t="s">
        <v>197</v>
      </c>
      <c r="AJ119" s="359"/>
      <c r="AK119" s="360"/>
    </row>
    <row r="120" s="341" customFormat="1" customHeight="1" spans="2:38">
      <c r="B120" s="347" t="s">
        <v>198</v>
      </c>
      <c r="C120" s="392"/>
      <c r="D120" s="393"/>
      <c r="G120" s="358" t="s">
        <v>198</v>
      </c>
      <c r="H120" s="366" t="s">
        <v>262</v>
      </c>
      <c r="I120" s="367">
        <v>7</v>
      </c>
      <c r="J120" s="357">
        <v>513</v>
      </c>
      <c r="K120" s="347" t="s">
        <v>198</v>
      </c>
      <c r="L120" s="366" t="s">
        <v>263</v>
      </c>
      <c r="M120" s="367">
        <v>1</v>
      </c>
      <c r="N120" s="357">
        <v>280</v>
      </c>
      <c r="O120" s="347" t="s">
        <v>198</v>
      </c>
      <c r="P120" s="364" t="s">
        <v>264</v>
      </c>
      <c r="Q120" s="365">
        <v>9</v>
      </c>
      <c r="R120" s="357">
        <v>521</v>
      </c>
      <c r="S120" s="347" t="s">
        <v>198</v>
      </c>
      <c r="T120" s="350"/>
      <c r="U120" s="350"/>
      <c r="W120" s="347" t="s">
        <v>198</v>
      </c>
      <c r="X120" s="364" t="s">
        <v>264</v>
      </c>
      <c r="Y120" s="365">
        <v>10</v>
      </c>
      <c r="Z120" s="357">
        <v>521</v>
      </c>
      <c r="AA120" s="347" t="s">
        <v>198</v>
      </c>
      <c r="AB120" s="364" t="s">
        <v>265</v>
      </c>
      <c r="AC120" s="365">
        <v>1</v>
      </c>
      <c r="AD120" s="357">
        <v>450</v>
      </c>
      <c r="AE120" s="347" t="s">
        <v>198</v>
      </c>
      <c r="AF120" s="364" t="s">
        <v>265</v>
      </c>
      <c r="AG120" s="365">
        <v>2</v>
      </c>
      <c r="AH120" s="357">
        <v>450</v>
      </c>
      <c r="AI120" s="347" t="s">
        <v>198</v>
      </c>
      <c r="AJ120" s="364" t="s">
        <v>260</v>
      </c>
      <c r="AK120" s="365">
        <v>5</v>
      </c>
      <c r="AL120" s="357">
        <v>450</v>
      </c>
    </row>
    <row r="121" s="341" customFormat="1" customHeight="1" spans="2:38">
      <c r="B121" s="347" t="s">
        <v>202</v>
      </c>
      <c r="C121" s="392"/>
      <c r="D121" s="393"/>
      <c r="G121" s="358" t="s">
        <v>202</v>
      </c>
      <c r="H121" s="372"/>
      <c r="I121" s="371"/>
      <c r="J121" s="341"/>
      <c r="K121" s="347" t="s">
        <v>202</v>
      </c>
      <c r="L121" s="372"/>
      <c r="M121" s="371"/>
      <c r="N121" s="341"/>
      <c r="O121" s="347" t="s">
        <v>202</v>
      </c>
      <c r="P121" s="368"/>
      <c r="Q121" s="369"/>
      <c r="S121" s="347" t="s">
        <v>202</v>
      </c>
      <c r="T121" s="350"/>
      <c r="U121" s="350"/>
      <c r="W121" s="347" t="s">
        <v>202</v>
      </c>
      <c r="X121" s="368"/>
      <c r="Y121" s="369"/>
      <c r="Z121" s="341"/>
      <c r="AA121" s="347" t="s">
        <v>202</v>
      </c>
      <c r="AB121" s="368"/>
      <c r="AC121" s="369"/>
      <c r="AD121" s="341"/>
      <c r="AE121" s="347" t="s">
        <v>202</v>
      </c>
      <c r="AF121" s="368"/>
      <c r="AG121" s="369"/>
      <c r="AH121" s="341"/>
      <c r="AI121" s="347" t="s">
        <v>202</v>
      </c>
      <c r="AJ121" s="368"/>
      <c r="AK121" s="369"/>
    </row>
    <row r="122" s="341" customFormat="1" customHeight="1" spans="2:38">
      <c r="B122" s="347" t="s">
        <v>203</v>
      </c>
      <c r="C122" s="392"/>
      <c r="D122" s="393"/>
      <c r="G122" s="358" t="s">
        <v>203</v>
      </c>
      <c r="H122" s="403"/>
      <c r="I122" s="404"/>
      <c r="K122" s="347" t="s">
        <v>203</v>
      </c>
      <c r="L122" s="380"/>
      <c r="M122" s="360"/>
      <c r="O122" s="347" t="s">
        <v>203</v>
      </c>
      <c r="P122" s="380"/>
      <c r="Q122" s="381"/>
      <c r="S122" s="347" t="s">
        <v>203</v>
      </c>
      <c r="T122" s="350"/>
      <c r="U122" s="350"/>
      <c r="W122" s="347" t="s">
        <v>203</v>
      </c>
      <c r="X122" s="380"/>
      <c r="Y122" s="381"/>
      <c r="AA122" s="347" t="s">
        <v>203</v>
      </c>
      <c r="AB122" s="359"/>
      <c r="AC122" s="360"/>
      <c r="AE122" s="347" t="s">
        <v>203</v>
      </c>
      <c r="AF122" s="359"/>
      <c r="AG122" s="360"/>
      <c r="AH122" s="341"/>
      <c r="AI122" s="347" t="s">
        <v>203</v>
      </c>
      <c r="AJ122" s="359"/>
      <c r="AK122" s="360"/>
    </row>
    <row r="123" s="341" customFormat="1" customHeight="1" spans="2:38">
      <c r="B123" s="347" t="s">
        <v>204</v>
      </c>
      <c r="C123" s="392"/>
      <c r="D123" s="393"/>
      <c r="G123" s="347" t="s">
        <v>204</v>
      </c>
      <c r="H123" s="366" t="s">
        <v>266</v>
      </c>
      <c r="I123" s="367">
        <v>5</v>
      </c>
      <c r="J123" s="357">
        <v>513</v>
      </c>
      <c r="K123" s="347" t="s">
        <v>204</v>
      </c>
      <c r="L123" s="366" t="s">
        <v>262</v>
      </c>
      <c r="M123" s="367">
        <v>6</v>
      </c>
      <c r="N123" s="357">
        <v>513</v>
      </c>
      <c r="O123" s="347" t="s">
        <v>204</v>
      </c>
      <c r="P123" s="364" t="s">
        <v>264</v>
      </c>
      <c r="Q123" s="365">
        <v>7</v>
      </c>
      <c r="R123" s="357">
        <v>521</v>
      </c>
      <c r="S123" s="347" t="s">
        <v>204</v>
      </c>
      <c r="T123" s="350"/>
      <c r="U123" s="350"/>
      <c r="W123" s="347" t="s">
        <v>204</v>
      </c>
      <c r="X123" s="364" t="s">
        <v>264</v>
      </c>
      <c r="Y123" s="365">
        <v>8</v>
      </c>
      <c r="Z123" s="357">
        <v>521</v>
      </c>
      <c r="AA123" s="347" t="s">
        <v>204</v>
      </c>
      <c r="AB123" s="364" t="s">
        <v>267</v>
      </c>
      <c r="AC123" s="365">
        <v>7</v>
      </c>
      <c r="AD123" s="357">
        <v>450</v>
      </c>
      <c r="AE123" s="347" t="s">
        <v>204</v>
      </c>
      <c r="AF123" s="364" t="s">
        <v>267</v>
      </c>
      <c r="AG123" s="365">
        <v>8</v>
      </c>
      <c r="AH123" s="357">
        <v>450</v>
      </c>
      <c r="AI123" s="347" t="s">
        <v>204</v>
      </c>
      <c r="AJ123" s="364" t="s">
        <v>260</v>
      </c>
      <c r="AK123" s="365">
        <v>4</v>
      </c>
      <c r="AL123" s="357">
        <v>450</v>
      </c>
    </row>
    <row r="124" s="341" customFormat="1" customHeight="1" spans="2:38">
      <c r="B124" s="347" t="s">
        <v>208</v>
      </c>
      <c r="C124" s="392"/>
      <c r="D124" s="393"/>
      <c r="G124" s="347" t="s">
        <v>208</v>
      </c>
      <c r="H124" s="372"/>
      <c r="I124" s="371"/>
      <c r="J124" s="341"/>
      <c r="K124" s="347" t="s">
        <v>208</v>
      </c>
      <c r="L124" s="372"/>
      <c r="M124" s="371"/>
      <c r="O124" s="358" t="s">
        <v>208</v>
      </c>
      <c r="P124" s="368"/>
      <c r="Q124" s="369"/>
      <c r="S124" s="347" t="s">
        <v>208</v>
      </c>
      <c r="T124" s="350"/>
      <c r="U124" s="350"/>
      <c r="W124" s="347" t="s">
        <v>208</v>
      </c>
      <c r="X124" s="368"/>
      <c r="Y124" s="369"/>
      <c r="Z124" s="341"/>
      <c r="AA124" s="347" t="s">
        <v>208</v>
      </c>
      <c r="AB124" s="368"/>
      <c r="AC124" s="369"/>
      <c r="AD124" s="341"/>
      <c r="AE124" s="347" t="s">
        <v>208</v>
      </c>
      <c r="AF124" s="368"/>
      <c r="AG124" s="369"/>
      <c r="AH124" s="341"/>
      <c r="AI124" s="347" t="s">
        <v>208</v>
      </c>
      <c r="AJ124" s="368"/>
      <c r="AK124" s="369"/>
    </row>
    <row r="125" s="341" customFormat="1" customHeight="1" spans="2:38">
      <c r="B125" s="347" t="s">
        <v>18</v>
      </c>
      <c r="C125" s="392"/>
      <c r="D125" s="393"/>
      <c r="G125" s="347" t="s">
        <v>18</v>
      </c>
      <c r="H125" s="380"/>
      <c r="I125" s="381"/>
      <c r="K125" s="347" t="s">
        <v>18</v>
      </c>
      <c r="L125" s="380"/>
      <c r="M125" s="381"/>
      <c r="O125" s="358" t="s">
        <v>18</v>
      </c>
      <c r="P125" s="380"/>
      <c r="Q125" s="381"/>
      <c r="S125" s="347" t="s">
        <v>18</v>
      </c>
      <c r="T125" s="350"/>
      <c r="U125" s="350"/>
      <c r="W125" s="347" t="s">
        <v>18</v>
      </c>
      <c r="X125" s="380"/>
      <c r="Y125" s="381"/>
      <c r="AA125" s="347" t="s">
        <v>18</v>
      </c>
      <c r="AB125" s="359"/>
      <c r="AC125" s="360"/>
      <c r="AE125" s="347" t="s">
        <v>18</v>
      </c>
      <c r="AF125" s="359"/>
      <c r="AG125" s="360"/>
      <c r="AI125" s="347" t="s">
        <v>18</v>
      </c>
      <c r="AJ125" s="359"/>
      <c r="AK125" s="360"/>
    </row>
    <row r="126" s="341" customFormat="1" customHeight="1" spans="2:38">
      <c r="B126" s="347" t="s">
        <v>209</v>
      </c>
      <c r="C126" s="392"/>
      <c r="D126" s="393"/>
      <c r="G126" s="347" t="s">
        <v>209</v>
      </c>
      <c r="H126" s="366" t="s">
        <v>266</v>
      </c>
      <c r="I126" s="367">
        <v>3</v>
      </c>
      <c r="J126" s="357">
        <v>513</v>
      </c>
      <c r="K126" s="347" t="s">
        <v>209</v>
      </c>
      <c r="L126" s="366" t="s">
        <v>266</v>
      </c>
      <c r="M126" s="367">
        <v>4</v>
      </c>
      <c r="N126" s="357">
        <v>513</v>
      </c>
      <c r="O126" s="347" t="s">
        <v>209</v>
      </c>
      <c r="P126" s="364" t="s">
        <v>264</v>
      </c>
      <c r="Q126" s="365">
        <v>5</v>
      </c>
      <c r="R126" s="357">
        <v>521</v>
      </c>
      <c r="S126" s="347" t="s">
        <v>209</v>
      </c>
      <c r="T126" s="350"/>
      <c r="U126" s="350"/>
      <c r="W126" s="347" t="s">
        <v>209</v>
      </c>
      <c r="X126" s="364" t="s">
        <v>264</v>
      </c>
      <c r="Y126" s="365">
        <v>6</v>
      </c>
      <c r="Z126" s="357">
        <v>521</v>
      </c>
      <c r="AA126" s="347" t="s">
        <v>209</v>
      </c>
      <c r="AB126" s="364" t="s">
        <v>267</v>
      </c>
      <c r="AC126" s="365">
        <v>5</v>
      </c>
      <c r="AD126" s="357">
        <v>450</v>
      </c>
      <c r="AE126" s="358" t="s">
        <v>209</v>
      </c>
      <c r="AF126" s="364" t="s">
        <v>267</v>
      </c>
      <c r="AG126" s="365">
        <v>6</v>
      </c>
      <c r="AH126" s="357">
        <v>450</v>
      </c>
      <c r="AI126" s="347" t="s">
        <v>209</v>
      </c>
      <c r="AJ126" s="364" t="s">
        <v>260</v>
      </c>
      <c r="AK126" s="365">
        <v>3</v>
      </c>
      <c r="AL126" s="357">
        <v>450</v>
      </c>
    </row>
    <row r="127" s="341" customFormat="1" customHeight="1" spans="2:38">
      <c r="B127" s="347" t="s">
        <v>212</v>
      </c>
      <c r="C127" s="392"/>
      <c r="D127" s="393"/>
      <c r="G127" s="347" t="s">
        <v>212</v>
      </c>
      <c r="H127" s="372"/>
      <c r="I127" s="371"/>
      <c r="K127" s="347" t="s">
        <v>212</v>
      </c>
      <c r="L127" s="372"/>
      <c r="M127" s="371"/>
      <c r="O127" s="358" t="s">
        <v>212</v>
      </c>
      <c r="P127" s="368"/>
      <c r="Q127" s="369"/>
      <c r="S127" s="347" t="s">
        <v>212</v>
      </c>
      <c r="T127" s="350"/>
      <c r="U127" s="350"/>
      <c r="W127" s="347" t="s">
        <v>212</v>
      </c>
      <c r="X127" s="368"/>
      <c r="Y127" s="369"/>
      <c r="AA127" s="347" t="s">
        <v>212</v>
      </c>
      <c r="AB127" s="368"/>
      <c r="AC127" s="369"/>
      <c r="AD127" s="341"/>
      <c r="AE127" s="358" t="s">
        <v>212</v>
      </c>
      <c r="AF127" s="368"/>
      <c r="AG127" s="369"/>
      <c r="AH127" s="341"/>
      <c r="AI127" s="347" t="s">
        <v>212</v>
      </c>
      <c r="AJ127" s="368"/>
      <c r="AK127" s="369"/>
    </row>
    <row r="128" s="341" customFormat="1" customHeight="1" spans="2:38">
      <c r="B128" s="347" t="s">
        <v>213</v>
      </c>
      <c r="C128" s="392"/>
      <c r="D128" s="393"/>
      <c r="G128" s="347" t="s">
        <v>213</v>
      </c>
      <c r="H128" s="380"/>
      <c r="I128" s="381"/>
      <c r="K128" s="347" t="s">
        <v>213</v>
      </c>
      <c r="L128" s="380"/>
      <c r="M128" s="381"/>
      <c r="O128" s="358" t="s">
        <v>213</v>
      </c>
      <c r="P128" s="380"/>
      <c r="Q128" s="381"/>
      <c r="S128" s="347" t="s">
        <v>213</v>
      </c>
      <c r="T128" s="350"/>
      <c r="U128" s="350"/>
      <c r="W128" s="347" t="s">
        <v>213</v>
      </c>
      <c r="X128" s="380"/>
      <c r="Y128" s="381"/>
      <c r="AA128" s="347" t="s">
        <v>213</v>
      </c>
      <c r="AB128" s="383"/>
      <c r="AC128" s="384"/>
      <c r="AD128" s="357"/>
      <c r="AE128" s="347" t="s">
        <v>213</v>
      </c>
      <c r="AF128" s="351"/>
      <c r="AG128" s="352"/>
      <c r="AI128" s="347" t="s">
        <v>213</v>
      </c>
      <c r="AJ128" s="359"/>
      <c r="AK128" s="360"/>
      <c r="AL128" s="357"/>
    </row>
    <row r="129" s="341" customFormat="1" customHeight="1" spans="2:38">
      <c r="B129" s="347" t="s">
        <v>214</v>
      </c>
      <c r="C129" s="392"/>
      <c r="D129" s="393"/>
      <c r="G129" s="347" t="s">
        <v>214</v>
      </c>
      <c r="H129" s="366" t="s">
        <v>266</v>
      </c>
      <c r="I129" s="367">
        <v>1</v>
      </c>
      <c r="J129" s="357">
        <v>431</v>
      </c>
      <c r="K129" s="347" t="s">
        <v>214</v>
      </c>
      <c r="L129" s="366" t="s">
        <v>266</v>
      </c>
      <c r="M129" s="367">
        <v>2</v>
      </c>
      <c r="N129" s="357">
        <v>431</v>
      </c>
      <c r="O129" s="347" t="s">
        <v>214</v>
      </c>
      <c r="P129" s="364" t="s">
        <v>264</v>
      </c>
      <c r="Q129" s="365">
        <v>3</v>
      </c>
      <c r="R129" s="357">
        <v>521</v>
      </c>
      <c r="S129" s="347" t="s">
        <v>214</v>
      </c>
      <c r="T129" s="350"/>
      <c r="U129" s="350"/>
      <c r="W129" s="358" t="s">
        <v>214</v>
      </c>
      <c r="X129" s="364" t="s">
        <v>264</v>
      </c>
      <c r="Y129" s="365">
        <v>4</v>
      </c>
      <c r="Z129" s="357">
        <v>521</v>
      </c>
      <c r="AA129" s="347" t="s">
        <v>214</v>
      </c>
      <c r="AB129" s="364" t="s">
        <v>267</v>
      </c>
      <c r="AC129" s="365">
        <v>3</v>
      </c>
      <c r="AD129" s="357">
        <v>450</v>
      </c>
      <c r="AE129" s="358" t="s">
        <v>214</v>
      </c>
      <c r="AF129" s="364" t="s">
        <v>267</v>
      </c>
      <c r="AG129" s="365">
        <v>4</v>
      </c>
      <c r="AH129" s="357">
        <v>450</v>
      </c>
      <c r="AI129" s="347" t="s">
        <v>214</v>
      </c>
      <c r="AJ129" s="364" t="s">
        <v>260</v>
      </c>
      <c r="AK129" s="365">
        <v>2</v>
      </c>
      <c r="AL129" s="357">
        <v>450</v>
      </c>
    </row>
    <row r="130" s="341" customFormat="1" customHeight="1" spans="2:38">
      <c r="B130" s="347" t="s">
        <v>215</v>
      </c>
      <c r="C130" s="392"/>
      <c r="D130" s="393"/>
      <c r="G130" s="347" t="s">
        <v>215</v>
      </c>
      <c r="H130" s="372"/>
      <c r="I130" s="371"/>
      <c r="J130" s="341"/>
      <c r="K130" s="347" t="s">
        <v>215</v>
      </c>
      <c r="L130" s="372"/>
      <c r="M130" s="371"/>
      <c r="N130" s="341"/>
      <c r="O130" s="358" t="s">
        <v>215</v>
      </c>
      <c r="P130" s="368"/>
      <c r="Q130" s="369"/>
      <c r="R130" s="341"/>
      <c r="S130" s="347" t="s">
        <v>215</v>
      </c>
      <c r="T130" s="350"/>
      <c r="U130" s="350"/>
      <c r="W130" s="358" t="s">
        <v>215</v>
      </c>
      <c r="X130" s="368"/>
      <c r="Y130" s="369"/>
      <c r="Z130" s="341"/>
      <c r="AA130" s="347" t="s">
        <v>215</v>
      </c>
      <c r="AB130" s="368"/>
      <c r="AC130" s="369"/>
      <c r="AD130" s="341"/>
      <c r="AE130" s="358" t="s">
        <v>215</v>
      </c>
      <c r="AF130" s="368"/>
      <c r="AG130" s="369"/>
      <c r="AI130" s="347" t="s">
        <v>215</v>
      </c>
      <c r="AJ130" s="368"/>
      <c r="AK130" s="369"/>
    </row>
    <row r="131" s="341" customFormat="1" customHeight="1" spans="2:38">
      <c r="B131" s="347" t="s">
        <v>67</v>
      </c>
      <c r="C131" s="392"/>
      <c r="D131" s="393"/>
      <c r="G131" s="347" t="s">
        <v>67</v>
      </c>
      <c r="H131" s="380"/>
      <c r="I131" s="381"/>
      <c r="K131" s="347" t="s">
        <v>67</v>
      </c>
      <c r="L131" s="380"/>
      <c r="M131" s="381"/>
      <c r="O131" s="358" t="s">
        <v>67</v>
      </c>
      <c r="P131" s="380"/>
      <c r="Q131" s="381"/>
      <c r="S131" s="347" t="s">
        <v>67</v>
      </c>
      <c r="T131" s="350"/>
      <c r="U131" s="350"/>
      <c r="W131" s="347" t="s">
        <v>67</v>
      </c>
      <c r="X131" s="380"/>
      <c r="Y131" s="381"/>
      <c r="AA131" s="347" t="s">
        <v>67</v>
      </c>
      <c r="AB131" s="383"/>
      <c r="AC131" s="384"/>
      <c r="AD131" s="357"/>
      <c r="AE131" s="347" t="s">
        <v>67</v>
      </c>
      <c r="AF131" s="351"/>
      <c r="AG131" s="352"/>
      <c r="AI131" s="347" t="s">
        <v>67</v>
      </c>
      <c r="AJ131" s="359"/>
      <c r="AK131" s="360"/>
    </row>
    <row r="132" s="341" customFormat="1" customHeight="1" spans="2:38">
      <c r="B132" s="347" t="s">
        <v>216</v>
      </c>
      <c r="C132" s="392"/>
      <c r="D132" s="393"/>
      <c r="G132" s="347" t="s">
        <v>216</v>
      </c>
      <c r="H132" s="385" t="s">
        <v>268</v>
      </c>
      <c r="I132" s="365">
        <v>1</v>
      </c>
      <c r="J132" s="341">
        <v>1018</v>
      </c>
      <c r="K132" s="347" t="s">
        <v>216</v>
      </c>
      <c r="L132" s="385" t="s">
        <v>268</v>
      </c>
      <c r="M132" s="365">
        <v>2</v>
      </c>
      <c r="N132" s="341">
        <v>1018</v>
      </c>
      <c r="O132" s="358" t="s">
        <v>216</v>
      </c>
      <c r="P132" s="364" t="s">
        <v>264</v>
      </c>
      <c r="Q132" s="365">
        <v>1</v>
      </c>
      <c r="R132" s="357">
        <v>521</v>
      </c>
      <c r="S132" s="347" t="s">
        <v>216</v>
      </c>
      <c r="T132" s="350"/>
      <c r="U132" s="350"/>
      <c r="W132" s="358" t="s">
        <v>216</v>
      </c>
      <c r="X132" s="364" t="s">
        <v>264</v>
      </c>
      <c r="Y132" s="365">
        <v>2</v>
      </c>
      <c r="Z132" s="357">
        <v>521</v>
      </c>
      <c r="AA132" s="347" t="s">
        <v>216</v>
      </c>
      <c r="AB132" s="364" t="s">
        <v>267</v>
      </c>
      <c r="AC132" s="365">
        <v>1</v>
      </c>
      <c r="AD132" s="357">
        <v>450</v>
      </c>
      <c r="AE132" s="358" t="s">
        <v>216</v>
      </c>
      <c r="AF132" s="364" t="s">
        <v>267</v>
      </c>
      <c r="AG132" s="365">
        <v>2</v>
      </c>
      <c r="AH132" s="357">
        <v>450</v>
      </c>
      <c r="AI132" s="358" t="s">
        <v>216</v>
      </c>
      <c r="AJ132" s="364" t="s">
        <v>260</v>
      </c>
      <c r="AK132" s="365">
        <v>1</v>
      </c>
      <c r="AL132" s="357">
        <v>450</v>
      </c>
    </row>
    <row r="133" s="341" customFormat="1" customHeight="1" spans="2:38">
      <c r="B133" s="347" t="s">
        <v>32</v>
      </c>
      <c r="C133" s="392"/>
      <c r="D133" s="393"/>
      <c r="G133" s="347" t="s">
        <v>32</v>
      </c>
      <c r="H133" s="368"/>
      <c r="I133" s="369"/>
      <c r="K133" s="347" t="s">
        <v>32</v>
      </c>
      <c r="L133" s="368"/>
      <c r="M133" s="369"/>
      <c r="O133" s="358" t="s">
        <v>32</v>
      </c>
      <c r="P133" s="368"/>
      <c r="Q133" s="369"/>
      <c r="S133" s="347" t="s">
        <v>32</v>
      </c>
      <c r="T133" s="350"/>
      <c r="U133" s="350"/>
      <c r="W133" s="358" t="s">
        <v>32</v>
      </c>
      <c r="X133" s="368"/>
      <c r="Y133" s="369"/>
      <c r="AA133" s="347" t="s">
        <v>32</v>
      </c>
      <c r="AB133" s="368"/>
      <c r="AC133" s="369"/>
      <c r="AE133" s="358" t="s">
        <v>32</v>
      </c>
      <c r="AF133" s="368"/>
      <c r="AG133" s="369"/>
      <c r="AI133" s="358" t="s">
        <v>32</v>
      </c>
      <c r="AJ133" s="368"/>
      <c r="AK133" s="369"/>
    </row>
    <row r="134" s="341" customFormat="1" customHeight="1" spans="2:38">
      <c r="B134" s="347" t="s">
        <v>22</v>
      </c>
      <c r="C134" s="400"/>
      <c r="D134" s="401"/>
      <c r="G134" s="347" t="s">
        <v>22</v>
      </c>
      <c r="H134" s="348"/>
      <c r="I134" s="349"/>
      <c r="J134" s="341"/>
      <c r="K134" s="347" t="s">
        <v>22</v>
      </c>
      <c r="L134" s="348"/>
      <c r="M134" s="349"/>
      <c r="O134" s="347" t="s">
        <v>22</v>
      </c>
      <c r="P134" s="348"/>
      <c r="Q134" s="349"/>
      <c r="S134" s="347" t="s">
        <v>22</v>
      </c>
      <c r="T134" s="350"/>
      <c r="U134" s="350"/>
      <c r="W134" s="347" t="s">
        <v>22</v>
      </c>
      <c r="X134" s="348"/>
      <c r="Y134" s="349"/>
      <c r="AA134" s="347" t="s">
        <v>22</v>
      </c>
      <c r="AB134" s="348"/>
      <c r="AC134" s="349"/>
      <c r="AE134" s="347" t="s">
        <v>22</v>
      </c>
      <c r="AF134" s="348"/>
      <c r="AG134" s="349"/>
      <c r="AI134" s="347" t="s">
        <v>22</v>
      </c>
      <c r="AJ134" s="388"/>
      <c r="AK134" s="399"/>
    </row>
    <row r="135" s="341" customFormat="1" customHeight="1" spans="2:38">
      <c r="B135" s="345"/>
      <c r="C135" s="390"/>
      <c r="D135" s="391"/>
      <c r="G135" s="345"/>
      <c r="H135" s="390" t="s">
        <v>218</v>
      </c>
      <c r="I135" s="391">
        <f>SUM(J93:J133)</f>
        <v>3969</v>
      </c>
      <c r="K135" s="345"/>
      <c r="L135" s="390" t="s">
        <v>218</v>
      </c>
      <c r="M135" s="391">
        <f>SUM(N93:N133)</f>
        <v>3801</v>
      </c>
      <c r="O135" s="345"/>
      <c r="P135" s="390" t="s">
        <v>218</v>
      </c>
      <c r="Q135" s="391">
        <f>SUM(R93:R133)</f>
        <v>3919</v>
      </c>
      <c r="S135" s="345"/>
      <c r="T135" s="390"/>
      <c r="U135" s="391"/>
      <c r="W135" s="345"/>
      <c r="X135" s="390" t="s">
        <v>218</v>
      </c>
      <c r="Y135" s="391">
        <f>SUM(Z93:Z133)</f>
        <v>3919</v>
      </c>
      <c r="AA135" s="345"/>
      <c r="AB135" s="390" t="s">
        <v>218</v>
      </c>
      <c r="AC135" s="391">
        <f>SUM(AD93:AD133)</f>
        <v>3747</v>
      </c>
      <c r="AE135" s="345"/>
      <c r="AF135" s="390" t="s">
        <v>218</v>
      </c>
      <c r="AG135" s="391">
        <f>SUM(AH93:AH133)</f>
        <v>3812</v>
      </c>
      <c r="AI135" s="345"/>
      <c r="AJ135" s="390" t="s">
        <v>218</v>
      </c>
      <c r="AK135" s="391">
        <f>SUM(AL93:AL133)</f>
        <v>2700</v>
      </c>
    </row>
    <row r="136" s="341" customFormat="1" customHeight="1"/>
    <row r="137" s="341" customFormat="1" customHeight="1" spans="2:38">
      <c r="B137" s="345"/>
      <c r="C137" s="346" t="s">
        <v>269</v>
      </c>
      <c r="D137" s="346"/>
      <c r="G137" s="345"/>
      <c r="H137" s="346" t="s">
        <v>270</v>
      </c>
      <c r="I137" s="341"/>
      <c r="L137" s="346" t="s">
        <v>271</v>
      </c>
      <c r="M137" s="346"/>
      <c r="O137" s="345"/>
      <c r="P137" s="346" t="s">
        <v>272</v>
      </c>
      <c r="Q137" s="346"/>
      <c r="S137" s="345"/>
      <c r="T137" s="346" t="s">
        <v>273</v>
      </c>
      <c r="U137" s="346"/>
      <c r="W137" s="345"/>
      <c r="X137" s="346" t="s">
        <v>274</v>
      </c>
      <c r="Y137" s="346"/>
      <c r="AA137" s="345"/>
      <c r="AB137" s="346" t="s">
        <v>275</v>
      </c>
      <c r="AC137" s="346"/>
      <c r="AE137" s="345"/>
      <c r="AF137" s="346" t="s">
        <v>276</v>
      </c>
      <c r="AG137" s="346"/>
      <c r="AI137" s="345"/>
      <c r="AJ137" s="346" t="s">
        <v>277</v>
      </c>
      <c r="AK137" s="346"/>
    </row>
    <row r="138" s="341" customFormat="1" customHeight="1" spans="2:38">
      <c r="B138" s="347" t="s">
        <v>156</v>
      </c>
      <c r="C138" s="351"/>
      <c r="D138" s="352"/>
      <c r="G138" s="347" t="s">
        <v>156</v>
      </c>
      <c r="H138" s="350" t="s">
        <v>157</v>
      </c>
      <c r="I138" s="350"/>
      <c r="K138" s="347" t="s">
        <v>156</v>
      </c>
      <c r="L138" s="351"/>
      <c r="M138" s="352"/>
      <c r="O138" s="347" t="s">
        <v>156</v>
      </c>
      <c r="P138" s="353"/>
      <c r="Q138" s="354"/>
      <c r="S138" s="347" t="s">
        <v>156</v>
      </c>
      <c r="T138" s="353"/>
      <c r="U138" s="354"/>
      <c r="W138" s="347" t="s">
        <v>156</v>
      </c>
      <c r="X138" s="353"/>
      <c r="Y138" s="354"/>
      <c r="AA138" s="347" t="s">
        <v>156</v>
      </c>
      <c r="AB138" s="351"/>
      <c r="AC138" s="352"/>
      <c r="AE138" s="347" t="s">
        <v>156</v>
      </c>
      <c r="AF138" s="350" t="s">
        <v>157</v>
      </c>
      <c r="AG138" s="350"/>
      <c r="AI138" s="347" t="s">
        <v>156</v>
      </c>
      <c r="AJ138" s="351"/>
      <c r="AK138" s="352"/>
    </row>
    <row r="139" s="341" customFormat="1" customHeight="1" spans="2:38">
      <c r="B139" s="358" t="s">
        <v>158</v>
      </c>
      <c r="C139" s="355" t="s">
        <v>278</v>
      </c>
      <c r="D139" s="356">
        <v>1</v>
      </c>
      <c r="E139" s="357">
        <v>349</v>
      </c>
      <c r="G139" s="358" t="s">
        <v>158</v>
      </c>
      <c r="H139" s="350"/>
      <c r="I139" s="350"/>
      <c r="K139" s="358" t="s">
        <v>158</v>
      </c>
      <c r="L139" s="355" t="s">
        <v>278</v>
      </c>
      <c r="M139" s="356">
        <v>2</v>
      </c>
      <c r="N139" s="357">
        <v>349</v>
      </c>
      <c r="O139" s="358" t="s">
        <v>158</v>
      </c>
      <c r="P139" s="359"/>
      <c r="Q139" s="360"/>
      <c r="S139" s="347" t="s">
        <v>158</v>
      </c>
      <c r="T139" s="359"/>
      <c r="U139" s="360"/>
      <c r="V139" s="341"/>
      <c r="W139" s="358" t="s">
        <v>158</v>
      </c>
      <c r="X139" s="359"/>
      <c r="Y139" s="360"/>
      <c r="Z139" s="341"/>
      <c r="AA139" s="358" t="s">
        <v>158</v>
      </c>
      <c r="AB139" s="405" t="s">
        <v>279</v>
      </c>
      <c r="AC139" s="406">
        <v>1</v>
      </c>
      <c r="AD139" s="341">
        <v>349</v>
      </c>
      <c r="AE139" s="358" t="s">
        <v>158</v>
      </c>
      <c r="AF139" s="350"/>
      <c r="AG139" s="350"/>
      <c r="AI139" s="358" t="s">
        <v>158</v>
      </c>
      <c r="AJ139" s="405" t="s">
        <v>279</v>
      </c>
      <c r="AK139" s="406">
        <v>2</v>
      </c>
      <c r="AL139" s="341">
        <v>349</v>
      </c>
    </row>
    <row r="140" s="341" customFormat="1" customHeight="1" spans="2:38">
      <c r="B140" s="347" t="s">
        <v>162</v>
      </c>
      <c r="C140" s="353"/>
      <c r="D140" s="354"/>
      <c r="G140" s="347" t="s">
        <v>162</v>
      </c>
      <c r="H140" s="350"/>
      <c r="I140" s="350"/>
      <c r="K140" s="347" t="s">
        <v>162</v>
      </c>
      <c r="L140" s="351"/>
      <c r="M140" s="352"/>
      <c r="O140" s="347" t="s">
        <v>162</v>
      </c>
      <c r="P140" s="359"/>
      <c r="Q140" s="360"/>
      <c r="S140" s="347" t="s">
        <v>162</v>
      </c>
      <c r="T140" s="359"/>
      <c r="U140" s="360"/>
      <c r="W140" s="347" t="s">
        <v>162</v>
      </c>
      <c r="X140" s="359"/>
      <c r="Y140" s="360"/>
      <c r="AA140" s="347" t="s">
        <v>162</v>
      </c>
      <c r="AB140" s="351"/>
      <c r="AC140" s="352"/>
      <c r="AE140" s="347" t="s">
        <v>162</v>
      </c>
      <c r="AF140" s="350"/>
      <c r="AG140" s="350"/>
      <c r="AI140" s="347" t="s">
        <v>162</v>
      </c>
      <c r="AJ140" s="351"/>
      <c r="AK140" s="352"/>
    </row>
    <row r="141" s="341" customFormat="1" customHeight="1" spans="2:38">
      <c r="B141" s="358" t="s">
        <v>163</v>
      </c>
      <c r="C141" s="355" t="s">
        <v>280</v>
      </c>
      <c r="D141" s="356">
        <v>1</v>
      </c>
      <c r="E141" s="357">
        <v>349</v>
      </c>
      <c r="G141" s="358" t="s">
        <v>163</v>
      </c>
      <c r="H141" s="350"/>
      <c r="I141" s="350"/>
      <c r="K141" s="358" t="s">
        <v>163</v>
      </c>
      <c r="L141" s="355" t="s">
        <v>280</v>
      </c>
      <c r="M141" s="356">
        <v>2</v>
      </c>
      <c r="N141" s="357">
        <v>349</v>
      </c>
      <c r="O141" s="358" t="s">
        <v>163</v>
      </c>
      <c r="P141" s="359"/>
      <c r="Q141" s="360"/>
      <c r="S141" s="347" t="s">
        <v>163</v>
      </c>
      <c r="T141" s="359"/>
      <c r="U141" s="360"/>
      <c r="W141" s="358" t="s">
        <v>163</v>
      </c>
      <c r="X141" s="359"/>
      <c r="Y141" s="360"/>
      <c r="AA141" s="358" t="s">
        <v>163</v>
      </c>
      <c r="AB141" s="402" t="s">
        <v>281</v>
      </c>
      <c r="AC141" s="356">
        <v>1</v>
      </c>
      <c r="AD141" s="341">
        <v>257</v>
      </c>
      <c r="AE141" s="358" t="s">
        <v>163</v>
      </c>
      <c r="AF141" s="350"/>
      <c r="AG141" s="350"/>
      <c r="AI141" s="358" t="s">
        <v>163</v>
      </c>
      <c r="AJ141" s="402" t="s">
        <v>281</v>
      </c>
      <c r="AK141" s="356">
        <v>2</v>
      </c>
      <c r="AL141" s="341">
        <v>257</v>
      </c>
    </row>
    <row r="142" s="341" customFormat="1" customHeight="1" spans="2:38">
      <c r="B142" s="347" t="s">
        <v>167</v>
      </c>
      <c r="C142" s="359"/>
      <c r="D142" s="360"/>
      <c r="G142" s="347" t="s">
        <v>167</v>
      </c>
      <c r="H142" s="350"/>
      <c r="I142" s="350"/>
      <c r="K142" s="347" t="s">
        <v>167</v>
      </c>
      <c r="L142" s="359"/>
      <c r="M142" s="360"/>
      <c r="O142" s="347" t="s">
        <v>167</v>
      </c>
      <c r="P142" s="359"/>
      <c r="Q142" s="360"/>
      <c r="R142" s="357"/>
      <c r="S142" s="347" t="s">
        <v>167</v>
      </c>
      <c r="T142" s="359"/>
      <c r="U142" s="360"/>
      <c r="V142" s="357"/>
      <c r="W142" s="347" t="s">
        <v>167</v>
      </c>
      <c r="X142" s="359"/>
      <c r="Y142" s="360"/>
      <c r="Z142" s="357"/>
      <c r="AA142" s="347" t="s">
        <v>167</v>
      </c>
      <c r="AB142" s="359"/>
      <c r="AC142" s="360"/>
      <c r="AE142" s="347" t="s">
        <v>167</v>
      </c>
      <c r="AF142" s="350"/>
      <c r="AG142" s="350"/>
      <c r="AI142" s="347" t="s">
        <v>167</v>
      </c>
      <c r="AJ142" s="359"/>
      <c r="AK142" s="360"/>
    </row>
    <row r="143" s="341" customFormat="1" customHeight="1" spans="2:38">
      <c r="B143" s="347" t="s">
        <v>168</v>
      </c>
      <c r="C143" s="355" t="s">
        <v>282</v>
      </c>
      <c r="D143" s="356">
        <v>1</v>
      </c>
      <c r="E143" s="357">
        <v>349</v>
      </c>
      <c r="G143" s="347" t="s">
        <v>168</v>
      </c>
      <c r="H143" s="350"/>
      <c r="I143" s="350"/>
      <c r="K143" s="347" t="s">
        <v>168</v>
      </c>
      <c r="L143" s="355" t="s">
        <v>282</v>
      </c>
      <c r="M143" s="356">
        <v>2</v>
      </c>
      <c r="N143" s="357">
        <v>349</v>
      </c>
      <c r="O143" s="347" t="s">
        <v>168</v>
      </c>
      <c r="P143" s="359"/>
      <c r="Q143" s="360"/>
      <c r="S143" s="347" t="s">
        <v>168</v>
      </c>
      <c r="T143" s="359"/>
      <c r="U143" s="360"/>
      <c r="V143" s="357"/>
      <c r="W143" s="347" t="s">
        <v>168</v>
      </c>
      <c r="X143" s="359"/>
      <c r="Y143" s="360"/>
      <c r="Z143" s="357"/>
      <c r="AA143" s="347" t="s">
        <v>168</v>
      </c>
      <c r="AB143" s="407" t="s">
        <v>283</v>
      </c>
      <c r="AC143" s="365">
        <v>1</v>
      </c>
      <c r="AD143" s="341">
        <v>120</v>
      </c>
      <c r="AE143" s="347" t="s">
        <v>168</v>
      </c>
      <c r="AF143" s="350"/>
      <c r="AG143" s="350"/>
      <c r="AI143" s="347" t="s">
        <v>168</v>
      </c>
      <c r="AJ143" s="407" t="s">
        <v>283</v>
      </c>
      <c r="AK143" s="365">
        <v>2</v>
      </c>
      <c r="AL143" s="341">
        <v>120</v>
      </c>
    </row>
    <row r="144" s="341" customFormat="1" customHeight="1" spans="2:38">
      <c r="B144" s="347" t="s">
        <v>171</v>
      </c>
      <c r="C144" s="359"/>
      <c r="D144" s="360"/>
      <c r="G144" s="347" t="s">
        <v>171</v>
      </c>
      <c r="H144" s="350"/>
      <c r="I144" s="350"/>
      <c r="K144" s="347" t="s">
        <v>171</v>
      </c>
      <c r="L144" s="359"/>
      <c r="M144" s="360"/>
      <c r="O144" s="347" t="s">
        <v>171</v>
      </c>
      <c r="P144" s="359"/>
      <c r="Q144" s="360"/>
      <c r="S144" s="347" t="s">
        <v>171</v>
      </c>
      <c r="T144" s="359"/>
      <c r="U144" s="360"/>
      <c r="W144" s="347" t="s">
        <v>171</v>
      </c>
      <c r="X144" s="359"/>
      <c r="Y144" s="360"/>
      <c r="AA144" s="347" t="s">
        <v>171</v>
      </c>
      <c r="AB144" s="408"/>
      <c r="AC144" s="398"/>
      <c r="AE144" s="347" t="s">
        <v>171</v>
      </c>
      <c r="AF144" s="350"/>
      <c r="AG144" s="350"/>
      <c r="AI144" s="347" t="s">
        <v>171</v>
      </c>
      <c r="AJ144" s="408"/>
      <c r="AK144" s="398"/>
    </row>
    <row r="145" s="341" customFormat="1" customHeight="1" spans="2:38">
      <c r="B145" s="347" t="s">
        <v>172</v>
      </c>
      <c r="C145" s="359"/>
      <c r="D145" s="360"/>
      <c r="G145" s="347" t="s">
        <v>172</v>
      </c>
      <c r="H145" s="350"/>
      <c r="I145" s="350"/>
      <c r="K145" s="347" t="s">
        <v>172</v>
      </c>
      <c r="L145" s="355" t="s">
        <v>254</v>
      </c>
      <c r="M145" s="356">
        <v>3</v>
      </c>
      <c r="N145" s="341">
        <v>65</v>
      </c>
      <c r="O145" s="347" t="s">
        <v>172</v>
      </c>
      <c r="P145" s="359"/>
      <c r="Q145" s="360"/>
      <c r="R145" s="357"/>
      <c r="S145" s="347" t="s">
        <v>172</v>
      </c>
      <c r="T145" s="359"/>
      <c r="U145" s="360"/>
      <c r="W145" s="347" t="s">
        <v>172</v>
      </c>
      <c r="X145" s="359"/>
      <c r="Y145" s="360"/>
      <c r="AA145" s="347" t="s">
        <v>172</v>
      </c>
      <c r="AB145" s="383"/>
      <c r="AC145" s="384"/>
      <c r="AD145" s="341"/>
      <c r="AE145" s="347" t="s">
        <v>172</v>
      </c>
      <c r="AF145" s="350"/>
      <c r="AG145" s="350"/>
      <c r="AI145" s="347" t="s">
        <v>172</v>
      </c>
      <c r="AJ145" s="383"/>
      <c r="AK145" s="384"/>
    </row>
    <row r="146" s="341" customFormat="1" customHeight="1" spans="2:38">
      <c r="B146" s="347" t="s">
        <v>173</v>
      </c>
      <c r="C146" s="359"/>
      <c r="D146" s="360"/>
      <c r="G146" s="347" t="s">
        <v>173</v>
      </c>
      <c r="H146" s="350"/>
      <c r="I146" s="350"/>
      <c r="K146" s="347" t="s">
        <v>173</v>
      </c>
      <c r="L146" s="359"/>
      <c r="M146" s="360"/>
      <c r="O146" s="347" t="s">
        <v>173</v>
      </c>
      <c r="P146" s="359"/>
      <c r="Q146" s="360"/>
      <c r="S146" s="347" t="s">
        <v>173</v>
      </c>
      <c r="T146" s="359"/>
      <c r="U146" s="360"/>
      <c r="W146" s="347" t="s">
        <v>173</v>
      </c>
      <c r="X146" s="359"/>
      <c r="Y146" s="360"/>
      <c r="AA146" s="347" t="s">
        <v>173</v>
      </c>
      <c r="AB146" s="364" t="s">
        <v>284</v>
      </c>
      <c r="AC146" s="365">
        <v>1</v>
      </c>
      <c r="AD146" s="341">
        <v>280</v>
      </c>
      <c r="AE146" s="347" t="s">
        <v>173</v>
      </c>
      <c r="AF146" s="350"/>
      <c r="AG146" s="350"/>
      <c r="AI146" s="347" t="s">
        <v>173</v>
      </c>
      <c r="AJ146" s="364" t="s">
        <v>285</v>
      </c>
      <c r="AK146" s="365">
        <v>1</v>
      </c>
      <c r="AL146" s="341">
        <v>280</v>
      </c>
    </row>
    <row r="147" s="341" customFormat="1" customHeight="1" spans="2:38">
      <c r="B147" s="347" t="s">
        <v>174</v>
      </c>
      <c r="C147" s="359"/>
      <c r="D147" s="360"/>
      <c r="G147" s="347" t="s">
        <v>174</v>
      </c>
      <c r="H147" s="350"/>
      <c r="I147" s="350"/>
      <c r="K147" s="347" t="s">
        <v>174</v>
      </c>
      <c r="L147" s="359"/>
      <c r="M147" s="360"/>
      <c r="O147" s="347" t="s">
        <v>174</v>
      </c>
      <c r="P147" s="359"/>
      <c r="Q147" s="360"/>
      <c r="S147" s="347" t="s">
        <v>174</v>
      </c>
      <c r="T147" s="359"/>
      <c r="U147" s="360"/>
      <c r="V147" s="357"/>
      <c r="W147" s="347" t="s">
        <v>174</v>
      </c>
      <c r="X147" s="359"/>
      <c r="Y147" s="360"/>
      <c r="AA147" s="347" t="s">
        <v>174</v>
      </c>
      <c r="AB147" s="373"/>
      <c r="AC147" s="369"/>
      <c r="AD147" s="341"/>
      <c r="AE147" s="347" t="s">
        <v>174</v>
      </c>
      <c r="AF147" s="350"/>
      <c r="AG147" s="350"/>
      <c r="AI147" s="347" t="s">
        <v>174</v>
      </c>
      <c r="AJ147" s="373"/>
      <c r="AK147" s="369"/>
    </row>
    <row r="148" s="341" customFormat="1" customHeight="1" spans="2:38">
      <c r="B148" s="347" t="s">
        <v>175</v>
      </c>
      <c r="C148" s="359"/>
      <c r="D148" s="360"/>
      <c r="G148" s="347" t="s">
        <v>175</v>
      </c>
      <c r="H148" s="350"/>
      <c r="I148" s="350"/>
      <c r="K148" s="347" t="s">
        <v>175</v>
      </c>
      <c r="L148" s="359"/>
      <c r="M148" s="360"/>
      <c r="O148" s="347" t="s">
        <v>175</v>
      </c>
      <c r="P148" s="359"/>
      <c r="Q148" s="360"/>
      <c r="R148" s="357"/>
      <c r="S148" s="347" t="s">
        <v>175</v>
      </c>
      <c r="T148" s="359"/>
      <c r="U148" s="360"/>
      <c r="V148" s="357"/>
      <c r="W148" s="347" t="s">
        <v>175</v>
      </c>
      <c r="X148" s="359"/>
      <c r="Y148" s="360"/>
      <c r="AA148" s="347" t="s">
        <v>175</v>
      </c>
      <c r="AB148" s="359"/>
      <c r="AC148" s="360"/>
      <c r="AD148" s="341"/>
      <c r="AE148" s="347" t="s">
        <v>175</v>
      </c>
      <c r="AF148" s="350"/>
      <c r="AG148" s="350"/>
      <c r="AI148" s="347" t="s">
        <v>175</v>
      </c>
      <c r="AJ148" s="359"/>
      <c r="AK148" s="360"/>
    </row>
    <row r="149" s="341" customFormat="1" customHeight="1" spans="2:38">
      <c r="B149" s="347" t="s">
        <v>176</v>
      </c>
      <c r="C149" s="359"/>
      <c r="D149" s="360"/>
      <c r="E149" s="341"/>
      <c r="G149" s="347" t="s">
        <v>176</v>
      </c>
      <c r="H149" s="350"/>
      <c r="I149" s="350"/>
      <c r="K149" s="347" t="s">
        <v>176</v>
      </c>
      <c r="L149" s="359"/>
      <c r="M149" s="360"/>
      <c r="O149" s="347" t="s">
        <v>176</v>
      </c>
      <c r="P149" s="359"/>
      <c r="Q149" s="360"/>
      <c r="S149" s="347" t="s">
        <v>176</v>
      </c>
      <c r="T149" s="359"/>
      <c r="U149" s="360"/>
      <c r="V149" s="357"/>
      <c r="W149" s="347" t="s">
        <v>176</v>
      </c>
      <c r="X149" s="359"/>
      <c r="Y149" s="360"/>
      <c r="AA149" s="347" t="s">
        <v>176</v>
      </c>
      <c r="AB149" s="364" t="s">
        <v>284</v>
      </c>
      <c r="AC149" s="365">
        <v>2</v>
      </c>
      <c r="AD149" s="341">
        <v>280</v>
      </c>
      <c r="AE149" s="347" t="s">
        <v>176</v>
      </c>
      <c r="AF149" s="350"/>
      <c r="AG149" s="350"/>
      <c r="AI149" s="347" t="s">
        <v>176</v>
      </c>
      <c r="AJ149" s="364" t="s">
        <v>285</v>
      </c>
      <c r="AK149" s="365">
        <v>2</v>
      </c>
      <c r="AL149" s="341">
        <v>280</v>
      </c>
    </row>
    <row r="150" s="341" customFormat="1" customHeight="1" spans="2:38">
      <c r="B150" s="347" t="s">
        <v>177</v>
      </c>
      <c r="C150" s="359"/>
      <c r="D150" s="360"/>
      <c r="E150" s="341"/>
      <c r="G150" s="347" t="s">
        <v>177</v>
      </c>
      <c r="H150" s="350"/>
      <c r="I150" s="350"/>
      <c r="K150" s="347" t="s">
        <v>177</v>
      </c>
      <c r="L150" s="359"/>
      <c r="M150" s="360"/>
      <c r="O150" s="347" t="s">
        <v>177</v>
      </c>
      <c r="P150" s="359"/>
      <c r="Q150" s="360"/>
      <c r="S150" s="347" t="s">
        <v>177</v>
      </c>
      <c r="T150" s="359"/>
      <c r="U150" s="360"/>
      <c r="V150" s="357"/>
      <c r="W150" s="347" t="s">
        <v>177</v>
      </c>
      <c r="X150" s="359"/>
      <c r="Y150" s="360"/>
      <c r="AA150" s="347" t="s">
        <v>177</v>
      </c>
      <c r="AB150" s="373"/>
      <c r="AC150" s="369"/>
      <c r="AD150" s="341"/>
      <c r="AE150" s="347" t="s">
        <v>177</v>
      </c>
      <c r="AF150" s="350"/>
      <c r="AG150" s="350"/>
      <c r="AI150" s="347" t="s">
        <v>177</v>
      </c>
      <c r="AJ150" s="373"/>
      <c r="AK150" s="369"/>
    </row>
    <row r="151" s="341" customFormat="1" customHeight="1" spans="2:38">
      <c r="B151" s="347" t="s">
        <v>178</v>
      </c>
      <c r="C151" s="359"/>
      <c r="D151" s="360"/>
      <c r="E151" s="341"/>
      <c r="G151" s="347" t="s">
        <v>178</v>
      </c>
      <c r="H151" s="350"/>
      <c r="I151" s="350"/>
      <c r="K151" s="347" t="s">
        <v>178</v>
      </c>
      <c r="L151" s="359"/>
      <c r="M151" s="360"/>
      <c r="O151" s="347" t="s">
        <v>178</v>
      </c>
      <c r="P151" s="359"/>
      <c r="Q151" s="360"/>
      <c r="R151" s="357"/>
      <c r="S151" s="347" t="s">
        <v>178</v>
      </c>
      <c r="T151" s="359"/>
      <c r="U151" s="360"/>
      <c r="V151" s="357"/>
      <c r="W151" s="347" t="s">
        <v>178</v>
      </c>
      <c r="X151" s="359"/>
      <c r="Y151" s="360"/>
      <c r="AA151" s="347" t="s">
        <v>178</v>
      </c>
      <c r="AB151" s="359"/>
      <c r="AC151" s="360"/>
      <c r="AD151" s="341"/>
      <c r="AE151" s="347" t="s">
        <v>178</v>
      </c>
      <c r="AF151" s="350"/>
      <c r="AG151" s="350"/>
      <c r="AI151" s="347" t="s">
        <v>178</v>
      </c>
      <c r="AJ151" s="359"/>
      <c r="AK151" s="360"/>
    </row>
    <row r="152" s="341" customFormat="1" customHeight="1" spans="2:38">
      <c r="B152" s="347" t="s">
        <v>179</v>
      </c>
      <c r="C152" s="359"/>
      <c r="D152" s="360"/>
      <c r="E152" s="341"/>
      <c r="G152" s="347" t="s">
        <v>179</v>
      </c>
      <c r="H152" s="350"/>
      <c r="I152" s="350"/>
      <c r="J152" s="357"/>
      <c r="K152" s="347" t="s">
        <v>179</v>
      </c>
      <c r="L152" s="359"/>
      <c r="M152" s="360"/>
      <c r="N152" s="341"/>
      <c r="O152" s="347" t="s">
        <v>179</v>
      </c>
      <c r="P152" s="359"/>
      <c r="Q152" s="360"/>
      <c r="S152" s="347" t="s">
        <v>179</v>
      </c>
      <c r="T152" s="359"/>
      <c r="U152" s="360"/>
      <c r="V152" s="357"/>
      <c r="W152" s="347" t="s">
        <v>179</v>
      </c>
      <c r="X152" s="359"/>
      <c r="Y152" s="360"/>
      <c r="AA152" s="347" t="s">
        <v>179</v>
      </c>
      <c r="AB152" s="409" t="s">
        <v>286</v>
      </c>
      <c r="AC152" s="410">
        <v>1</v>
      </c>
      <c r="AD152" s="341">
        <v>350</v>
      </c>
      <c r="AE152" s="347" t="s">
        <v>179</v>
      </c>
      <c r="AF152" s="350"/>
      <c r="AG152" s="350"/>
      <c r="AI152" s="347" t="s">
        <v>179</v>
      </c>
      <c r="AJ152" s="409" t="s">
        <v>286</v>
      </c>
      <c r="AK152" s="410">
        <v>2</v>
      </c>
      <c r="AL152" s="341">
        <v>350</v>
      </c>
    </row>
    <row r="153" s="341" customFormat="1" customHeight="1" spans="2:38">
      <c r="B153" s="347" t="s">
        <v>180</v>
      </c>
      <c r="C153" s="359"/>
      <c r="D153" s="360"/>
      <c r="E153" s="341"/>
      <c r="G153" s="347" t="s">
        <v>180</v>
      </c>
      <c r="H153" s="350"/>
      <c r="I153" s="350"/>
      <c r="K153" s="347" t="s">
        <v>180</v>
      </c>
      <c r="L153" s="359"/>
      <c r="M153" s="360"/>
      <c r="N153" s="357"/>
      <c r="O153" s="347" t="s">
        <v>180</v>
      </c>
      <c r="P153" s="359"/>
      <c r="Q153" s="360"/>
      <c r="S153" s="347" t="s">
        <v>180</v>
      </c>
      <c r="T153" s="359"/>
      <c r="U153" s="360"/>
      <c r="V153" s="357"/>
      <c r="W153" s="347" t="s">
        <v>180</v>
      </c>
      <c r="X153" s="359"/>
      <c r="Y153" s="360"/>
      <c r="AA153" s="347" t="s">
        <v>180</v>
      </c>
      <c r="AB153" s="411"/>
      <c r="AC153" s="412"/>
      <c r="AD153" s="341"/>
      <c r="AE153" s="347" t="s">
        <v>180</v>
      </c>
      <c r="AF153" s="350"/>
      <c r="AG153" s="350"/>
      <c r="AH153" s="357"/>
      <c r="AI153" s="347" t="s">
        <v>180</v>
      </c>
      <c r="AJ153" s="411"/>
      <c r="AK153" s="412"/>
    </row>
    <row r="154" s="341" customFormat="1" customHeight="1" spans="2:38">
      <c r="B154" s="347" t="s">
        <v>181</v>
      </c>
      <c r="C154" s="359"/>
      <c r="D154" s="360"/>
      <c r="E154" s="341"/>
      <c r="G154" s="347" t="s">
        <v>181</v>
      </c>
      <c r="H154" s="350"/>
      <c r="I154" s="350"/>
      <c r="K154" s="347" t="s">
        <v>181</v>
      </c>
      <c r="L154" s="359"/>
      <c r="M154" s="360"/>
      <c r="N154" s="357"/>
      <c r="O154" s="347" t="s">
        <v>181</v>
      </c>
      <c r="P154" s="359"/>
      <c r="Q154" s="360"/>
      <c r="S154" s="347" t="s">
        <v>181</v>
      </c>
      <c r="T154" s="359"/>
      <c r="U154" s="360"/>
      <c r="V154" s="357"/>
      <c r="W154" s="347" t="s">
        <v>181</v>
      </c>
      <c r="X154" s="359"/>
      <c r="Y154" s="360"/>
      <c r="AA154" s="347" t="s">
        <v>181</v>
      </c>
      <c r="AB154" s="359"/>
      <c r="AC154" s="360"/>
      <c r="AD154" s="341"/>
      <c r="AE154" s="347" t="s">
        <v>181</v>
      </c>
      <c r="AF154" s="350"/>
      <c r="AG154" s="350"/>
      <c r="AH154" s="357"/>
      <c r="AI154" s="347" t="s">
        <v>181</v>
      </c>
      <c r="AJ154" s="359"/>
      <c r="AK154" s="360"/>
    </row>
    <row r="155" s="341" customFormat="1" customHeight="1" spans="2:38">
      <c r="B155" s="347" t="s">
        <v>182</v>
      </c>
      <c r="C155" s="359"/>
      <c r="D155" s="360"/>
      <c r="E155" s="341"/>
      <c r="G155" s="347" t="s">
        <v>182</v>
      </c>
      <c r="H155" s="350"/>
      <c r="I155" s="350"/>
      <c r="K155" s="347" t="s">
        <v>182</v>
      </c>
      <c r="L155" s="359"/>
      <c r="M155" s="360"/>
      <c r="N155" s="357"/>
      <c r="O155" s="347" t="s">
        <v>182</v>
      </c>
      <c r="P155" s="359"/>
      <c r="Q155" s="360"/>
      <c r="S155" s="347" t="s">
        <v>182</v>
      </c>
      <c r="T155" s="359"/>
      <c r="U155" s="360"/>
      <c r="V155" s="357"/>
      <c r="W155" s="347" t="s">
        <v>182</v>
      </c>
      <c r="X155" s="359"/>
      <c r="Y155" s="360"/>
      <c r="AA155" s="347" t="s">
        <v>182</v>
      </c>
      <c r="AB155" s="366" t="s">
        <v>287</v>
      </c>
      <c r="AC155" s="367">
        <v>1</v>
      </c>
      <c r="AD155" s="357">
        <v>197</v>
      </c>
      <c r="AE155" s="347" t="s">
        <v>182</v>
      </c>
      <c r="AF155" s="350"/>
      <c r="AG155" s="350"/>
      <c r="AH155" s="357"/>
      <c r="AI155" s="347" t="s">
        <v>182</v>
      </c>
      <c r="AJ155" s="366" t="s">
        <v>287</v>
      </c>
      <c r="AK155" s="367">
        <v>2</v>
      </c>
      <c r="AL155" s="357">
        <v>197</v>
      </c>
    </row>
    <row r="156" s="341" customFormat="1" customHeight="1" spans="2:38">
      <c r="B156" s="347" t="s">
        <v>183</v>
      </c>
      <c r="C156" s="359"/>
      <c r="D156" s="360"/>
      <c r="G156" s="347" t="s">
        <v>183</v>
      </c>
      <c r="H156" s="350"/>
      <c r="I156" s="350"/>
      <c r="K156" s="347" t="s">
        <v>183</v>
      </c>
      <c r="L156" s="359"/>
      <c r="M156" s="360"/>
      <c r="N156" s="357"/>
      <c r="O156" s="347" t="s">
        <v>183</v>
      </c>
      <c r="P156" s="359"/>
      <c r="Q156" s="360"/>
      <c r="S156" s="347" t="s">
        <v>183</v>
      </c>
      <c r="T156" s="359"/>
      <c r="U156" s="360"/>
      <c r="V156" s="357"/>
      <c r="W156" s="347" t="s">
        <v>183</v>
      </c>
      <c r="X156" s="359"/>
      <c r="Y156" s="360"/>
      <c r="Z156" s="357"/>
      <c r="AA156" s="347" t="s">
        <v>183</v>
      </c>
      <c r="AB156" s="372"/>
      <c r="AC156" s="371"/>
      <c r="AD156" s="357"/>
      <c r="AE156" s="347" t="s">
        <v>183</v>
      </c>
      <c r="AF156" s="350"/>
      <c r="AG156" s="350"/>
      <c r="AH156" s="357"/>
      <c r="AI156" s="347" t="s">
        <v>183</v>
      </c>
      <c r="AJ156" s="370"/>
      <c r="AK156" s="371"/>
      <c r="AL156" s="357"/>
    </row>
    <row r="157" s="341" customFormat="1" customHeight="1" spans="2:38">
      <c r="B157" s="347" t="s">
        <v>184</v>
      </c>
      <c r="C157" s="359"/>
      <c r="D157" s="360"/>
      <c r="E157" s="357"/>
      <c r="G157" s="347" t="s">
        <v>184</v>
      </c>
      <c r="H157" s="350"/>
      <c r="I157" s="350"/>
      <c r="K157" s="347" t="s">
        <v>184</v>
      </c>
      <c r="L157" s="359"/>
      <c r="M157" s="360"/>
      <c r="N157" s="357"/>
      <c r="O157" s="347" t="s">
        <v>184</v>
      </c>
      <c r="P157" s="359"/>
      <c r="Q157" s="360"/>
      <c r="S157" s="347" t="s">
        <v>184</v>
      </c>
      <c r="T157" s="359"/>
      <c r="U157" s="360"/>
      <c r="V157" s="357"/>
      <c r="W157" s="347" t="s">
        <v>184</v>
      </c>
      <c r="X157" s="359"/>
      <c r="Y157" s="360"/>
      <c r="Z157" s="357"/>
      <c r="AA157" s="347" t="s">
        <v>184</v>
      </c>
      <c r="AB157" s="359"/>
      <c r="AC157" s="360"/>
      <c r="AD157" s="341"/>
      <c r="AE157" s="347" t="s">
        <v>184</v>
      </c>
      <c r="AF157" s="350"/>
      <c r="AG157" s="350"/>
      <c r="AH157" s="357"/>
      <c r="AI157" s="347" t="s">
        <v>184</v>
      </c>
      <c r="AJ157" s="359"/>
      <c r="AK157" s="360"/>
    </row>
    <row r="158" s="341" customFormat="1" customHeight="1" spans="2:38">
      <c r="B158" s="347" t="s">
        <v>185</v>
      </c>
      <c r="C158" s="359"/>
      <c r="D158" s="360"/>
      <c r="G158" s="347" t="s">
        <v>185</v>
      </c>
      <c r="H158" s="350"/>
      <c r="I158" s="350"/>
      <c r="K158" s="347" t="s">
        <v>185</v>
      </c>
      <c r="L158" s="359"/>
      <c r="M158" s="360"/>
      <c r="N158" s="357"/>
      <c r="O158" s="347" t="s">
        <v>185</v>
      </c>
      <c r="P158" s="359"/>
      <c r="Q158" s="360"/>
      <c r="S158" s="347" t="s">
        <v>185</v>
      </c>
      <c r="T158" s="359"/>
      <c r="U158" s="360"/>
      <c r="V158" s="357"/>
      <c r="W158" s="347" t="s">
        <v>185</v>
      </c>
      <c r="X158" s="359"/>
      <c r="Y158" s="360"/>
      <c r="AA158" s="347" t="s">
        <v>185</v>
      </c>
      <c r="AB158" s="359"/>
      <c r="AC158" s="360"/>
      <c r="AE158" s="347" t="s">
        <v>185</v>
      </c>
      <c r="AF158" s="350"/>
      <c r="AG158" s="350"/>
      <c r="AH158" s="357"/>
      <c r="AI158" s="347" t="s">
        <v>185</v>
      </c>
      <c r="AJ158" s="359"/>
      <c r="AK158" s="360"/>
    </row>
    <row r="159" s="341" customFormat="1" customHeight="1" spans="2:38">
      <c r="B159" s="347" t="s">
        <v>186</v>
      </c>
      <c r="C159" s="364" t="s">
        <v>288</v>
      </c>
      <c r="D159" s="365">
        <v>1</v>
      </c>
      <c r="E159" s="357">
        <v>450</v>
      </c>
      <c r="G159" s="347" t="s">
        <v>186</v>
      </c>
      <c r="H159" s="350"/>
      <c r="I159" s="350"/>
      <c r="K159" s="347" t="s">
        <v>186</v>
      </c>
      <c r="L159" s="359"/>
      <c r="M159" s="360"/>
      <c r="N159" s="357"/>
      <c r="O159" s="347" t="s">
        <v>186</v>
      </c>
      <c r="P159" s="359"/>
      <c r="Q159" s="360"/>
      <c r="S159" s="347" t="s">
        <v>186</v>
      </c>
      <c r="T159" s="359"/>
      <c r="U159" s="360"/>
      <c r="V159" s="357"/>
      <c r="W159" s="347" t="s">
        <v>186</v>
      </c>
      <c r="X159" s="359"/>
      <c r="Y159" s="360"/>
      <c r="AA159" s="347" t="s">
        <v>186</v>
      </c>
      <c r="AB159" s="359"/>
      <c r="AC159" s="360"/>
      <c r="AD159" s="362"/>
      <c r="AE159" s="347" t="s">
        <v>186</v>
      </c>
      <c r="AF159" s="350"/>
      <c r="AG159" s="350"/>
      <c r="AH159" s="357"/>
      <c r="AI159" s="347" t="s">
        <v>186</v>
      </c>
      <c r="AJ159" s="359"/>
      <c r="AK159" s="360"/>
      <c r="AL159" s="362"/>
    </row>
    <row r="160" s="341" customFormat="1" customHeight="1" spans="2:38">
      <c r="B160" s="347" t="s">
        <v>188</v>
      </c>
      <c r="C160" s="368"/>
      <c r="D160" s="369"/>
      <c r="E160" s="341"/>
      <c r="G160" s="347" t="s">
        <v>188</v>
      </c>
      <c r="H160" s="350"/>
      <c r="I160" s="350"/>
      <c r="K160" s="347" t="s">
        <v>188</v>
      </c>
      <c r="L160" s="359"/>
      <c r="M160" s="360"/>
      <c r="N160" s="357"/>
      <c r="O160" s="347" t="s">
        <v>188</v>
      </c>
      <c r="P160" s="359"/>
      <c r="Q160" s="360"/>
      <c r="S160" s="347" t="s">
        <v>188</v>
      </c>
      <c r="T160" s="359"/>
      <c r="U160" s="360"/>
      <c r="W160" s="347" t="s">
        <v>188</v>
      </c>
      <c r="X160" s="359"/>
      <c r="Y160" s="360"/>
      <c r="Z160" s="357"/>
      <c r="AA160" s="347" t="s">
        <v>188</v>
      </c>
      <c r="AB160" s="359"/>
      <c r="AC160" s="360"/>
      <c r="AD160" s="341"/>
      <c r="AE160" s="347" t="s">
        <v>188</v>
      </c>
      <c r="AF160" s="350"/>
      <c r="AG160" s="350"/>
      <c r="AH160" s="357"/>
      <c r="AI160" s="347" t="s">
        <v>188</v>
      </c>
      <c r="AJ160" s="359"/>
      <c r="AK160" s="360"/>
    </row>
    <row r="161" s="341" customFormat="1" customHeight="1" spans="2:38">
      <c r="B161" s="347" t="s">
        <v>191</v>
      </c>
      <c r="C161" s="359"/>
      <c r="D161" s="360"/>
      <c r="G161" s="347" t="s">
        <v>191</v>
      </c>
      <c r="H161" s="350"/>
      <c r="I161" s="350"/>
      <c r="K161" s="347" t="s">
        <v>191</v>
      </c>
      <c r="L161" s="359"/>
      <c r="M161" s="360"/>
      <c r="N161" s="357"/>
      <c r="O161" s="347" t="s">
        <v>191</v>
      </c>
      <c r="P161" s="359"/>
      <c r="Q161" s="360"/>
      <c r="S161" s="347" t="s">
        <v>191</v>
      </c>
      <c r="T161" s="359"/>
      <c r="U161" s="360"/>
      <c r="W161" s="347" t="s">
        <v>191</v>
      </c>
      <c r="X161" s="359"/>
      <c r="Y161" s="360"/>
      <c r="AA161" s="347" t="s">
        <v>191</v>
      </c>
      <c r="AB161" s="359"/>
      <c r="AC161" s="360"/>
      <c r="AE161" s="347" t="s">
        <v>191</v>
      </c>
      <c r="AF161" s="350"/>
      <c r="AG161" s="350"/>
      <c r="AH161" s="357"/>
      <c r="AI161" s="347" t="s">
        <v>191</v>
      </c>
      <c r="AJ161" s="359"/>
      <c r="AK161" s="360"/>
    </row>
    <row r="162" s="341" customFormat="1" customHeight="1" spans="2:38">
      <c r="B162" s="347" t="s">
        <v>192</v>
      </c>
      <c r="C162" s="364" t="s">
        <v>289</v>
      </c>
      <c r="D162" s="365">
        <v>3</v>
      </c>
      <c r="E162" s="357">
        <v>533</v>
      </c>
      <c r="G162" s="347" t="s">
        <v>192</v>
      </c>
      <c r="H162" s="350"/>
      <c r="I162" s="350"/>
      <c r="K162" s="347" t="s">
        <v>192</v>
      </c>
      <c r="L162" s="359"/>
      <c r="M162" s="360"/>
      <c r="N162" s="357"/>
      <c r="O162" s="347" t="s">
        <v>192</v>
      </c>
      <c r="P162" s="359"/>
      <c r="Q162" s="360"/>
      <c r="S162" s="347" t="s">
        <v>192</v>
      </c>
      <c r="T162" s="359"/>
      <c r="U162" s="360"/>
      <c r="W162" s="347" t="s">
        <v>192</v>
      </c>
      <c r="X162" s="359"/>
      <c r="Y162" s="360"/>
      <c r="AA162" s="347" t="s">
        <v>192</v>
      </c>
      <c r="AB162" s="359"/>
      <c r="AC162" s="360"/>
      <c r="AD162" s="362"/>
      <c r="AE162" s="347" t="s">
        <v>192</v>
      </c>
      <c r="AF162" s="350"/>
      <c r="AG162" s="350"/>
      <c r="AH162" s="357"/>
      <c r="AI162" s="347" t="s">
        <v>192</v>
      </c>
      <c r="AJ162" s="359"/>
      <c r="AK162" s="360"/>
      <c r="AL162" s="362"/>
    </row>
    <row r="163" s="341" customFormat="1" customHeight="1" spans="2:38">
      <c r="B163" s="347" t="s">
        <v>195</v>
      </c>
      <c r="C163" s="368"/>
      <c r="D163" s="369"/>
      <c r="G163" s="347" t="s">
        <v>195</v>
      </c>
      <c r="H163" s="350"/>
      <c r="I163" s="350"/>
      <c r="K163" s="347" t="s">
        <v>195</v>
      </c>
      <c r="L163" s="359"/>
      <c r="M163" s="360"/>
      <c r="N163" s="357"/>
      <c r="O163" s="347" t="s">
        <v>195</v>
      </c>
      <c r="P163" s="359"/>
      <c r="Q163" s="360"/>
      <c r="S163" s="347" t="s">
        <v>195</v>
      </c>
      <c r="T163" s="359"/>
      <c r="U163" s="360"/>
      <c r="W163" s="347" t="s">
        <v>195</v>
      </c>
      <c r="X163" s="359"/>
      <c r="Y163" s="360"/>
      <c r="Z163" s="357"/>
      <c r="AA163" s="347" t="s">
        <v>195</v>
      </c>
      <c r="AB163" s="366" t="s">
        <v>290</v>
      </c>
      <c r="AC163" s="367">
        <v>3</v>
      </c>
      <c r="AD163" s="357">
        <v>531</v>
      </c>
      <c r="AE163" s="347" t="s">
        <v>195</v>
      </c>
      <c r="AF163" s="350"/>
      <c r="AG163" s="350"/>
      <c r="AH163" s="357"/>
      <c r="AI163" s="347" t="s">
        <v>195</v>
      </c>
      <c r="AJ163" s="366" t="s">
        <v>290</v>
      </c>
      <c r="AK163" s="367">
        <v>4</v>
      </c>
      <c r="AL163" s="357">
        <v>531</v>
      </c>
    </row>
    <row r="164" s="341" customFormat="1" customHeight="1" spans="2:38">
      <c r="B164" s="347" t="s">
        <v>197</v>
      </c>
      <c r="C164" s="361"/>
      <c r="D164" s="381"/>
      <c r="G164" s="347" t="s">
        <v>197</v>
      </c>
      <c r="H164" s="350"/>
      <c r="I164" s="350"/>
      <c r="J164" s="357"/>
      <c r="K164" s="347" t="s">
        <v>197</v>
      </c>
      <c r="L164" s="359"/>
      <c r="M164" s="360"/>
      <c r="N164" s="357"/>
      <c r="O164" s="347" t="s">
        <v>197</v>
      </c>
      <c r="P164" s="359"/>
      <c r="Q164" s="360"/>
      <c r="S164" s="347" t="s">
        <v>197</v>
      </c>
      <c r="T164" s="359"/>
      <c r="U164" s="360"/>
      <c r="W164" s="347" t="s">
        <v>197</v>
      </c>
      <c r="X164" s="359"/>
      <c r="Y164" s="360"/>
      <c r="AA164" s="347" t="s">
        <v>197</v>
      </c>
      <c r="AB164" s="372"/>
      <c r="AC164" s="371"/>
      <c r="AE164" s="347" t="s">
        <v>197</v>
      </c>
      <c r="AF164" s="350"/>
      <c r="AG164" s="350"/>
      <c r="AH164" s="357"/>
      <c r="AI164" s="347" t="s">
        <v>197</v>
      </c>
      <c r="AJ164" s="372"/>
      <c r="AK164" s="371"/>
    </row>
    <row r="165" s="341" customFormat="1" customHeight="1" spans="2:38">
      <c r="B165" s="347" t="s">
        <v>198</v>
      </c>
      <c r="C165" s="364" t="s">
        <v>289</v>
      </c>
      <c r="D165" s="365">
        <v>1</v>
      </c>
      <c r="E165" s="357">
        <v>533</v>
      </c>
      <c r="G165" s="347" t="s">
        <v>198</v>
      </c>
      <c r="H165" s="350"/>
      <c r="I165" s="350"/>
      <c r="K165" s="347" t="s">
        <v>198</v>
      </c>
      <c r="L165" s="359"/>
      <c r="M165" s="360"/>
      <c r="N165" s="357"/>
      <c r="O165" s="347" t="s">
        <v>198</v>
      </c>
      <c r="P165" s="359"/>
      <c r="Q165" s="360"/>
      <c r="R165" s="357"/>
      <c r="S165" s="347" t="s">
        <v>198</v>
      </c>
      <c r="T165" s="359"/>
      <c r="U165" s="360"/>
      <c r="W165" s="347" t="s">
        <v>198</v>
      </c>
      <c r="X165" s="359"/>
      <c r="Y165" s="360"/>
      <c r="AA165" s="347" t="s">
        <v>198</v>
      </c>
      <c r="AB165" s="359"/>
      <c r="AC165" s="360"/>
      <c r="AD165" s="362"/>
      <c r="AE165" s="347" t="s">
        <v>198</v>
      </c>
      <c r="AF165" s="350"/>
      <c r="AG165" s="350"/>
      <c r="AH165" s="357"/>
      <c r="AI165" s="347" t="s">
        <v>198</v>
      </c>
      <c r="AJ165" s="359"/>
      <c r="AK165" s="360"/>
      <c r="AL165" s="362"/>
    </row>
    <row r="166" s="341" customFormat="1" customHeight="1" spans="2:38">
      <c r="B166" s="347" t="s">
        <v>202</v>
      </c>
      <c r="C166" s="368"/>
      <c r="D166" s="369"/>
      <c r="G166" s="347" t="s">
        <v>202</v>
      </c>
      <c r="H166" s="350"/>
      <c r="I166" s="350"/>
      <c r="K166" s="347" t="s">
        <v>202</v>
      </c>
      <c r="L166" s="364" t="s">
        <v>288</v>
      </c>
      <c r="M166" s="365">
        <v>2</v>
      </c>
      <c r="N166" s="357">
        <v>450</v>
      </c>
      <c r="O166" s="347" t="s">
        <v>202</v>
      </c>
      <c r="P166" s="359"/>
      <c r="Q166" s="360"/>
      <c r="S166" s="347" t="s">
        <v>202</v>
      </c>
      <c r="T166" s="359"/>
      <c r="U166" s="360"/>
      <c r="W166" s="347" t="s">
        <v>202</v>
      </c>
      <c r="X166" s="359"/>
      <c r="Y166" s="360"/>
      <c r="Z166" s="357"/>
      <c r="AA166" s="347" t="s">
        <v>202</v>
      </c>
      <c r="AB166" s="366" t="s">
        <v>290</v>
      </c>
      <c r="AC166" s="367">
        <v>1</v>
      </c>
      <c r="AD166" s="357">
        <v>531</v>
      </c>
      <c r="AE166" s="347" t="s">
        <v>202</v>
      </c>
      <c r="AF166" s="350"/>
      <c r="AG166" s="350"/>
      <c r="AH166" s="357"/>
      <c r="AI166" s="347" t="s">
        <v>202</v>
      </c>
      <c r="AJ166" s="366" t="s">
        <v>290</v>
      </c>
      <c r="AK166" s="367">
        <v>2</v>
      </c>
      <c r="AL166" s="357">
        <v>531</v>
      </c>
    </row>
    <row r="167" s="341" customFormat="1" customHeight="1" spans="2:38">
      <c r="B167" s="347" t="s">
        <v>203</v>
      </c>
      <c r="C167" s="359"/>
      <c r="D167" s="360"/>
      <c r="G167" s="347" t="s">
        <v>203</v>
      </c>
      <c r="H167" s="350"/>
      <c r="I167" s="350"/>
      <c r="K167" s="347" t="s">
        <v>203</v>
      </c>
      <c r="L167" s="368"/>
      <c r="M167" s="369"/>
      <c r="N167" s="341"/>
      <c r="O167" s="347" t="s">
        <v>203</v>
      </c>
      <c r="P167" s="359"/>
      <c r="Q167" s="360"/>
      <c r="S167" s="347" t="s">
        <v>203</v>
      </c>
      <c r="T167" s="359"/>
      <c r="U167" s="360"/>
      <c r="W167" s="347" t="s">
        <v>203</v>
      </c>
      <c r="X167" s="359"/>
      <c r="Y167" s="360"/>
      <c r="AA167" s="347" t="s">
        <v>203</v>
      </c>
      <c r="AB167" s="372"/>
      <c r="AC167" s="371"/>
      <c r="AE167" s="347" t="s">
        <v>203</v>
      </c>
      <c r="AF167" s="350"/>
      <c r="AG167" s="350"/>
      <c r="AH167" s="357"/>
      <c r="AI167" s="347" t="s">
        <v>203</v>
      </c>
      <c r="AJ167" s="372"/>
      <c r="AK167" s="371"/>
    </row>
    <row r="168" s="341" customFormat="1" customHeight="1" spans="2:38">
      <c r="B168" s="347" t="s">
        <v>204</v>
      </c>
      <c r="C168" s="364" t="s">
        <v>291</v>
      </c>
      <c r="D168" s="365">
        <v>4</v>
      </c>
      <c r="E168" s="341">
        <v>1507</v>
      </c>
      <c r="G168" s="347" t="s">
        <v>204</v>
      </c>
      <c r="H168" s="350"/>
      <c r="I168" s="350"/>
      <c r="K168" s="347" t="s">
        <v>204</v>
      </c>
      <c r="L168" s="359"/>
      <c r="M168" s="360"/>
      <c r="O168" s="347" t="s">
        <v>204</v>
      </c>
      <c r="P168" s="359"/>
      <c r="Q168" s="360"/>
      <c r="R168" s="357"/>
      <c r="S168" s="347" t="s">
        <v>204</v>
      </c>
      <c r="T168" s="359"/>
      <c r="U168" s="360"/>
      <c r="W168" s="347" t="s">
        <v>204</v>
      </c>
      <c r="X168" s="359"/>
      <c r="Y168" s="360"/>
      <c r="AA168" s="347" t="s">
        <v>204</v>
      </c>
      <c r="AB168" s="359"/>
      <c r="AC168" s="360"/>
      <c r="AD168" s="362"/>
      <c r="AE168" s="347" t="s">
        <v>204</v>
      </c>
      <c r="AF168" s="350"/>
      <c r="AG168" s="350"/>
      <c r="AH168" s="357"/>
      <c r="AI168" s="347" t="s">
        <v>204</v>
      </c>
      <c r="AJ168" s="359"/>
      <c r="AK168" s="360"/>
      <c r="AL168" s="362"/>
    </row>
    <row r="169" s="341" customFormat="1" customHeight="1" spans="2:38">
      <c r="B169" s="358" t="s">
        <v>208</v>
      </c>
      <c r="C169" s="368"/>
      <c r="D169" s="369"/>
      <c r="E169" s="357"/>
      <c r="G169" s="347" t="s">
        <v>208</v>
      </c>
      <c r="H169" s="350"/>
      <c r="I169" s="350"/>
      <c r="K169" s="347" t="s">
        <v>208</v>
      </c>
      <c r="L169" s="364" t="s">
        <v>289</v>
      </c>
      <c r="M169" s="365">
        <v>2</v>
      </c>
      <c r="N169" s="357">
        <v>533</v>
      </c>
      <c r="O169" s="347" t="s">
        <v>208</v>
      </c>
      <c r="P169" s="359"/>
      <c r="Q169" s="360"/>
      <c r="S169" s="347" t="s">
        <v>208</v>
      </c>
      <c r="T169" s="359"/>
      <c r="U169" s="360"/>
      <c r="W169" s="347" t="s">
        <v>208</v>
      </c>
      <c r="X169" s="359"/>
      <c r="Y169" s="360"/>
      <c r="Z169" s="357"/>
      <c r="AA169" s="347" t="s">
        <v>208</v>
      </c>
      <c r="AB169" s="385" t="s">
        <v>292</v>
      </c>
      <c r="AC169" s="365">
        <v>1</v>
      </c>
      <c r="AD169" s="341">
        <v>1171</v>
      </c>
      <c r="AE169" s="347" t="s">
        <v>208</v>
      </c>
      <c r="AF169" s="350"/>
      <c r="AG169" s="350"/>
      <c r="AH169" s="357"/>
      <c r="AI169" s="347" t="s">
        <v>208</v>
      </c>
      <c r="AJ169" s="385" t="s">
        <v>292</v>
      </c>
      <c r="AK169" s="365">
        <v>2</v>
      </c>
      <c r="AL169" s="341">
        <v>1171</v>
      </c>
    </row>
    <row r="170" s="341" customFormat="1" customHeight="1" spans="2:38">
      <c r="B170" s="358" t="s">
        <v>18</v>
      </c>
      <c r="C170" s="359"/>
      <c r="D170" s="359"/>
      <c r="G170" s="347" t="s">
        <v>18</v>
      </c>
      <c r="H170" s="350"/>
      <c r="I170" s="350"/>
      <c r="K170" s="347" t="s">
        <v>18</v>
      </c>
      <c r="L170" s="368"/>
      <c r="M170" s="369"/>
      <c r="O170" s="347" t="s">
        <v>18</v>
      </c>
      <c r="P170" s="359"/>
      <c r="Q170" s="360"/>
      <c r="S170" s="347" t="s">
        <v>18</v>
      </c>
      <c r="T170" s="359"/>
      <c r="U170" s="360"/>
      <c r="W170" s="347" t="s">
        <v>18</v>
      </c>
      <c r="X170" s="359"/>
      <c r="Y170" s="360"/>
      <c r="AA170" s="347" t="s">
        <v>18</v>
      </c>
      <c r="AB170" s="382"/>
      <c r="AC170" s="398"/>
      <c r="AE170" s="347" t="s">
        <v>18</v>
      </c>
      <c r="AF170" s="350"/>
      <c r="AG170" s="350"/>
      <c r="AH170" s="357"/>
      <c r="AI170" s="347" t="s">
        <v>18</v>
      </c>
      <c r="AJ170" s="382"/>
      <c r="AK170" s="398"/>
    </row>
    <row r="171" s="341" customFormat="1" customHeight="1" spans="2:38">
      <c r="B171" s="347" t="s">
        <v>209</v>
      </c>
      <c r="C171" s="364" t="s">
        <v>291</v>
      </c>
      <c r="D171" s="365">
        <v>3</v>
      </c>
      <c r="E171" s="357"/>
      <c r="G171" s="347" t="s">
        <v>209</v>
      </c>
      <c r="H171" s="350"/>
      <c r="I171" s="350"/>
      <c r="K171" s="347" t="s">
        <v>209</v>
      </c>
      <c r="L171" s="383"/>
      <c r="M171" s="384"/>
      <c r="O171" s="347" t="s">
        <v>209</v>
      </c>
      <c r="P171" s="359"/>
      <c r="Q171" s="360"/>
      <c r="R171" s="357"/>
      <c r="S171" s="347" t="s">
        <v>209</v>
      </c>
      <c r="T171" s="359"/>
      <c r="U171" s="360"/>
      <c r="W171" s="347" t="s">
        <v>209</v>
      </c>
      <c r="X171" s="359"/>
      <c r="Y171" s="360"/>
      <c r="Z171" s="357"/>
      <c r="AA171" s="347" t="s">
        <v>209</v>
      </c>
      <c r="AB171" s="382"/>
      <c r="AC171" s="398"/>
      <c r="AD171" s="362"/>
      <c r="AE171" s="347" t="s">
        <v>209</v>
      </c>
      <c r="AF171" s="350"/>
      <c r="AG171" s="350"/>
      <c r="AH171" s="357"/>
      <c r="AI171" s="347" t="s">
        <v>209</v>
      </c>
      <c r="AJ171" s="382"/>
      <c r="AK171" s="398"/>
      <c r="AL171" s="362"/>
    </row>
    <row r="172" s="341" customFormat="1" customHeight="1" spans="2:38">
      <c r="B172" s="358" t="s">
        <v>212</v>
      </c>
      <c r="C172" s="368"/>
      <c r="D172" s="369"/>
      <c r="E172" s="357"/>
      <c r="G172" s="347" t="s">
        <v>212</v>
      </c>
      <c r="H172" s="350"/>
      <c r="I172" s="350"/>
      <c r="K172" s="347" t="s">
        <v>212</v>
      </c>
      <c r="L172" s="366" t="s">
        <v>293</v>
      </c>
      <c r="M172" s="367">
        <v>1</v>
      </c>
      <c r="N172" s="341">
        <v>745</v>
      </c>
      <c r="O172" s="347" t="s">
        <v>212</v>
      </c>
      <c r="P172" s="359"/>
      <c r="Q172" s="360"/>
      <c r="S172" s="347" t="s">
        <v>212</v>
      </c>
      <c r="T172" s="359"/>
      <c r="U172" s="360"/>
      <c r="W172" s="347" t="s">
        <v>212</v>
      </c>
      <c r="X172" s="359"/>
      <c r="Y172" s="360"/>
      <c r="AA172" s="347" t="s">
        <v>212</v>
      </c>
      <c r="AB172" s="382"/>
      <c r="AC172" s="398"/>
      <c r="AD172" s="341"/>
      <c r="AE172" s="347" t="s">
        <v>212</v>
      </c>
      <c r="AF172" s="350"/>
      <c r="AG172" s="350"/>
      <c r="AH172" s="357"/>
      <c r="AI172" s="347" t="s">
        <v>212</v>
      </c>
      <c r="AJ172" s="382"/>
      <c r="AK172" s="398"/>
    </row>
    <row r="173" s="341" customFormat="1" customHeight="1" spans="2:38">
      <c r="B173" s="358" t="s">
        <v>213</v>
      </c>
      <c r="C173" s="359"/>
      <c r="D173" s="359"/>
      <c r="G173" s="347" t="s">
        <v>213</v>
      </c>
      <c r="H173" s="350"/>
      <c r="I173" s="350"/>
      <c r="K173" s="347" t="s">
        <v>213</v>
      </c>
      <c r="L173" s="395"/>
      <c r="M173" s="396"/>
      <c r="O173" s="347" t="s">
        <v>213</v>
      </c>
      <c r="P173" s="359"/>
      <c r="Q173" s="360"/>
      <c r="S173" s="347" t="s">
        <v>213</v>
      </c>
      <c r="T173" s="359"/>
      <c r="U173" s="360"/>
      <c r="W173" s="347" t="s">
        <v>213</v>
      </c>
      <c r="X173" s="359"/>
      <c r="Y173" s="360"/>
      <c r="AA173" s="347" t="s">
        <v>213</v>
      </c>
      <c r="AB173" s="382"/>
      <c r="AC173" s="398"/>
      <c r="AD173" s="357"/>
      <c r="AE173" s="347" t="s">
        <v>213</v>
      </c>
      <c r="AF173" s="350"/>
      <c r="AG173" s="350"/>
      <c r="AH173" s="357"/>
      <c r="AI173" s="347" t="s">
        <v>213</v>
      </c>
      <c r="AJ173" s="382"/>
      <c r="AK173" s="398"/>
      <c r="AL173" s="357"/>
    </row>
    <row r="174" s="341" customFormat="1" customHeight="1" spans="2:38">
      <c r="B174" s="347" t="s">
        <v>214</v>
      </c>
      <c r="C174" s="364" t="s">
        <v>291</v>
      </c>
      <c r="D174" s="365">
        <v>2</v>
      </c>
      <c r="E174" s="357"/>
      <c r="G174" s="347" t="s">
        <v>214</v>
      </c>
      <c r="H174" s="350"/>
      <c r="I174" s="350"/>
      <c r="K174" s="358" t="s">
        <v>214</v>
      </c>
      <c r="L174" s="395"/>
      <c r="M174" s="396"/>
      <c r="N174" s="357"/>
      <c r="O174" s="347" t="s">
        <v>214</v>
      </c>
      <c r="P174" s="359"/>
      <c r="Q174" s="360"/>
      <c r="R174" s="357"/>
      <c r="S174" s="347" t="s">
        <v>214</v>
      </c>
      <c r="T174" s="359"/>
      <c r="U174" s="360"/>
      <c r="W174" s="347" t="s">
        <v>214</v>
      </c>
      <c r="X174" s="359"/>
      <c r="Y174" s="360"/>
      <c r="Z174" s="357"/>
      <c r="AA174" s="347" t="s">
        <v>214</v>
      </c>
      <c r="AB174" s="382"/>
      <c r="AC174" s="398"/>
      <c r="AD174" s="362"/>
      <c r="AE174" s="347" t="s">
        <v>214</v>
      </c>
      <c r="AF174" s="350"/>
      <c r="AG174" s="350"/>
      <c r="AI174" s="347" t="s">
        <v>214</v>
      </c>
      <c r="AJ174" s="382"/>
      <c r="AK174" s="398"/>
      <c r="AL174" s="362"/>
    </row>
    <row r="175" s="341" customFormat="1" customHeight="1" spans="2:38">
      <c r="B175" s="358" t="s">
        <v>215</v>
      </c>
      <c r="C175" s="368"/>
      <c r="D175" s="369"/>
      <c r="G175" s="347" t="s">
        <v>215</v>
      </c>
      <c r="H175" s="350"/>
      <c r="I175" s="350"/>
      <c r="K175" s="358" t="s">
        <v>215</v>
      </c>
      <c r="L175" s="370"/>
      <c r="M175" s="371"/>
      <c r="O175" s="347" t="s">
        <v>215</v>
      </c>
      <c r="P175" s="359"/>
      <c r="Q175" s="360"/>
      <c r="S175" s="347" t="s">
        <v>215</v>
      </c>
      <c r="T175" s="359"/>
      <c r="U175" s="360"/>
      <c r="W175" s="347" t="s">
        <v>215</v>
      </c>
      <c r="X175" s="359"/>
      <c r="Y175" s="360"/>
      <c r="AA175" s="347" t="s">
        <v>215</v>
      </c>
      <c r="AB175" s="382"/>
      <c r="AC175" s="398"/>
      <c r="AE175" s="347" t="s">
        <v>215</v>
      </c>
      <c r="AF175" s="350"/>
      <c r="AG175" s="350"/>
      <c r="AI175" s="347" t="s">
        <v>215</v>
      </c>
      <c r="AJ175" s="382"/>
      <c r="AK175" s="398"/>
    </row>
    <row r="176" s="341" customFormat="1" customHeight="1" spans="2:38">
      <c r="B176" s="358" t="s">
        <v>67</v>
      </c>
      <c r="C176" s="361"/>
      <c r="D176" s="381"/>
      <c r="G176" s="347" t="s">
        <v>67</v>
      </c>
      <c r="H176" s="350"/>
      <c r="I176" s="350"/>
      <c r="K176" s="347" t="s">
        <v>67</v>
      </c>
      <c r="L176" s="361"/>
      <c r="M176" s="381"/>
      <c r="O176" s="347" t="s">
        <v>67</v>
      </c>
      <c r="P176" s="359"/>
      <c r="Q176" s="360"/>
      <c r="S176" s="347" t="s">
        <v>67</v>
      </c>
      <c r="T176" s="359"/>
      <c r="U176" s="360"/>
      <c r="W176" s="347" t="s">
        <v>67</v>
      </c>
      <c r="X176" s="359"/>
      <c r="Y176" s="360"/>
      <c r="AA176" s="347" t="s">
        <v>67</v>
      </c>
      <c r="AB176" s="382"/>
      <c r="AC176" s="398"/>
      <c r="AE176" s="347" t="s">
        <v>67</v>
      </c>
      <c r="AF176" s="350"/>
      <c r="AG176" s="350"/>
      <c r="AI176" s="347" t="s">
        <v>67</v>
      </c>
      <c r="AJ176" s="382"/>
      <c r="AK176" s="398"/>
    </row>
    <row r="177" s="341" customFormat="1" customHeight="1" spans="1:37 16361:16384">
      <c r="B177" s="358" t="s">
        <v>216</v>
      </c>
      <c r="C177" s="364" t="s">
        <v>291</v>
      </c>
      <c r="D177" s="365">
        <v>1</v>
      </c>
      <c r="E177" s="357"/>
      <c r="G177" s="358" t="s">
        <v>216</v>
      </c>
      <c r="H177" s="350"/>
      <c r="I177" s="350"/>
      <c r="K177" s="358" t="s">
        <v>216</v>
      </c>
      <c r="L177" s="364" t="s">
        <v>294</v>
      </c>
      <c r="M177" s="365">
        <v>1</v>
      </c>
      <c r="N177" s="341">
        <v>752</v>
      </c>
      <c r="O177" s="358" t="s">
        <v>216</v>
      </c>
      <c r="P177" s="359"/>
      <c r="Q177" s="360"/>
      <c r="R177" s="357"/>
      <c r="S177" s="347" t="s">
        <v>216</v>
      </c>
      <c r="T177" s="359"/>
      <c r="U177" s="360"/>
      <c r="W177" s="358" t="s">
        <v>216</v>
      </c>
      <c r="X177" s="359"/>
      <c r="Y177" s="360"/>
      <c r="Z177" s="357"/>
      <c r="AA177" s="358" t="s">
        <v>216</v>
      </c>
      <c r="AB177" s="382"/>
      <c r="AC177" s="398"/>
      <c r="AD177" s="341"/>
      <c r="AE177" s="358" t="s">
        <v>216</v>
      </c>
      <c r="AF177" s="350"/>
      <c r="AG177" s="350"/>
      <c r="AI177" s="358" t="s">
        <v>216</v>
      </c>
      <c r="AJ177" s="382"/>
      <c r="AK177" s="398"/>
    </row>
    <row r="178" s="341" customFormat="1" customHeight="1" spans="1:37 16361:16384">
      <c r="B178" s="358" t="s">
        <v>32</v>
      </c>
      <c r="C178" s="368"/>
      <c r="D178" s="369"/>
      <c r="G178" s="358" t="s">
        <v>32</v>
      </c>
      <c r="H178" s="350"/>
      <c r="I178" s="350"/>
      <c r="K178" s="358" t="s">
        <v>32</v>
      </c>
      <c r="L178" s="368"/>
      <c r="M178" s="369"/>
      <c r="O178" s="358" t="s">
        <v>32</v>
      </c>
      <c r="P178" s="359"/>
      <c r="Q178" s="360"/>
      <c r="S178" s="347" t="s">
        <v>32</v>
      </c>
      <c r="T178" s="359"/>
      <c r="U178" s="360"/>
      <c r="W178" s="358" t="s">
        <v>32</v>
      </c>
      <c r="X178" s="359"/>
      <c r="Y178" s="360"/>
      <c r="AA178" s="358" t="s">
        <v>32</v>
      </c>
      <c r="AB178" s="368"/>
      <c r="AC178" s="369"/>
      <c r="AE178" s="358" t="s">
        <v>32</v>
      </c>
      <c r="AF178" s="350"/>
      <c r="AG178" s="350"/>
      <c r="AI178" s="358" t="s">
        <v>32</v>
      </c>
      <c r="AJ178" s="368"/>
      <c r="AK178" s="369"/>
    </row>
    <row r="179" s="341" customFormat="1" customHeight="1" spans="1:37 16361:16384">
      <c r="B179" s="347" t="s">
        <v>22</v>
      </c>
      <c r="C179" s="348"/>
      <c r="D179" s="349"/>
      <c r="G179" s="347" t="s">
        <v>22</v>
      </c>
      <c r="H179" s="350"/>
      <c r="I179" s="350"/>
      <c r="K179" s="347" t="s">
        <v>22</v>
      </c>
      <c r="L179" s="348"/>
      <c r="M179" s="349"/>
      <c r="O179" s="347" t="s">
        <v>22</v>
      </c>
      <c r="P179" s="388"/>
      <c r="Q179" s="399"/>
      <c r="S179" s="347" t="s">
        <v>22</v>
      </c>
      <c r="T179" s="388"/>
      <c r="U179" s="399"/>
      <c r="W179" s="347" t="s">
        <v>22</v>
      </c>
      <c r="X179" s="388"/>
      <c r="Y179" s="399"/>
      <c r="AA179" s="347" t="s">
        <v>22</v>
      </c>
      <c r="AB179" s="348"/>
      <c r="AC179" s="349"/>
      <c r="AE179" s="347" t="s">
        <v>22</v>
      </c>
      <c r="AF179" s="350"/>
      <c r="AG179" s="350"/>
      <c r="AI179" s="347" t="s">
        <v>22</v>
      </c>
      <c r="AJ179" s="348"/>
      <c r="AK179" s="349"/>
    </row>
    <row r="180" s="341" customFormat="1" customHeight="1" spans="1:37 16361:16384">
      <c r="B180" s="345"/>
      <c r="C180" s="390" t="s">
        <v>218</v>
      </c>
      <c r="D180" s="391">
        <f>SUM(E138:E178)</f>
        <v>4070</v>
      </c>
      <c r="G180" s="345"/>
      <c r="H180" s="390"/>
      <c r="I180" s="391"/>
      <c r="K180" s="345"/>
      <c r="L180" s="390" t="s">
        <v>218</v>
      </c>
      <c r="M180" s="391">
        <f>SUM(N138:N178)</f>
        <v>3592</v>
      </c>
      <c r="O180" s="345"/>
      <c r="P180" s="390" t="s">
        <v>218</v>
      </c>
      <c r="Q180" s="391">
        <f>SUM(R138:R178)</f>
        <v>0</v>
      </c>
      <c r="S180" s="345"/>
      <c r="T180" s="390" t="s">
        <v>218</v>
      </c>
      <c r="U180" s="391">
        <f>SUM(V138:V178)</f>
        <v>0</v>
      </c>
      <c r="W180" s="345"/>
      <c r="X180" s="390" t="s">
        <v>218</v>
      </c>
      <c r="Y180" s="391">
        <f>SUM(Z138:Z178)</f>
        <v>0</v>
      </c>
      <c r="AA180" s="345"/>
      <c r="AB180" s="390" t="s">
        <v>218</v>
      </c>
      <c r="AC180" s="391">
        <f>SUM(AD138:AD178)</f>
        <v>4066</v>
      </c>
      <c r="AE180" s="345"/>
      <c r="AF180" s="390" t="s">
        <v>218</v>
      </c>
      <c r="AG180" s="391">
        <f>SUM(AH138:AH178)</f>
        <v>0</v>
      </c>
      <c r="AI180" s="345"/>
      <c r="AJ180" s="390" t="s">
        <v>218</v>
      </c>
      <c r="AK180" s="391">
        <f>SUM(AL138:AL178)</f>
        <v>4066</v>
      </c>
    </row>
    <row r="181" s="341" customFormat="1" customHeight="1" spans="1:37 16361:16384">
      <c r="A181" s="344"/>
      <c r="B181" s="345"/>
      <c r="C181" s="391"/>
      <c r="D181" s="391"/>
      <c r="G181" s="345"/>
      <c r="H181" s="391"/>
      <c r="I181" s="391"/>
      <c r="K181" s="345"/>
      <c r="L181" s="391"/>
      <c r="M181" s="391"/>
      <c r="O181" s="345"/>
      <c r="P181" s="391"/>
      <c r="Q181" s="391"/>
      <c r="S181" s="345"/>
      <c r="T181" s="391"/>
      <c r="U181" s="391"/>
      <c r="W181" s="345"/>
      <c r="X181" s="391"/>
      <c r="Y181" s="391"/>
      <c r="Z181" s="341"/>
      <c r="AA181" s="345"/>
      <c r="AB181" s="391"/>
      <c r="AC181" s="391"/>
      <c r="AD181" s="341"/>
      <c r="AE181" s="345"/>
      <c r="AF181" s="391"/>
      <c r="AG181" s="391"/>
      <c r="AH181" s="341"/>
      <c r="AI181" s="345"/>
      <c r="AJ181" s="391"/>
      <c r="AK181" s="391"/>
    </row>
    <row r="182" s="341" customFormat="1" customHeight="1" spans="1:37 16361:16384">
      <c r="B182" s="345"/>
      <c r="C182" s="346" t="s">
        <v>295</v>
      </c>
      <c r="D182" s="346"/>
      <c r="G182" s="345"/>
      <c r="H182" s="346" t="s">
        <v>296</v>
      </c>
      <c r="L182" s="346" t="s">
        <v>297</v>
      </c>
      <c r="M182" s="346"/>
      <c r="O182" s="345"/>
      <c r="P182" s="346" t="s">
        <v>298</v>
      </c>
      <c r="Q182" s="346"/>
      <c r="S182" s="345"/>
      <c r="T182" s="346" t="s">
        <v>299</v>
      </c>
      <c r="U182" s="346"/>
      <c r="W182" s="345"/>
      <c r="X182" s="346" t="s">
        <v>300</v>
      </c>
      <c r="Y182" s="346"/>
      <c r="AA182" s="345"/>
      <c r="AB182" s="346" t="s">
        <v>301</v>
      </c>
      <c r="AC182" s="346"/>
      <c r="AE182" s="345"/>
      <c r="AF182" s="346" t="s">
        <v>302</v>
      </c>
      <c r="AG182" s="346"/>
      <c r="AI182" s="345"/>
      <c r="AJ182" s="346" t="s">
        <v>303</v>
      </c>
      <c r="AK182" s="346"/>
      <c r="XEG182" s="342"/>
      <c r="XEH182" s="342"/>
      <c r="XEI182" s="342"/>
      <c r="XEJ182" s="342"/>
      <c r="XEK182" s="342"/>
      <c r="XEL182" s="342"/>
      <c r="XEM182" s="342"/>
      <c r="XEN182" s="342"/>
      <c r="XEO182" s="342"/>
      <c r="XEP182" s="342"/>
      <c r="XEQ182" s="342"/>
      <c r="XER182" s="342"/>
      <c r="XES182" s="342"/>
      <c r="XET182" s="342"/>
      <c r="XEU182" s="342"/>
      <c r="XEV182" s="342"/>
      <c r="XEW182" s="342"/>
      <c r="XEX182" s="342"/>
      <c r="XEY182" s="342"/>
      <c r="XEZ182" s="342"/>
      <c r="XFA182" s="342"/>
      <c r="XFB182" s="342"/>
      <c r="XFC182" s="342"/>
      <c r="XFD182" s="342"/>
    </row>
    <row r="183" s="341" customFormat="1" customHeight="1" spans="1:37 16361:16384">
      <c r="B183" s="347" t="s">
        <v>156</v>
      </c>
      <c r="C183" s="392" t="s">
        <v>228</v>
      </c>
      <c r="D183" s="393"/>
      <c r="G183" s="347" t="s">
        <v>156</v>
      </c>
      <c r="H183" s="353"/>
      <c r="I183" s="354"/>
      <c r="K183" s="347" t="s">
        <v>156</v>
      </c>
      <c r="L183" s="353"/>
      <c r="M183" s="354"/>
      <c r="O183" s="347" t="s">
        <v>156</v>
      </c>
      <c r="P183" s="353"/>
      <c r="Q183" s="354"/>
      <c r="S183" s="347" t="s">
        <v>156</v>
      </c>
      <c r="T183" s="350" t="s">
        <v>157</v>
      </c>
      <c r="U183" s="350"/>
      <c r="W183" s="347" t="s">
        <v>156</v>
      </c>
      <c r="X183" s="353"/>
      <c r="Y183" s="354"/>
      <c r="AA183" s="347" t="s">
        <v>156</v>
      </c>
      <c r="AB183" s="353"/>
      <c r="AC183" s="354"/>
      <c r="AE183" s="347" t="s">
        <v>156</v>
      </c>
      <c r="AF183" s="353"/>
      <c r="AG183" s="354"/>
      <c r="AI183" s="347" t="s">
        <v>156</v>
      </c>
      <c r="AJ183" s="353"/>
      <c r="AK183" s="354"/>
      <c r="XEG183" s="342"/>
      <c r="XEH183" s="342"/>
      <c r="XEI183" s="342"/>
      <c r="XEJ183" s="342"/>
      <c r="XEK183" s="342"/>
      <c r="XEL183" s="342"/>
      <c r="XEM183" s="342"/>
      <c r="XEN183" s="342"/>
      <c r="XEO183" s="342"/>
      <c r="XEP183" s="342"/>
      <c r="XEQ183" s="342"/>
      <c r="XER183" s="342"/>
      <c r="XES183" s="342"/>
      <c r="XET183" s="342"/>
      <c r="XEU183" s="342"/>
      <c r="XEV183" s="342"/>
      <c r="XEW183" s="342"/>
      <c r="XEX183" s="342"/>
      <c r="XEY183" s="342"/>
      <c r="XEZ183" s="342"/>
      <c r="XFA183" s="342"/>
      <c r="XFB183" s="342"/>
      <c r="XFC183" s="342"/>
      <c r="XFD183" s="342"/>
    </row>
    <row r="184" s="341" customFormat="1" customHeight="1" spans="1:37 16361:16384">
      <c r="B184" s="347" t="s">
        <v>158</v>
      </c>
      <c r="C184" s="392"/>
      <c r="D184" s="393"/>
      <c r="G184" s="358" t="s">
        <v>158</v>
      </c>
      <c r="H184" s="359"/>
      <c r="I184" s="360"/>
      <c r="K184" s="358" t="s">
        <v>158</v>
      </c>
      <c r="L184" s="359"/>
      <c r="M184" s="360"/>
      <c r="O184" s="358" t="s">
        <v>158</v>
      </c>
      <c r="P184" s="359"/>
      <c r="Q184" s="360"/>
      <c r="S184" s="347" t="s">
        <v>158</v>
      </c>
      <c r="T184" s="350"/>
      <c r="U184" s="350"/>
      <c r="W184" s="358" t="s">
        <v>158</v>
      </c>
      <c r="X184" s="359"/>
      <c r="Y184" s="360"/>
      <c r="AA184" s="358" t="s">
        <v>158</v>
      </c>
      <c r="AB184" s="359"/>
      <c r="AC184" s="360"/>
      <c r="AE184" s="358" t="s">
        <v>158</v>
      </c>
      <c r="AF184" s="359"/>
      <c r="AG184" s="360"/>
      <c r="AI184" s="358" t="s">
        <v>158</v>
      </c>
      <c r="AJ184" s="359"/>
      <c r="AK184" s="360"/>
      <c r="XEG184" s="342"/>
      <c r="XEH184" s="342"/>
      <c r="XEI184" s="342"/>
      <c r="XEJ184" s="342"/>
      <c r="XEK184" s="342"/>
      <c r="XEL184" s="342"/>
      <c r="XEM184" s="342"/>
      <c r="XEN184" s="342"/>
      <c r="XEO184" s="342"/>
      <c r="XEP184" s="342"/>
      <c r="XEQ184" s="342"/>
      <c r="XER184" s="342"/>
      <c r="XES184" s="342"/>
      <c r="XET184" s="342"/>
      <c r="XEU184" s="342"/>
      <c r="XEV184" s="342"/>
      <c r="XEW184" s="342"/>
      <c r="XEX184" s="342"/>
      <c r="XEY184" s="342"/>
      <c r="XEZ184" s="342"/>
      <c r="XFA184" s="342"/>
      <c r="XFB184" s="342"/>
      <c r="XFC184" s="342"/>
      <c r="XFD184" s="342"/>
    </row>
    <row r="185" s="341" customFormat="1" customHeight="1" spans="1:37 16361:16384">
      <c r="B185" s="347" t="s">
        <v>162</v>
      </c>
      <c r="C185" s="392"/>
      <c r="D185" s="393"/>
      <c r="G185" s="347" t="s">
        <v>162</v>
      </c>
      <c r="H185" s="359"/>
      <c r="I185" s="360"/>
      <c r="K185" s="347" t="s">
        <v>162</v>
      </c>
      <c r="L185" s="359"/>
      <c r="M185" s="360"/>
      <c r="O185" s="347" t="s">
        <v>162</v>
      </c>
      <c r="P185" s="359"/>
      <c r="Q185" s="360"/>
      <c r="S185" s="347" t="s">
        <v>162</v>
      </c>
      <c r="T185" s="350"/>
      <c r="U185" s="350"/>
      <c r="W185" s="347" t="s">
        <v>162</v>
      </c>
      <c r="X185" s="359"/>
      <c r="Y185" s="360"/>
      <c r="AA185" s="347" t="s">
        <v>162</v>
      </c>
      <c r="AB185" s="359"/>
      <c r="AC185" s="360"/>
      <c r="AE185" s="347" t="s">
        <v>162</v>
      </c>
      <c r="AF185" s="359"/>
      <c r="AG185" s="360"/>
      <c r="AI185" s="347" t="s">
        <v>162</v>
      </c>
      <c r="AJ185" s="359"/>
      <c r="AK185" s="360"/>
      <c r="XEG185" s="342"/>
      <c r="XEH185" s="342"/>
      <c r="XEI185" s="342"/>
      <c r="XEJ185" s="342"/>
      <c r="XEK185" s="342"/>
      <c r="XEL185" s="342"/>
      <c r="XEM185" s="342"/>
      <c r="XEN185" s="342"/>
      <c r="XEO185" s="342"/>
      <c r="XEP185" s="342"/>
      <c r="XEQ185" s="342"/>
      <c r="XER185" s="342"/>
      <c r="XES185" s="342"/>
      <c r="XET185" s="342"/>
      <c r="XEU185" s="342"/>
      <c r="XEV185" s="342"/>
      <c r="XEW185" s="342"/>
      <c r="XEX185" s="342"/>
      <c r="XEY185" s="342"/>
      <c r="XEZ185" s="342"/>
      <c r="XFA185" s="342"/>
      <c r="XFB185" s="342"/>
      <c r="XFC185" s="342"/>
      <c r="XFD185" s="342"/>
    </row>
    <row r="186" s="341" customFormat="1" customHeight="1" spans="1:37 16361:16384">
      <c r="B186" s="347" t="s">
        <v>163</v>
      </c>
      <c r="C186" s="392"/>
      <c r="D186" s="393"/>
      <c r="G186" s="358" t="s">
        <v>163</v>
      </c>
      <c r="H186" s="359"/>
      <c r="I186" s="360"/>
      <c r="K186" s="358" t="s">
        <v>163</v>
      </c>
      <c r="L186" s="359"/>
      <c r="M186" s="360"/>
      <c r="O186" s="358" t="s">
        <v>163</v>
      </c>
      <c r="P186" s="359"/>
      <c r="Q186" s="360"/>
      <c r="S186" s="347" t="s">
        <v>163</v>
      </c>
      <c r="T186" s="350"/>
      <c r="U186" s="350"/>
      <c r="W186" s="358" t="s">
        <v>163</v>
      </c>
      <c r="X186" s="359"/>
      <c r="Y186" s="360"/>
      <c r="AA186" s="358" t="s">
        <v>163</v>
      </c>
      <c r="AB186" s="359"/>
      <c r="AC186" s="360"/>
      <c r="AE186" s="358" t="s">
        <v>163</v>
      </c>
      <c r="AF186" s="359"/>
      <c r="AG186" s="360"/>
      <c r="AI186" s="358" t="s">
        <v>163</v>
      </c>
      <c r="AJ186" s="359"/>
      <c r="AK186" s="360"/>
      <c r="XEG186" s="342"/>
      <c r="XEH186" s="342"/>
      <c r="XEI186" s="342"/>
      <c r="XEJ186" s="342"/>
      <c r="XEK186" s="342"/>
      <c r="XEL186" s="342"/>
      <c r="XEM186" s="342"/>
      <c r="XEN186" s="342"/>
      <c r="XEO186" s="342"/>
      <c r="XEP186" s="342"/>
      <c r="XEQ186" s="342"/>
      <c r="XER186" s="342"/>
      <c r="XES186" s="342"/>
      <c r="XET186" s="342"/>
      <c r="XEU186" s="342"/>
      <c r="XEV186" s="342"/>
      <c r="XEW186" s="342"/>
      <c r="XEX186" s="342"/>
      <c r="XEY186" s="342"/>
      <c r="XEZ186" s="342"/>
      <c r="XFA186" s="342"/>
      <c r="XFB186" s="342"/>
      <c r="XFC186" s="342"/>
      <c r="XFD186" s="342"/>
    </row>
    <row r="187" s="341" customFormat="1" customHeight="1" spans="1:37 16361:16384">
      <c r="B187" s="347" t="s">
        <v>167</v>
      </c>
      <c r="C187" s="392"/>
      <c r="D187" s="393"/>
      <c r="G187" s="347" t="s">
        <v>167</v>
      </c>
      <c r="H187" s="359"/>
      <c r="I187" s="360"/>
      <c r="J187" s="357"/>
      <c r="K187" s="347" t="s">
        <v>167</v>
      </c>
      <c r="L187" s="359"/>
      <c r="M187" s="360"/>
      <c r="N187" s="357"/>
      <c r="O187" s="347" t="s">
        <v>167</v>
      </c>
      <c r="P187" s="359"/>
      <c r="Q187" s="360"/>
      <c r="R187" s="357"/>
      <c r="S187" s="347" t="s">
        <v>167</v>
      </c>
      <c r="T187" s="350"/>
      <c r="U187" s="350"/>
      <c r="W187" s="347" t="s">
        <v>167</v>
      </c>
      <c r="X187" s="359"/>
      <c r="Y187" s="360"/>
      <c r="Z187" s="357"/>
      <c r="AA187" s="347" t="s">
        <v>167</v>
      </c>
      <c r="AB187" s="359"/>
      <c r="AC187" s="360"/>
      <c r="AD187" s="357"/>
      <c r="AE187" s="347" t="s">
        <v>167</v>
      </c>
      <c r="AF187" s="359"/>
      <c r="AG187" s="360"/>
      <c r="AH187" s="357"/>
      <c r="AI187" s="347" t="s">
        <v>167</v>
      </c>
      <c r="AJ187" s="359"/>
      <c r="AK187" s="360"/>
      <c r="XEG187" s="342"/>
      <c r="XEH187" s="342"/>
      <c r="XEI187" s="342"/>
      <c r="XEJ187" s="342"/>
      <c r="XEK187" s="342"/>
      <c r="XEL187" s="342"/>
      <c r="XEM187" s="342"/>
      <c r="XEN187" s="342"/>
      <c r="XEO187" s="342"/>
      <c r="XEP187" s="342"/>
      <c r="XEQ187" s="342"/>
      <c r="XER187" s="342"/>
      <c r="XES187" s="342"/>
      <c r="XET187" s="342"/>
      <c r="XEU187" s="342"/>
      <c r="XEV187" s="342"/>
      <c r="XEW187" s="342"/>
      <c r="XEX187" s="342"/>
      <c r="XEY187" s="342"/>
      <c r="XEZ187" s="342"/>
      <c r="XFA187" s="342"/>
      <c r="XFB187" s="342"/>
      <c r="XFC187" s="342"/>
      <c r="XFD187" s="342"/>
    </row>
    <row r="188" s="341" customFormat="1" customHeight="1" spans="1:37 16361:16384">
      <c r="B188" s="347" t="s">
        <v>168</v>
      </c>
      <c r="C188" s="392"/>
      <c r="D188" s="393"/>
      <c r="G188" s="347" t="s">
        <v>168</v>
      </c>
      <c r="H188" s="359"/>
      <c r="I188" s="360"/>
      <c r="K188" s="347" t="s">
        <v>168</v>
      </c>
      <c r="L188" s="359"/>
      <c r="M188" s="360"/>
      <c r="O188" s="347" t="s">
        <v>168</v>
      </c>
      <c r="P188" s="359"/>
      <c r="Q188" s="360"/>
      <c r="S188" s="347" t="s">
        <v>168</v>
      </c>
      <c r="T188" s="350"/>
      <c r="U188" s="350"/>
      <c r="W188" s="347" t="s">
        <v>168</v>
      </c>
      <c r="X188" s="359"/>
      <c r="Y188" s="360"/>
      <c r="AA188" s="347" t="s">
        <v>168</v>
      </c>
      <c r="AB188" s="359"/>
      <c r="AC188" s="360"/>
      <c r="AE188" s="347" t="s">
        <v>168</v>
      </c>
      <c r="AF188" s="359"/>
      <c r="AG188" s="360"/>
      <c r="AI188" s="347" t="s">
        <v>168</v>
      </c>
      <c r="AJ188" s="359"/>
      <c r="AK188" s="360"/>
      <c r="XEG188" s="342"/>
      <c r="XEH188" s="342"/>
      <c r="XEI188" s="342"/>
      <c r="XEJ188" s="342"/>
      <c r="XEK188" s="342"/>
      <c r="XEL188" s="342"/>
      <c r="XEM188" s="342"/>
      <c r="XEN188" s="342"/>
      <c r="XEO188" s="342"/>
      <c r="XEP188" s="342"/>
      <c r="XEQ188" s="342"/>
      <c r="XER188" s="342"/>
      <c r="XES188" s="342"/>
      <c r="XET188" s="342"/>
      <c r="XEU188" s="342"/>
      <c r="XEV188" s="342"/>
      <c r="XEW188" s="342"/>
      <c r="XEX188" s="342"/>
      <c r="XEY188" s="342"/>
      <c r="XEZ188" s="342"/>
      <c r="XFA188" s="342"/>
      <c r="XFB188" s="342"/>
      <c r="XFC188" s="342"/>
      <c r="XFD188" s="342"/>
    </row>
    <row r="189" s="341" customFormat="1" customHeight="1" spans="1:37 16361:16384">
      <c r="B189" s="347" t="s">
        <v>171</v>
      </c>
      <c r="C189" s="392"/>
      <c r="D189" s="393"/>
      <c r="G189" s="347" t="s">
        <v>171</v>
      </c>
      <c r="H189" s="359"/>
      <c r="I189" s="360"/>
      <c r="K189" s="347" t="s">
        <v>171</v>
      </c>
      <c r="L189" s="359"/>
      <c r="M189" s="360"/>
      <c r="O189" s="347" t="s">
        <v>171</v>
      </c>
      <c r="P189" s="359"/>
      <c r="Q189" s="360"/>
      <c r="S189" s="347" t="s">
        <v>171</v>
      </c>
      <c r="T189" s="350"/>
      <c r="U189" s="350"/>
      <c r="W189" s="347" t="s">
        <v>171</v>
      </c>
      <c r="X189" s="359"/>
      <c r="Y189" s="360"/>
      <c r="AA189" s="347" t="s">
        <v>171</v>
      </c>
      <c r="AB189" s="359"/>
      <c r="AC189" s="360"/>
      <c r="AE189" s="347" t="s">
        <v>171</v>
      </c>
      <c r="AF189" s="359"/>
      <c r="AG189" s="360"/>
      <c r="AI189" s="347" t="s">
        <v>171</v>
      </c>
      <c r="AJ189" s="359"/>
      <c r="AK189" s="360"/>
      <c r="XEG189" s="342"/>
      <c r="XEH189" s="342"/>
      <c r="XEI189" s="342"/>
      <c r="XEJ189" s="342"/>
      <c r="XEK189" s="342"/>
      <c r="XEL189" s="342"/>
      <c r="XEM189" s="342"/>
      <c r="XEN189" s="342"/>
      <c r="XEO189" s="342"/>
      <c r="XEP189" s="342"/>
      <c r="XEQ189" s="342"/>
      <c r="XER189" s="342"/>
      <c r="XES189" s="342"/>
      <c r="XET189" s="342"/>
      <c r="XEU189" s="342"/>
      <c r="XEV189" s="342"/>
      <c r="XEW189" s="342"/>
      <c r="XEX189" s="342"/>
      <c r="XEY189" s="342"/>
      <c r="XEZ189" s="342"/>
      <c r="XFA189" s="342"/>
      <c r="XFB189" s="342"/>
      <c r="XFC189" s="342"/>
      <c r="XFD189" s="342"/>
    </row>
    <row r="190" s="341" customFormat="1" customHeight="1" spans="1:37 16361:16384">
      <c r="B190" s="347" t="s">
        <v>172</v>
      </c>
      <c r="C190" s="392"/>
      <c r="D190" s="393"/>
      <c r="G190" s="347" t="s">
        <v>172</v>
      </c>
      <c r="H190" s="359"/>
      <c r="I190" s="360"/>
      <c r="J190" s="357"/>
      <c r="K190" s="347" t="s">
        <v>172</v>
      </c>
      <c r="L190" s="359"/>
      <c r="M190" s="360"/>
      <c r="N190" s="357"/>
      <c r="O190" s="347" t="s">
        <v>172</v>
      </c>
      <c r="P190" s="359"/>
      <c r="Q190" s="360"/>
      <c r="R190" s="357"/>
      <c r="S190" s="347" t="s">
        <v>172</v>
      </c>
      <c r="T190" s="350"/>
      <c r="U190" s="350"/>
      <c r="W190" s="347" t="s">
        <v>172</v>
      </c>
      <c r="X190" s="359"/>
      <c r="Y190" s="360"/>
      <c r="Z190" s="357"/>
      <c r="AA190" s="347" t="s">
        <v>172</v>
      </c>
      <c r="AB190" s="359"/>
      <c r="AC190" s="360"/>
      <c r="AD190" s="357"/>
      <c r="AE190" s="347" t="s">
        <v>172</v>
      </c>
      <c r="AF190" s="359"/>
      <c r="AG190" s="360"/>
      <c r="AH190" s="357"/>
      <c r="AI190" s="347" t="s">
        <v>172</v>
      </c>
      <c r="AJ190" s="359"/>
      <c r="AK190" s="360"/>
    </row>
    <row r="191" s="341" customFormat="1" customHeight="1" spans="1:37 16361:16384">
      <c r="B191" s="347" t="s">
        <v>173</v>
      </c>
      <c r="C191" s="392"/>
      <c r="D191" s="393"/>
      <c r="G191" s="347" t="s">
        <v>173</v>
      </c>
      <c r="H191" s="359"/>
      <c r="I191" s="360"/>
      <c r="K191" s="347" t="s">
        <v>173</v>
      </c>
      <c r="L191" s="359"/>
      <c r="M191" s="360"/>
      <c r="O191" s="347" t="s">
        <v>173</v>
      </c>
      <c r="P191" s="359"/>
      <c r="Q191" s="360"/>
      <c r="S191" s="347" t="s">
        <v>173</v>
      </c>
      <c r="T191" s="350"/>
      <c r="U191" s="350"/>
      <c r="W191" s="347" t="s">
        <v>173</v>
      </c>
      <c r="X191" s="359"/>
      <c r="Y191" s="360"/>
      <c r="AA191" s="347" t="s">
        <v>173</v>
      </c>
      <c r="AB191" s="359"/>
      <c r="AC191" s="360"/>
      <c r="AE191" s="347" t="s">
        <v>173</v>
      </c>
      <c r="AF191" s="359"/>
      <c r="AG191" s="360"/>
      <c r="AI191" s="347" t="s">
        <v>173</v>
      </c>
      <c r="AJ191" s="359"/>
      <c r="AK191" s="360"/>
      <c r="XEG191" s="342"/>
      <c r="XEH191" s="342"/>
      <c r="XEI191" s="342"/>
      <c r="XEJ191" s="342"/>
      <c r="XEK191" s="342"/>
      <c r="XEL191" s="342"/>
      <c r="XEM191" s="342"/>
      <c r="XEN191" s="342"/>
      <c r="XEO191" s="342"/>
      <c r="XEP191" s="342"/>
      <c r="XEQ191" s="342"/>
      <c r="XER191" s="342"/>
      <c r="XES191" s="342"/>
      <c r="XET191" s="342"/>
      <c r="XEU191" s="342"/>
      <c r="XEV191" s="342"/>
      <c r="XEW191" s="342"/>
      <c r="XEX191" s="342"/>
      <c r="XEY191" s="342"/>
      <c r="XEZ191" s="342"/>
      <c r="XFA191" s="342"/>
      <c r="XFB191" s="342"/>
      <c r="XFC191" s="342"/>
      <c r="XFD191" s="342"/>
    </row>
    <row r="192" s="341" customFormat="1" customHeight="1" spans="1:37 16361:16384">
      <c r="B192" s="347" t="s">
        <v>174</v>
      </c>
      <c r="C192" s="392"/>
      <c r="D192" s="393"/>
      <c r="G192" s="347" t="s">
        <v>174</v>
      </c>
      <c r="H192" s="359"/>
      <c r="I192" s="360"/>
      <c r="K192" s="347" t="s">
        <v>174</v>
      </c>
      <c r="L192" s="359"/>
      <c r="M192" s="360"/>
      <c r="O192" s="347" t="s">
        <v>174</v>
      </c>
      <c r="P192" s="359"/>
      <c r="Q192" s="360"/>
      <c r="S192" s="347" t="s">
        <v>174</v>
      </c>
      <c r="T192" s="350"/>
      <c r="U192" s="350"/>
      <c r="V192" s="357"/>
      <c r="W192" s="347" t="s">
        <v>174</v>
      </c>
      <c r="X192" s="359"/>
      <c r="Y192" s="360"/>
      <c r="AA192" s="347" t="s">
        <v>174</v>
      </c>
      <c r="AB192" s="359"/>
      <c r="AC192" s="360"/>
      <c r="AE192" s="347" t="s">
        <v>174</v>
      </c>
      <c r="AF192" s="359"/>
      <c r="AG192" s="360"/>
      <c r="AI192" s="347" t="s">
        <v>174</v>
      </c>
      <c r="AJ192" s="359"/>
      <c r="AK192" s="360"/>
      <c r="XEG192" s="342"/>
      <c r="XEH192" s="342"/>
      <c r="XEI192" s="342"/>
      <c r="XEJ192" s="342"/>
      <c r="XEK192" s="342"/>
      <c r="XEL192" s="342"/>
      <c r="XEM192" s="342"/>
      <c r="XEN192" s="342"/>
      <c r="XEO192" s="342"/>
      <c r="XEP192" s="342"/>
      <c r="XEQ192" s="342"/>
      <c r="XER192" s="342"/>
      <c r="XES192" s="342"/>
      <c r="XET192" s="342"/>
      <c r="XEU192" s="342"/>
      <c r="XEV192" s="342"/>
      <c r="XEW192" s="342"/>
      <c r="XEX192" s="342"/>
      <c r="XEY192" s="342"/>
      <c r="XEZ192" s="342"/>
      <c r="XFA192" s="342"/>
      <c r="XFB192" s="342"/>
      <c r="XFC192" s="342"/>
      <c r="XFD192" s="342"/>
    </row>
    <row r="193" s="341" customFormat="1" customHeight="1" spans="2:38 16361:16384">
      <c r="B193" s="347" t="s">
        <v>175</v>
      </c>
      <c r="C193" s="392"/>
      <c r="D193" s="393"/>
      <c r="G193" s="347" t="s">
        <v>175</v>
      </c>
      <c r="H193" s="359"/>
      <c r="I193" s="360"/>
      <c r="J193" s="357"/>
      <c r="K193" s="347" t="s">
        <v>175</v>
      </c>
      <c r="L193" s="359"/>
      <c r="M193" s="360"/>
      <c r="N193" s="357"/>
      <c r="O193" s="347" t="s">
        <v>175</v>
      </c>
      <c r="P193" s="359"/>
      <c r="Q193" s="360"/>
      <c r="R193" s="357"/>
      <c r="S193" s="347" t="s">
        <v>175</v>
      </c>
      <c r="T193" s="350"/>
      <c r="U193" s="350"/>
      <c r="V193" s="357"/>
      <c r="W193" s="347" t="s">
        <v>175</v>
      </c>
      <c r="X193" s="359"/>
      <c r="Y193" s="360"/>
      <c r="Z193" s="357"/>
      <c r="AA193" s="347" t="s">
        <v>175</v>
      </c>
      <c r="AB193" s="359"/>
      <c r="AC193" s="360"/>
      <c r="AD193" s="357"/>
      <c r="AE193" s="347" t="s">
        <v>175</v>
      </c>
      <c r="AF193" s="359"/>
      <c r="AG193" s="360"/>
      <c r="AH193" s="357"/>
      <c r="AI193" s="347" t="s">
        <v>175</v>
      </c>
      <c r="AJ193" s="359"/>
      <c r="AK193" s="360"/>
      <c r="XEG193" s="342"/>
      <c r="XEH193" s="342"/>
      <c r="XEI193" s="342"/>
      <c r="XEJ193" s="342"/>
      <c r="XEK193" s="342"/>
      <c r="XEL193" s="342"/>
      <c r="XEM193" s="342"/>
      <c r="XEN193" s="342"/>
      <c r="XEO193" s="342"/>
      <c r="XEP193" s="342"/>
      <c r="XEQ193" s="342"/>
      <c r="XER193" s="342"/>
      <c r="XES193" s="342"/>
      <c r="XET193" s="342"/>
      <c r="XEU193" s="342"/>
      <c r="XEV193" s="342"/>
      <c r="XEW193" s="342"/>
      <c r="XEX193" s="342"/>
      <c r="XEY193" s="342"/>
      <c r="XEZ193" s="342"/>
      <c r="XFA193" s="342"/>
      <c r="XFB193" s="342"/>
      <c r="XFC193" s="342"/>
      <c r="XFD193" s="342"/>
    </row>
    <row r="194" s="341" customFormat="1" customHeight="1" spans="2:38 16361:16384">
      <c r="B194" s="347" t="s">
        <v>176</v>
      </c>
      <c r="C194" s="392"/>
      <c r="D194" s="393"/>
      <c r="G194" s="347" t="s">
        <v>176</v>
      </c>
      <c r="H194" s="359"/>
      <c r="I194" s="360"/>
      <c r="K194" s="347" t="s">
        <v>176</v>
      </c>
      <c r="L194" s="359"/>
      <c r="M194" s="360"/>
      <c r="O194" s="347" t="s">
        <v>176</v>
      </c>
      <c r="P194" s="359"/>
      <c r="Q194" s="360"/>
      <c r="S194" s="347" t="s">
        <v>176</v>
      </c>
      <c r="T194" s="350"/>
      <c r="U194" s="350"/>
      <c r="V194" s="357"/>
      <c r="W194" s="347" t="s">
        <v>176</v>
      </c>
      <c r="X194" s="359"/>
      <c r="Y194" s="360"/>
      <c r="AA194" s="347" t="s">
        <v>176</v>
      </c>
      <c r="AB194" s="359"/>
      <c r="AC194" s="360"/>
      <c r="AE194" s="347" t="s">
        <v>176</v>
      </c>
      <c r="AF194" s="359"/>
      <c r="AG194" s="360"/>
      <c r="AI194" s="347" t="s">
        <v>176</v>
      </c>
      <c r="AJ194" s="359"/>
      <c r="AK194" s="360"/>
      <c r="XEG194" s="342"/>
      <c r="XEH194" s="342"/>
      <c r="XEI194" s="342"/>
      <c r="XEJ194" s="342"/>
      <c r="XEK194" s="342"/>
      <c r="XEL194" s="342"/>
      <c r="XEM194" s="342"/>
      <c r="XEN194" s="342"/>
      <c r="XEO194" s="342"/>
      <c r="XEP194" s="342"/>
      <c r="XEQ194" s="342"/>
      <c r="XER194" s="342"/>
      <c r="XES194" s="342"/>
      <c r="XET194" s="342"/>
      <c r="XEU194" s="342"/>
      <c r="XEV194" s="342"/>
      <c r="XEW194" s="342"/>
      <c r="XEX194" s="342"/>
      <c r="XEY194" s="342"/>
      <c r="XEZ194" s="342"/>
      <c r="XFA194" s="342"/>
      <c r="XFB194" s="342"/>
      <c r="XFC194" s="342"/>
      <c r="XFD194" s="342"/>
    </row>
    <row r="195" s="341" customFormat="1" customHeight="1" spans="2:38 16361:16384">
      <c r="B195" s="347" t="s">
        <v>177</v>
      </c>
      <c r="C195" s="392"/>
      <c r="D195" s="393"/>
      <c r="G195" s="347" t="s">
        <v>177</v>
      </c>
      <c r="H195" s="359"/>
      <c r="I195" s="360"/>
      <c r="K195" s="347" t="s">
        <v>177</v>
      </c>
      <c r="L195" s="359"/>
      <c r="M195" s="360"/>
      <c r="O195" s="347" t="s">
        <v>177</v>
      </c>
      <c r="P195" s="359"/>
      <c r="Q195" s="360"/>
      <c r="S195" s="347" t="s">
        <v>177</v>
      </c>
      <c r="T195" s="350"/>
      <c r="U195" s="350"/>
      <c r="V195" s="357"/>
      <c r="W195" s="347" t="s">
        <v>177</v>
      </c>
      <c r="X195" s="359"/>
      <c r="Y195" s="360"/>
      <c r="AA195" s="347" t="s">
        <v>177</v>
      </c>
      <c r="AB195" s="359"/>
      <c r="AC195" s="360"/>
      <c r="AE195" s="347" t="s">
        <v>177</v>
      </c>
      <c r="AF195" s="359"/>
      <c r="AG195" s="360"/>
      <c r="AI195" s="347" t="s">
        <v>177</v>
      </c>
      <c r="AJ195" s="359"/>
      <c r="AK195" s="360"/>
      <c r="XEG195" s="342"/>
      <c r="XEH195" s="342"/>
      <c r="XEI195" s="342"/>
      <c r="XEJ195" s="342"/>
      <c r="XEK195" s="342"/>
      <c r="XEL195" s="342"/>
      <c r="XEM195" s="342"/>
      <c r="XEN195" s="342"/>
      <c r="XEO195" s="342"/>
      <c r="XEP195" s="342"/>
      <c r="XEQ195" s="342"/>
      <c r="XER195" s="342"/>
      <c r="XES195" s="342"/>
      <c r="XET195" s="342"/>
      <c r="XEU195" s="342"/>
      <c r="XEV195" s="342"/>
      <c r="XEW195" s="342"/>
      <c r="XEX195" s="342"/>
      <c r="XEY195" s="342"/>
      <c r="XEZ195" s="342"/>
      <c r="XFA195" s="342"/>
      <c r="XFB195" s="342"/>
      <c r="XFC195" s="342"/>
      <c r="XFD195" s="342"/>
    </row>
    <row r="196" s="341" customFormat="1" customHeight="1" spans="2:38 16361:16384">
      <c r="B196" s="347" t="s">
        <v>178</v>
      </c>
      <c r="C196" s="392"/>
      <c r="D196" s="393"/>
      <c r="G196" s="347" t="s">
        <v>178</v>
      </c>
      <c r="H196" s="359"/>
      <c r="I196" s="360"/>
      <c r="J196" s="357"/>
      <c r="K196" s="347" t="s">
        <v>178</v>
      </c>
      <c r="L196" s="359"/>
      <c r="M196" s="360"/>
      <c r="N196" s="357"/>
      <c r="O196" s="347" t="s">
        <v>178</v>
      </c>
      <c r="P196" s="359"/>
      <c r="Q196" s="360"/>
      <c r="R196" s="357"/>
      <c r="S196" s="347" t="s">
        <v>178</v>
      </c>
      <c r="T196" s="350"/>
      <c r="U196" s="350"/>
      <c r="V196" s="357"/>
      <c r="W196" s="347" t="s">
        <v>178</v>
      </c>
      <c r="X196" s="359"/>
      <c r="Y196" s="360"/>
      <c r="Z196" s="357"/>
      <c r="AA196" s="347" t="s">
        <v>178</v>
      </c>
      <c r="AB196" s="359"/>
      <c r="AC196" s="360"/>
      <c r="AD196" s="357"/>
      <c r="AE196" s="347" t="s">
        <v>178</v>
      </c>
      <c r="AF196" s="359"/>
      <c r="AG196" s="360"/>
      <c r="AH196" s="357"/>
      <c r="AI196" s="347" t="s">
        <v>178</v>
      </c>
      <c r="AJ196" s="359"/>
      <c r="AK196" s="360"/>
      <c r="XEG196" s="342"/>
      <c r="XEH196" s="342"/>
      <c r="XEI196" s="342"/>
      <c r="XEJ196" s="342"/>
      <c r="XEK196" s="342"/>
      <c r="XEL196" s="342"/>
      <c r="XEM196" s="342"/>
      <c r="XEN196" s="342"/>
      <c r="XEO196" s="342"/>
      <c r="XEP196" s="342"/>
      <c r="XEQ196" s="342"/>
      <c r="XER196" s="342"/>
      <c r="XES196" s="342"/>
      <c r="XET196" s="342"/>
      <c r="XEU196" s="342"/>
      <c r="XEV196" s="342"/>
      <c r="XEW196" s="342"/>
      <c r="XEX196" s="342"/>
      <c r="XEY196" s="342"/>
      <c r="XEZ196" s="342"/>
      <c r="XFA196" s="342"/>
      <c r="XFB196" s="342"/>
      <c r="XFC196" s="342"/>
      <c r="XFD196" s="342"/>
    </row>
    <row r="197" s="341" customFormat="1" customHeight="1" spans="2:38 16361:16384">
      <c r="B197" s="347" t="s">
        <v>179</v>
      </c>
      <c r="C197" s="392"/>
      <c r="D197" s="393"/>
      <c r="G197" s="347" t="s">
        <v>179</v>
      </c>
      <c r="H197" s="359"/>
      <c r="I197" s="360"/>
      <c r="K197" s="347" t="s">
        <v>179</v>
      </c>
      <c r="L197" s="359"/>
      <c r="M197" s="360"/>
      <c r="O197" s="347" t="s">
        <v>179</v>
      </c>
      <c r="P197" s="359"/>
      <c r="Q197" s="360"/>
      <c r="S197" s="347" t="s">
        <v>179</v>
      </c>
      <c r="T197" s="350"/>
      <c r="U197" s="350"/>
      <c r="V197" s="357"/>
      <c r="W197" s="347" t="s">
        <v>179</v>
      </c>
      <c r="X197" s="359"/>
      <c r="Y197" s="360"/>
      <c r="AA197" s="347" t="s">
        <v>179</v>
      </c>
      <c r="AB197" s="359"/>
      <c r="AC197" s="360"/>
      <c r="AE197" s="347" t="s">
        <v>179</v>
      </c>
      <c r="AF197" s="359"/>
      <c r="AG197" s="360"/>
      <c r="AI197" s="347" t="s">
        <v>179</v>
      </c>
      <c r="AJ197" s="359"/>
      <c r="AK197" s="360"/>
      <c r="XEG197" s="342"/>
      <c r="XEH197" s="342"/>
      <c r="XEI197" s="342"/>
      <c r="XEJ197" s="342"/>
      <c r="XEK197" s="342"/>
      <c r="XEL197" s="342"/>
      <c r="XEM197" s="342"/>
      <c r="XEN197" s="342"/>
      <c r="XEO197" s="342"/>
      <c r="XEP197" s="342"/>
      <c r="XEQ197" s="342"/>
      <c r="XER197" s="342"/>
      <c r="XES197" s="342"/>
      <c r="XET197" s="342"/>
      <c r="XEU197" s="342"/>
      <c r="XEV197" s="342"/>
      <c r="XEW197" s="342"/>
      <c r="XEX197" s="342"/>
      <c r="XEY197" s="342"/>
      <c r="XEZ197" s="342"/>
      <c r="XFA197" s="342"/>
      <c r="XFB197" s="342"/>
      <c r="XFC197" s="342"/>
      <c r="XFD197" s="342"/>
    </row>
    <row r="198" s="341" customFormat="1" customHeight="1" spans="2:38 16361:16384">
      <c r="B198" s="347" t="s">
        <v>180</v>
      </c>
      <c r="C198" s="392"/>
      <c r="D198" s="393"/>
      <c r="G198" s="347" t="s">
        <v>180</v>
      </c>
      <c r="H198" s="359"/>
      <c r="I198" s="360"/>
      <c r="K198" s="347" t="s">
        <v>180</v>
      </c>
      <c r="L198" s="359"/>
      <c r="M198" s="360"/>
      <c r="O198" s="347" t="s">
        <v>180</v>
      </c>
      <c r="P198" s="359"/>
      <c r="Q198" s="360"/>
      <c r="S198" s="347" t="s">
        <v>180</v>
      </c>
      <c r="T198" s="350"/>
      <c r="U198" s="350"/>
      <c r="V198" s="357"/>
      <c r="W198" s="347" t="s">
        <v>180</v>
      </c>
      <c r="X198" s="359"/>
      <c r="Y198" s="360"/>
      <c r="AA198" s="347" t="s">
        <v>180</v>
      </c>
      <c r="AB198" s="359"/>
      <c r="AC198" s="360"/>
      <c r="AE198" s="347" t="s">
        <v>180</v>
      </c>
      <c r="AF198" s="359"/>
      <c r="AG198" s="360"/>
      <c r="AI198" s="347" t="s">
        <v>180</v>
      </c>
      <c r="AJ198" s="359"/>
      <c r="AK198" s="360"/>
      <c r="XEG198" s="342"/>
      <c r="XEH198" s="342"/>
      <c r="XEI198" s="342"/>
      <c r="XEJ198" s="342"/>
      <c r="XEK198" s="342"/>
      <c r="XEL198" s="342"/>
      <c r="XEM198" s="342"/>
      <c r="XEN198" s="342"/>
      <c r="XEO198" s="342"/>
      <c r="XEP198" s="342"/>
      <c r="XEQ198" s="342"/>
      <c r="XER198" s="342"/>
      <c r="XES198" s="342"/>
      <c r="XET198" s="342"/>
      <c r="XEU198" s="342"/>
      <c r="XEV198" s="342"/>
      <c r="XEW198" s="342"/>
      <c r="XEX198" s="342"/>
      <c r="XEY198" s="342"/>
      <c r="XEZ198" s="342"/>
      <c r="XFA198" s="342"/>
      <c r="XFB198" s="342"/>
      <c r="XFC198" s="342"/>
      <c r="XFD198" s="342"/>
    </row>
    <row r="199" s="341" customFormat="1" customHeight="1" spans="2:38 16361:16384">
      <c r="B199" s="347" t="s">
        <v>181</v>
      </c>
      <c r="C199" s="392"/>
      <c r="D199" s="393"/>
      <c r="G199" s="347" t="s">
        <v>181</v>
      </c>
      <c r="H199" s="359"/>
      <c r="I199" s="360"/>
      <c r="K199" s="347" t="s">
        <v>181</v>
      </c>
      <c r="L199" s="359"/>
      <c r="M199" s="360"/>
      <c r="O199" s="347" t="s">
        <v>181</v>
      </c>
      <c r="P199" s="359"/>
      <c r="Q199" s="360"/>
      <c r="S199" s="347" t="s">
        <v>181</v>
      </c>
      <c r="T199" s="350"/>
      <c r="U199" s="350"/>
      <c r="V199" s="357"/>
      <c r="W199" s="347" t="s">
        <v>181</v>
      </c>
      <c r="X199" s="359"/>
      <c r="Y199" s="360"/>
      <c r="AA199" s="347" t="s">
        <v>181</v>
      </c>
      <c r="AB199" s="359"/>
      <c r="AC199" s="360"/>
      <c r="AE199" s="347" t="s">
        <v>181</v>
      </c>
      <c r="AF199" s="359"/>
      <c r="AG199" s="360"/>
      <c r="AI199" s="347" t="s">
        <v>181</v>
      </c>
      <c r="AJ199" s="359"/>
      <c r="AK199" s="360"/>
      <c r="XEG199" s="342"/>
      <c r="XEH199" s="342"/>
      <c r="XEI199" s="342"/>
      <c r="XEJ199" s="342"/>
      <c r="XEK199" s="342"/>
      <c r="XEL199" s="342"/>
      <c r="XEM199" s="342"/>
      <c r="XEN199" s="342"/>
      <c r="XEO199" s="342"/>
      <c r="XEP199" s="342"/>
      <c r="XEQ199" s="342"/>
      <c r="XER199" s="342"/>
      <c r="XES199" s="342"/>
      <c r="XET199" s="342"/>
      <c r="XEU199" s="342"/>
      <c r="XEV199" s="342"/>
      <c r="XEW199" s="342"/>
      <c r="XEX199" s="342"/>
      <c r="XEY199" s="342"/>
      <c r="XEZ199" s="342"/>
      <c r="XFA199" s="342"/>
      <c r="XFB199" s="342"/>
      <c r="XFC199" s="342"/>
      <c r="XFD199" s="342"/>
    </row>
    <row r="200" s="341" customFormat="1" customHeight="1" spans="2:38 16361:16384">
      <c r="B200" s="347" t="s">
        <v>182</v>
      </c>
      <c r="C200" s="392"/>
      <c r="D200" s="393"/>
      <c r="G200" s="347" t="s">
        <v>182</v>
      </c>
      <c r="H200" s="359"/>
      <c r="I200" s="360"/>
      <c r="K200" s="347" t="s">
        <v>182</v>
      </c>
      <c r="L200" s="359"/>
      <c r="M200" s="360"/>
      <c r="O200" s="347" t="s">
        <v>182</v>
      </c>
      <c r="P200" s="359"/>
      <c r="Q200" s="360"/>
      <c r="S200" s="347" t="s">
        <v>182</v>
      </c>
      <c r="T200" s="350"/>
      <c r="U200" s="350"/>
      <c r="V200" s="357"/>
      <c r="W200" s="347" t="s">
        <v>182</v>
      </c>
      <c r="X200" s="359"/>
      <c r="Y200" s="360"/>
      <c r="AA200" s="347" t="s">
        <v>182</v>
      </c>
      <c r="AB200" s="359"/>
      <c r="AC200" s="360"/>
      <c r="AE200" s="347" t="s">
        <v>182</v>
      </c>
      <c r="AF200" s="359"/>
      <c r="AG200" s="360"/>
      <c r="AI200" s="347" t="s">
        <v>182</v>
      </c>
      <c r="AJ200" s="359"/>
      <c r="AK200" s="360"/>
      <c r="XEG200" s="342"/>
      <c r="XEH200" s="342"/>
      <c r="XEI200" s="342"/>
      <c r="XEJ200" s="342"/>
      <c r="XEK200" s="342"/>
      <c r="XEL200" s="342"/>
      <c r="XEM200" s="342"/>
      <c r="XEN200" s="342"/>
      <c r="XEO200" s="342"/>
      <c r="XEP200" s="342"/>
      <c r="XEQ200" s="342"/>
      <c r="XER200" s="342"/>
      <c r="XES200" s="342"/>
      <c r="XET200" s="342"/>
      <c r="XEU200" s="342"/>
      <c r="XEV200" s="342"/>
      <c r="XEW200" s="342"/>
      <c r="XEX200" s="342"/>
      <c r="XEY200" s="342"/>
      <c r="XEZ200" s="342"/>
      <c r="XFA200" s="342"/>
      <c r="XFB200" s="342"/>
      <c r="XFC200" s="342"/>
      <c r="XFD200" s="342"/>
    </row>
    <row r="201" s="341" customFormat="1" customHeight="1" spans="2:38 16361:16384">
      <c r="B201" s="347" t="s">
        <v>183</v>
      </c>
      <c r="C201" s="392"/>
      <c r="D201" s="393"/>
      <c r="G201" s="347" t="s">
        <v>183</v>
      </c>
      <c r="H201" s="359"/>
      <c r="I201" s="360"/>
      <c r="K201" s="347" t="s">
        <v>183</v>
      </c>
      <c r="L201" s="359"/>
      <c r="M201" s="360"/>
      <c r="O201" s="347" t="s">
        <v>183</v>
      </c>
      <c r="P201" s="359"/>
      <c r="Q201" s="360"/>
      <c r="S201" s="347" t="s">
        <v>183</v>
      </c>
      <c r="T201" s="350"/>
      <c r="U201" s="350"/>
      <c r="V201" s="357"/>
      <c r="W201" s="347" t="s">
        <v>183</v>
      </c>
      <c r="X201" s="359"/>
      <c r="Y201" s="360"/>
      <c r="AA201" s="347" t="s">
        <v>183</v>
      </c>
      <c r="AB201" s="359"/>
      <c r="AC201" s="360"/>
      <c r="AE201" s="347" t="s">
        <v>183</v>
      </c>
      <c r="AF201" s="359"/>
      <c r="AG201" s="360"/>
      <c r="AI201" s="347" t="s">
        <v>183</v>
      </c>
      <c r="AJ201" s="359"/>
      <c r="AK201" s="360"/>
      <c r="AL201" s="362"/>
      <c r="XEG201" s="342"/>
      <c r="XEH201" s="342"/>
      <c r="XEI201" s="342"/>
      <c r="XEJ201" s="342"/>
      <c r="XEK201" s="342"/>
      <c r="XEL201" s="342"/>
      <c r="XEM201" s="342"/>
      <c r="XEN201" s="342"/>
      <c r="XEO201" s="342"/>
      <c r="XEP201" s="342"/>
      <c r="XEQ201" s="342"/>
      <c r="XER201" s="342"/>
      <c r="XES201" s="342"/>
      <c r="XET201" s="342"/>
      <c r="XEU201" s="342"/>
      <c r="XEV201" s="342"/>
      <c r="XEW201" s="342"/>
      <c r="XEX201" s="342"/>
      <c r="XEY201" s="342"/>
      <c r="XEZ201" s="342"/>
      <c r="XFA201" s="342"/>
      <c r="XFB201" s="342"/>
      <c r="XFC201" s="342"/>
      <c r="XFD201" s="342"/>
    </row>
    <row r="202" s="341" customFormat="1" customHeight="1" spans="2:38 16361:16384">
      <c r="B202" s="347" t="s">
        <v>184</v>
      </c>
      <c r="C202" s="392"/>
      <c r="D202" s="393"/>
      <c r="G202" s="347" t="s">
        <v>184</v>
      </c>
      <c r="H202" s="359"/>
      <c r="I202" s="360"/>
      <c r="K202" s="347" t="s">
        <v>184</v>
      </c>
      <c r="L202" s="359"/>
      <c r="M202" s="360"/>
      <c r="O202" s="347" t="s">
        <v>184</v>
      </c>
      <c r="P202" s="359"/>
      <c r="Q202" s="360"/>
      <c r="S202" s="347" t="s">
        <v>184</v>
      </c>
      <c r="T202" s="350"/>
      <c r="U202" s="350"/>
      <c r="V202" s="357"/>
      <c r="W202" s="347" t="s">
        <v>184</v>
      </c>
      <c r="X202" s="359"/>
      <c r="Y202" s="360"/>
      <c r="AA202" s="347" t="s">
        <v>184</v>
      </c>
      <c r="AB202" s="359"/>
      <c r="AC202" s="360"/>
      <c r="AE202" s="347" t="s">
        <v>184</v>
      </c>
      <c r="AF202" s="359"/>
      <c r="AG202" s="360"/>
      <c r="AI202" s="347" t="s">
        <v>184</v>
      </c>
      <c r="AJ202" s="359"/>
      <c r="AK202" s="360"/>
      <c r="XEG202" s="342"/>
      <c r="XEH202" s="342"/>
      <c r="XEI202" s="342"/>
      <c r="XEJ202" s="342"/>
      <c r="XEK202" s="342"/>
      <c r="XEL202" s="342"/>
      <c r="XEM202" s="342"/>
      <c r="XEN202" s="342"/>
      <c r="XEO202" s="342"/>
      <c r="XEP202" s="342"/>
      <c r="XEQ202" s="342"/>
      <c r="XER202" s="342"/>
      <c r="XES202" s="342"/>
      <c r="XET202" s="342"/>
      <c r="XEU202" s="342"/>
      <c r="XEV202" s="342"/>
      <c r="XEW202" s="342"/>
      <c r="XEX202" s="342"/>
      <c r="XEY202" s="342"/>
      <c r="XEZ202" s="342"/>
      <c r="XFA202" s="342"/>
      <c r="XFB202" s="342"/>
      <c r="XFC202" s="342"/>
      <c r="XFD202" s="342"/>
    </row>
    <row r="203" s="341" customFormat="1" customHeight="1" spans="2:38 16361:16384">
      <c r="B203" s="347" t="s">
        <v>185</v>
      </c>
      <c r="C203" s="392"/>
      <c r="D203" s="393"/>
      <c r="G203" s="347" t="s">
        <v>185</v>
      </c>
      <c r="H203" s="359"/>
      <c r="I203" s="360"/>
      <c r="K203" s="347" t="s">
        <v>185</v>
      </c>
      <c r="L203" s="359"/>
      <c r="M203" s="360"/>
      <c r="O203" s="347" t="s">
        <v>185</v>
      </c>
      <c r="P203" s="359"/>
      <c r="Q203" s="360"/>
      <c r="S203" s="347" t="s">
        <v>185</v>
      </c>
      <c r="T203" s="350"/>
      <c r="U203" s="350"/>
      <c r="V203" s="357"/>
      <c r="W203" s="347" t="s">
        <v>185</v>
      </c>
      <c r="X203" s="359"/>
      <c r="Y203" s="360"/>
      <c r="AA203" s="347" t="s">
        <v>185</v>
      </c>
      <c r="AB203" s="359"/>
      <c r="AC203" s="360"/>
      <c r="AE203" s="347" t="s">
        <v>185</v>
      </c>
      <c r="AF203" s="359"/>
      <c r="AG203" s="360"/>
      <c r="AI203" s="347" t="s">
        <v>185</v>
      </c>
      <c r="AJ203" s="359"/>
      <c r="AK203" s="360"/>
      <c r="XEG203" s="342"/>
      <c r="XEH203" s="342"/>
      <c r="XEI203" s="342"/>
      <c r="XEJ203" s="342"/>
      <c r="XEK203" s="342"/>
      <c r="XEL203" s="342"/>
      <c r="XEM203" s="342"/>
      <c r="XEN203" s="342"/>
      <c r="XEO203" s="342"/>
      <c r="XEP203" s="342"/>
      <c r="XEQ203" s="342"/>
      <c r="XER203" s="342"/>
      <c r="XES203" s="342"/>
      <c r="XET203" s="342"/>
      <c r="XEU203" s="342"/>
      <c r="XEV203" s="342"/>
      <c r="XEW203" s="342"/>
      <c r="XEX203" s="342"/>
      <c r="XEY203" s="342"/>
      <c r="XEZ203" s="342"/>
      <c r="XFA203" s="342"/>
      <c r="XFB203" s="342"/>
      <c r="XFC203" s="342"/>
      <c r="XFD203" s="342"/>
    </row>
    <row r="204" s="341" customFormat="1" customHeight="1" spans="2:38 16361:16384">
      <c r="B204" s="347" t="s">
        <v>186</v>
      </c>
      <c r="C204" s="392"/>
      <c r="D204" s="393"/>
      <c r="G204" s="347" t="s">
        <v>186</v>
      </c>
      <c r="H204" s="359"/>
      <c r="I204" s="360"/>
      <c r="K204" s="347" t="s">
        <v>186</v>
      </c>
      <c r="L204" s="359"/>
      <c r="M204" s="360"/>
      <c r="O204" s="347" t="s">
        <v>186</v>
      </c>
      <c r="P204" s="359"/>
      <c r="Q204" s="360"/>
      <c r="S204" s="347" t="s">
        <v>186</v>
      </c>
      <c r="T204" s="350"/>
      <c r="U204" s="350"/>
      <c r="V204" s="357"/>
      <c r="W204" s="347" t="s">
        <v>186</v>
      </c>
      <c r="X204" s="359"/>
      <c r="Y204" s="360"/>
      <c r="AA204" s="347" t="s">
        <v>186</v>
      </c>
      <c r="AB204" s="359"/>
      <c r="AC204" s="360"/>
      <c r="AE204" s="347" t="s">
        <v>186</v>
      </c>
      <c r="AF204" s="359"/>
      <c r="AG204" s="360"/>
      <c r="AI204" s="347" t="s">
        <v>186</v>
      </c>
      <c r="AJ204" s="359"/>
      <c r="AK204" s="360"/>
      <c r="AL204" s="362"/>
      <c r="XEG204" s="342"/>
      <c r="XEH204" s="342"/>
      <c r="XEI204" s="342"/>
      <c r="XEJ204" s="342"/>
      <c r="XEK204" s="342"/>
      <c r="XEL204" s="342"/>
      <c r="XEM204" s="342"/>
      <c r="XEN204" s="342"/>
      <c r="XEO204" s="342"/>
      <c r="XEP204" s="342"/>
      <c r="XEQ204" s="342"/>
      <c r="XER204" s="342"/>
      <c r="XES204" s="342"/>
      <c r="XET204" s="342"/>
      <c r="XEU204" s="342"/>
      <c r="XEV204" s="342"/>
      <c r="XEW204" s="342"/>
      <c r="XEX204" s="342"/>
      <c r="XEY204" s="342"/>
      <c r="XEZ204" s="342"/>
      <c r="XFA204" s="342"/>
      <c r="XFB204" s="342"/>
      <c r="XFC204" s="342"/>
      <c r="XFD204" s="342"/>
    </row>
    <row r="205" s="341" customFormat="1" customHeight="1" spans="2:38 16361:16384">
      <c r="B205" s="347" t="s">
        <v>188</v>
      </c>
      <c r="C205" s="392"/>
      <c r="D205" s="393"/>
      <c r="G205" s="347" t="s">
        <v>188</v>
      </c>
      <c r="H205" s="359"/>
      <c r="I205" s="360"/>
      <c r="K205" s="347" t="s">
        <v>188</v>
      </c>
      <c r="L205" s="359"/>
      <c r="M205" s="360"/>
      <c r="O205" s="347" t="s">
        <v>188</v>
      </c>
      <c r="P205" s="359"/>
      <c r="Q205" s="360"/>
      <c r="S205" s="347" t="s">
        <v>188</v>
      </c>
      <c r="T205" s="350"/>
      <c r="U205" s="350"/>
      <c r="W205" s="347" t="s">
        <v>188</v>
      </c>
      <c r="X205" s="359"/>
      <c r="Y205" s="360"/>
      <c r="AA205" s="347" t="s">
        <v>188</v>
      </c>
      <c r="AB205" s="359"/>
      <c r="AC205" s="360"/>
      <c r="AE205" s="347" t="s">
        <v>188</v>
      </c>
      <c r="AF205" s="359"/>
      <c r="AG205" s="360"/>
      <c r="AI205" s="347" t="s">
        <v>188</v>
      </c>
      <c r="AJ205" s="359"/>
      <c r="AK205" s="360"/>
      <c r="XEG205" s="342"/>
      <c r="XEH205" s="342"/>
      <c r="XEI205" s="342"/>
      <c r="XEJ205" s="342"/>
      <c r="XEK205" s="342"/>
      <c r="XEL205" s="342"/>
      <c r="XEM205" s="342"/>
      <c r="XEN205" s="342"/>
      <c r="XEO205" s="342"/>
      <c r="XEP205" s="342"/>
      <c r="XEQ205" s="342"/>
      <c r="XER205" s="342"/>
      <c r="XES205" s="342"/>
      <c r="XET205" s="342"/>
      <c r="XEU205" s="342"/>
      <c r="XEV205" s="342"/>
      <c r="XEW205" s="342"/>
      <c r="XEX205" s="342"/>
      <c r="XEY205" s="342"/>
      <c r="XEZ205" s="342"/>
      <c r="XFA205" s="342"/>
      <c r="XFB205" s="342"/>
      <c r="XFC205" s="342"/>
      <c r="XFD205" s="342"/>
    </row>
    <row r="206" s="341" customFormat="1" customHeight="1" spans="2:38 16361:16384">
      <c r="B206" s="347" t="s">
        <v>191</v>
      </c>
      <c r="C206" s="392"/>
      <c r="D206" s="393"/>
      <c r="G206" s="347" t="s">
        <v>191</v>
      </c>
      <c r="H206" s="359"/>
      <c r="I206" s="360"/>
      <c r="K206" s="347" t="s">
        <v>191</v>
      </c>
      <c r="L206" s="359"/>
      <c r="M206" s="360"/>
      <c r="O206" s="347" t="s">
        <v>191</v>
      </c>
      <c r="P206" s="359"/>
      <c r="Q206" s="360"/>
      <c r="S206" s="347" t="s">
        <v>191</v>
      </c>
      <c r="T206" s="350"/>
      <c r="U206" s="350"/>
      <c r="W206" s="347" t="s">
        <v>191</v>
      </c>
      <c r="X206" s="359"/>
      <c r="Y206" s="360"/>
      <c r="AA206" s="347" t="s">
        <v>191</v>
      </c>
      <c r="AB206" s="359"/>
      <c r="AC206" s="360"/>
      <c r="AE206" s="347" t="s">
        <v>191</v>
      </c>
      <c r="AF206" s="359"/>
      <c r="AG206" s="360"/>
      <c r="AI206" s="347" t="s">
        <v>191</v>
      </c>
      <c r="AJ206" s="359"/>
      <c r="AK206" s="360"/>
      <c r="XEG206" s="342"/>
      <c r="XEH206" s="342"/>
      <c r="XEI206" s="342"/>
      <c r="XEJ206" s="342"/>
      <c r="XEK206" s="342"/>
      <c r="XEL206" s="342"/>
      <c r="XEM206" s="342"/>
      <c r="XEN206" s="342"/>
      <c r="XEO206" s="342"/>
      <c r="XEP206" s="342"/>
      <c r="XEQ206" s="342"/>
      <c r="XER206" s="342"/>
      <c r="XES206" s="342"/>
      <c r="XET206" s="342"/>
      <c r="XEU206" s="342"/>
      <c r="XEV206" s="342"/>
      <c r="XEW206" s="342"/>
      <c r="XEX206" s="342"/>
      <c r="XEY206" s="342"/>
      <c r="XEZ206" s="342"/>
      <c r="XFA206" s="342"/>
      <c r="XFB206" s="342"/>
      <c r="XFC206" s="342"/>
      <c r="XFD206" s="342"/>
    </row>
    <row r="207" s="341" customFormat="1" customHeight="1" spans="2:38 16361:16384">
      <c r="B207" s="347" t="s">
        <v>192</v>
      </c>
      <c r="C207" s="392"/>
      <c r="D207" s="393"/>
      <c r="G207" s="347" t="s">
        <v>192</v>
      </c>
      <c r="H207" s="359"/>
      <c r="I207" s="360"/>
      <c r="K207" s="347" t="s">
        <v>192</v>
      </c>
      <c r="L207" s="359"/>
      <c r="M207" s="360"/>
      <c r="O207" s="347" t="s">
        <v>192</v>
      </c>
      <c r="P207" s="359"/>
      <c r="Q207" s="360"/>
      <c r="S207" s="347" t="s">
        <v>192</v>
      </c>
      <c r="T207" s="350"/>
      <c r="U207" s="350"/>
      <c r="W207" s="347" t="s">
        <v>192</v>
      </c>
      <c r="X207" s="359"/>
      <c r="Y207" s="360"/>
      <c r="AA207" s="347" t="s">
        <v>192</v>
      </c>
      <c r="AB207" s="359"/>
      <c r="AC207" s="360"/>
      <c r="AE207" s="347" t="s">
        <v>192</v>
      </c>
      <c r="AF207" s="359"/>
      <c r="AG207" s="360"/>
      <c r="AI207" s="347" t="s">
        <v>192</v>
      </c>
      <c r="AJ207" s="359"/>
      <c r="AK207" s="360"/>
      <c r="AL207" s="362"/>
      <c r="XEG207" s="342"/>
      <c r="XEH207" s="342"/>
      <c r="XEI207" s="342"/>
      <c r="XEJ207" s="342"/>
      <c r="XEK207" s="342"/>
      <c r="XEL207" s="342"/>
      <c r="XEM207" s="342"/>
      <c r="XEN207" s="342"/>
      <c r="XEO207" s="342"/>
      <c r="XEP207" s="342"/>
      <c r="XEQ207" s="342"/>
      <c r="XER207" s="342"/>
      <c r="XES207" s="342"/>
      <c r="XET207" s="342"/>
      <c r="XEU207" s="342"/>
      <c r="XEV207" s="342"/>
      <c r="XEW207" s="342"/>
      <c r="XEX207" s="342"/>
      <c r="XEY207" s="342"/>
      <c r="XEZ207" s="342"/>
      <c r="XFA207" s="342"/>
      <c r="XFB207" s="342"/>
      <c r="XFC207" s="342"/>
      <c r="XFD207" s="342"/>
    </row>
    <row r="208" s="341" customFormat="1" customHeight="1" spans="2:38 16361:16384">
      <c r="B208" s="347" t="s">
        <v>195</v>
      </c>
      <c r="C208" s="392"/>
      <c r="D208" s="393"/>
      <c r="G208" s="347" t="s">
        <v>195</v>
      </c>
      <c r="H208" s="359"/>
      <c r="I208" s="360"/>
      <c r="K208" s="347" t="s">
        <v>195</v>
      </c>
      <c r="L208" s="359"/>
      <c r="M208" s="360"/>
      <c r="O208" s="347" t="s">
        <v>195</v>
      </c>
      <c r="P208" s="359"/>
      <c r="Q208" s="360"/>
      <c r="S208" s="347" t="s">
        <v>195</v>
      </c>
      <c r="T208" s="350"/>
      <c r="U208" s="350"/>
      <c r="W208" s="347" t="s">
        <v>195</v>
      </c>
      <c r="X208" s="359"/>
      <c r="Y208" s="360"/>
      <c r="AA208" s="347" t="s">
        <v>195</v>
      </c>
      <c r="AB208" s="359"/>
      <c r="AC208" s="360"/>
      <c r="AE208" s="347" t="s">
        <v>195</v>
      </c>
      <c r="AF208" s="359"/>
      <c r="AG208" s="360"/>
      <c r="AI208" s="347" t="s">
        <v>195</v>
      </c>
      <c r="AJ208" s="359"/>
      <c r="AK208" s="360"/>
      <c r="XEG208" s="342"/>
      <c r="XEH208" s="342"/>
      <c r="XEI208" s="342"/>
      <c r="XEJ208" s="342"/>
      <c r="XEK208" s="342"/>
      <c r="XEL208" s="342"/>
      <c r="XEM208" s="342"/>
      <c r="XEN208" s="342"/>
      <c r="XEO208" s="342"/>
      <c r="XEP208" s="342"/>
      <c r="XEQ208" s="342"/>
      <c r="XER208" s="342"/>
      <c r="XES208" s="342"/>
      <c r="XET208" s="342"/>
      <c r="XEU208" s="342"/>
      <c r="XEV208" s="342"/>
      <c r="XEW208" s="342"/>
      <c r="XEX208" s="342"/>
      <c r="XEY208" s="342"/>
      <c r="XEZ208" s="342"/>
      <c r="XFA208" s="342"/>
      <c r="XFB208" s="342"/>
      <c r="XFC208" s="342"/>
      <c r="XFD208" s="342"/>
    </row>
    <row r="209" s="341" customFormat="1" customHeight="1" spans="2:38 16361:16384">
      <c r="B209" s="347" t="s">
        <v>197</v>
      </c>
      <c r="C209" s="392"/>
      <c r="D209" s="393"/>
      <c r="G209" s="347" t="s">
        <v>197</v>
      </c>
      <c r="H209" s="359"/>
      <c r="I209" s="360"/>
      <c r="K209" s="347" t="s">
        <v>197</v>
      </c>
      <c r="L209" s="359"/>
      <c r="M209" s="360"/>
      <c r="O209" s="347" t="s">
        <v>197</v>
      </c>
      <c r="P209" s="359"/>
      <c r="Q209" s="360"/>
      <c r="S209" s="347" t="s">
        <v>197</v>
      </c>
      <c r="T209" s="350"/>
      <c r="U209" s="350"/>
      <c r="W209" s="347" t="s">
        <v>197</v>
      </c>
      <c r="X209" s="359"/>
      <c r="Y209" s="360"/>
      <c r="AA209" s="347" t="s">
        <v>197</v>
      </c>
      <c r="AB209" s="359"/>
      <c r="AC209" s="360"/>
      <c r="AE209" s="347" t="s">
        <v>197</v>
      </c>
      <c r="AF209" s="359"/>
      <c r="AG209" s="360"/>
      <c r="AI209" s="347" t="s">
        <v>197</v>
      </c>
      <c r="AJ209" s="359"/>
      <c r="AK209" s="360"/>
      <c r="XEG209" s="342"/>
      <c r="XEH209" s="342"/>
      <c r="XEI209" s="342"/>
      <c r="XEJ209" s="342"/>
      <c r="XEK209" s="342"/>
      <c r="XEL209" s="342"/>
      <c r="XEM209" s="342"/>
      <c r="XEN209" s="342"/>
      <c r="XEO209" s="342"/>
      <c r="XEP209" s="342"/>
      <c r="XEQ209" s="342"/>
      <c r="XER209" s="342"/>
      <c r="XES209" s="342"/>
      <c r="XET209" s="342"/>
      <c r="XEU209" s="342"/>
      <c r="XEV209" s="342"/>
      <c r="XEW209" s="342"/>
      <c r="XEX209" s="342"/>
      <c r="XEY209" s="342"/>
      <c r="XEZ209" s="342"/>
      <c r="XFA209" s="342"/>
      <c r="XFB209" s="342"/>
      <c r="XFC209" s="342"/>
      <c r="XFD209" s="342"/>
    </row>
    <row r="210" s="341" customFormat="1" customHeight="1" spans="2:38 16361:16384">
      <c r="B210" s="347" t="s">
        <v>198</v>
      </c>
      <c r="C210" s="392"/>
      <c r="D210" s="393"/>
      <c r="G210" s="347" t="s">
        <v>198</v>
      </c>
      <c r="H210" s="359"/>
      <c r="I210" s="360"/>
      <c r="J210" s="357"/>
      <c r="K210" s="347" t="s">
        <v>198</v>
      </c>
      <c r="L210" s="359"/>
      <c r="M210" s="360"/>
      <c r="N210" s="357"/>
      <c r="O210" s="347" t="s">
        <v>198</v>
      </c>
      <c r="P210" s="359"/>
      <c r="Q210" s="360"/>
      <c r="R210" s="357"/>
      <c r="S210" s="347" t="s">
        <v>198</v>
      </c>
      <c r="T210" s="350"/>
      <c r="U210" s="350"/>
      <c r="W210" s="347" t="s">
        <v>198</v>
      </c>
      <c r="X210" s="359"/>
      <c r="Y210" s="360"/>
      <c r="Z210" s="357"/>
      <c r="AA210" s="347" t="s">
        <v>198</v>
      </c>
      <c r="AB210" s="359"/>
      <c r="AC210" s="360"/>
      <c r="AD210" s="357"/>
      <c r="AE210" s="347" t="s">
        <v>198</v>
      </c>
      <c r="AF210" s="359"/>
      <c r="AG210" s="360"/>
      <c r="AH210" s="357"/>
      <c r="AI210" s="347" t="s">
        <v>198</v>
      </c>
      <c r="AJ210" s="359"/>
      <c r="AK210" s="360"/>
      <c r="AL210" s="362"/>
      <c r="XEG210" s="342"/>
      <c r="XEH210" s="342"/>
      <c r="XEI210" s="342"/>
      <c r="XEJ210" s="342"/>
      <c r="XEK210" s="342"/>
      <c r="XEL210" s="342"/>
      <c r="XEM210" s="342"/>
      <c r="XEN210" s="342"/>
      <c r="XEO210" s="342"/>
      <c r="XEP210" s="342"/>
      <c r="XEQ210" s="342"/>
      <c r="XER210" s="342"/>
      <c r="XES210" s="342"/>
      <c r="XET210" s="342"/>
      <c r="XEU210" s="342"/>
      <c r="XEV210" s="342"/>
      <c r="XEW210" s="342"/>
      <c r="XEX210" s="342"/>
      <c r="XEY210" s="342"/>
      <c r="XEZ210" s="342"/>
      <c r="XFA210" s="342"/>
      <c r="XFB210" s="342"/>
      <c r="XFC210" s="342"/>
      <c r="XFD210" s="342"/>
    </row>
    <row r="211" s="341" customFormat="1" customHeight="1" spans="2:38 16361:16384">
      <c r="B211" s="347" t="s">
        <v>202</v>
      </c>
      <c r="C211" s="392"/>
      <c r="D211" s="393"/>
      <c r="G211" s="347" t="s">
        <v>202</v>
      </c>
      <c r="H211" s="359"/>
      <c r="I211" s="360"/>
      <c r="K211" s="347" t="s">
        <v>202</v>
      </c>
      <c r="L211" s="359"/>
      <c r="M211" s="360"/>
      <c r="O211" s="347" t="s">
        <v>202</v>
      </c>
      <c r="P211" s="359"/>
      <c r="Q211" s="360"/>
      <c r="S211" s="347" t="s">
        <v>202</v>
      </c>
      <c r="T211" s="350"/>
      <c r="U211" s="350"/>
      <c r="W211" s="347" t="s">
        <v>202</v>
      </c>
      <c r="X211" s="359"/>
      <c r="Y211" s="360"/>
      <c r="AA211" s="347" t="s">
        <v>202</v>
      </c>
      <c r="AB211" s="359"/>
      <c r="AC211" s="360"/>
      <c r="AE211" s="347" t="s">
        <v>202</v>
      </c>
      <c r="AF211" s="359"/>
      <c r="AG211" s="360"/>
      <c r="AI211" s="347" t="s">
        <v>202</v>
      </c>
      <c r="AJ211" s="359"/>
      <c r="AK211" s="360"/>
      <c r="XEG211" s="342"/>
      <c r="XEH211" s="342"/>
      <c r="XEI211" s="342"/>
      <c r="XEJ211" s="342"/>
      <c r="XEK211" s="342"/>
      <c r="XEL211" s="342"/>
      <c r="XEM211" s="342"/>
      <c r="XEN211" s="342"/>
      <c r="XEO211" s="342"/>
      <c r="XEP211" s="342"/>
      <c r="XEQ211" s="342"/>
      <c r="XER211" s="342"/>
      <c r="XES211" s="342"/>
      <c r="XET211" s="342"/>
      <c r="XEU211" s="342"/>
      <c r="XEV211" s="342"/>
      <c r="XEW211" s="342"/>
      <c r="XEX211" s="342"/>
      <c r="XEY211" s="342"/>
      <c r="XEZ211" s="342"/>
      <c r="XFA211" s="342"/>
      <c r="XFB211" s="342"/>
      <c r="XFC211" s="342"/>
      <c r="XFD211" s="342"/>
    </row>
    <row r="212" s="341" customFormat="1" customHeight="1" spans="2:38 16361:16384">
      <c r="B212" s="347" t="s">
        <v>203</v>
      </c>
      <c r="C212" s="392"/>
      <c r="D212" s="393"/>
      <c r="G212" s="347" t="s">
        <v>203</v>
      </c>
      <c r="H212" s="359"/>
      <c r="I212" s="360"/>
      <c r="K212" s="347" t="s">
        <v>203</v>
      </c>
      <c r="L212" s="359"/>
      <c r="M212" s="360"/>
      <c r="O212" s="347" t="s">
        <v>203</v>
      </c>
      <c r="P212" s="359"/>
      <c r="Q212" s="360"/>
      <c r="S212" s="347" t="s">
        <v>203</v>
      </c>
      <c r="T212" s="350"/>
      <c r="U212" s="350"/>
      <c r="W212" s="347" t="s">
        <v>203</v>
      </c>
      <c r="X212" s="359"/>
      <c r="Y212" s="360"/>
      <c r="AA212" s="347" t="s">
        <v>203</v>
      </c>
      <c r="AB212" s="359"/>
      <c r="AC212" s="360"/>
      <c r="AE212" s="347" t="s">
        <v>203</v>
      </c>
      <c r="AF212" s="359"/>
      <c r="AG212" s="360"/>
      <c r="AI212" s="347" t="s">
        <v>203</v>
      </c>
      <c r="AJ212" s="359"/>
      <c r="AK212" s="360"/>
      <c r="XEG212" s="342"/>
      <c r="XEH212" s="342"/>
      <c r="XEI212" s="342"/>
      <c r="XEJ212" s="342"/>
      <c r="XEK212" s="342"/>
      <c r="XEL212" s="342"/>
      <c r="XEM212" s="342"/>
      <c r="XEN212" s="342"/>
      <c r="XEO212" s="342"/>
      <c r="XEP212" s="342"/>
      <c r="XEQ212" s="342"/>
      <c r="XER212" s="342"/>
      <c r="XES212" s="342"/>
      <c r="XET212" s="342"/>
      <c r="XEU212" s="342"/>
      <c r="XEV212" s="342"/>
      <c r="XEW212" s="342"/>
      <c r="XEX212" s="342"/>
      <c r="XEY212" s="342"/>
      <c r="XEZ212" s="342"/>
      <c r="XFA212" s="342"/>
      <c r="XFB212" s="342"/>
      <c r="XFC212" s="342"/>
      <c r="XFD212" s="342"/>
    </row>
    <row r="213" s="341" customFormat="1" customHeight="1" spans="2:38 16361:16384">
      <c r="B213" s="347" t="s">
        <v>204</v>
      </c>
      <c r="C213" s="392"/>
      <c r="D213" s="393"/>
      <c r="G213" s="347" t="s">
        <v>204</v>
      </c>
      <c r="H213" s="359"/>
      <c r="I213" s="360"/>
      <c r="J213" s="357"/>
      <c r="K213" s="347" t="s">
        <v>204</v>
      </c>
      <c r="L213" s="359"/>
      <c r="M213" s="360"/>
      <c r="N213" s="357"/>
      <c r="O213" s="347" t="s">
        <v>204</v>
      </c>
      <c r="P213" s="359"/>
      <c r="Q213" s="360"/>
      <c r="R213" s="357"/>
      <c r="S213" s="347" t="s">
        <v>204</v>
      </c>
      <c r="T213" s="350"/>
      <c r="U213" s="350"/>
      <c r="W213" s="347" t="s">
        <v>204</v>
      </c>
      <c r="X213" s="359"/>
      <c r="Y213" s="360"/>
      <c r="Z213" s="357"/>
      <c r="AA213" s="347" t="s">
        <v>204</v>
      </c>
      <c r="AB213" s="359"/>
      <c r="AC213" s="360"/>
      <c r="AD213" s="357"/>
      <c r="AE213" s="347" t="s">
        <v>204</v>
      </c>
      <c r="AF213" s="359"/>
      <c r="AG213" s="360"/>
      <c r="AH213" s="357"/>
      <c r="AI213" s="347" t="s">
        <v>204</v>
      </c>
      <c r="AJ213" s="359"/>
      <c r="AK213" s="360"/>
      <c r="AL213" s="362"/>
      <c r="XEG213" s="342"/>
      <c r="XEH213" s="342"/>
      <c r="XEI213" s="342"/>
      <c r="XEJ213" s="342"/>
      <c r="XEK213" s="342"/>
      <c r="XEL213" s="342"/>
      <c r="XEM213" s="342"/>
      <c r="XEN213" s="342"/>
      <c r="XEO213" s="342"/>
      <c r="XEP213" s="342"/>
      <c r="XEQ213" s="342"/>
      <c r="XER213" s="342"/>
      <c r="XES213" s="342"/>
      <c r="XET213" s="342"/>
      <c r="XEU213" s="342"/>
      <c r="XEV213" s="342"/>
      <c r="XEW213" s="342"/>
      <c r="XEX213" s="342"/>
      <c r="XEY213" s="342"/>
      <c r="XEZ213" s="342"/>
      <c r="XFA213" s="342"/>
      <c r="XFB213" s="342"/>
      <c r="XFC213" s="342"/>
      <c r="XFD213" s="342"/>
    </row>
    <row r="214" s="341" customFormat="1" customHeight="1" spans="2:38 16361:16384">
      <c r="B214" s="347" t="s">
        <v>208</v>
      </c>
      <c r="C214" s="392"/>
      <c r="D214" s="393"/>
      <c r="G214" s="347" t="s">
        <v>208</v>
      </c>
      <c r="H214" s="359"/>
      <c r="I214" s="360"/>
      <c r="K214" s="347" t="s">
        <v>208</v>
      </c>
      <c r="L214" s="359"/>
      <c r="M214" s="360"/>
      <c r="O214" s="347" t="s">
        <v>208</v>
      </c>
      <c r="P214" s="359"/>
      <c r="Q214" s="360"/>
      <c r="S214" s="347" t="s">
        <v>208</v>
      </c>
      <c r="T214" s="350"/>
      <c r="U214" s="350"/>
      <c r="W214" s="347" t="s">
        <v>208</v>
      </c>
      <c r="X214" s="359"/>
      <c r="Y214" s="360"/>
      <c r="AA214" s="347" t="s">
        <v>208</v>
      </c>
      <c r="AB214" s="359"/>
      <c r="AC214" s="360"/>
      <c r="AE214" s="347" t="s">
        <v>208</v>
      </c>
      <c r="AF214" s="359"/>
      <c r="AG214" s="360"/>
      <c r="AI214" s="347" t="s">
        <v>208</v>
      </c>
      <c r="AJ214" s="359"/>
      <c r="AK214" s="360"/>
      <c r="XEG214" s="342"/>
      <c r="XEH214" s="342"/>
      <c r="XEI214" s="342"/>
      <c r="XEJ214" s="342"/>
      <c r="XEK214" s="342"/>
      <c r="XEL214" s="342"/>
      <c r="XEM214" s="342"/>
      <c r="XEN214" s="342"/>
      <c r="XEO214" s="342"/>
      <c r="XEP214" s="342"/>
      <c r="XEQ214" s="342"/>
      <c r="XER214" s="342"/>
      <c r="XES214" s="342"/>
      <c r="XET214" s="342"/>
      <c r="XEU214" s="342"/>
      <c r="XEV214" s="342"/>
      <c r="XEW214" s="342"/>
      <c r="XEX214" s="342"/>
      <c r="XEY214" s="342"/>
      <c r="XEZ214" s="342"/>
      <c r="XFA214" s="342"/>
      <c r="XFB214" s="342"/>
      <c r="XFC214" s="342"/>
      <c r="XFD214" s="342"/>
    </row>
    <row r="215" s="341" customFormat="1" customHeight="1" spans="2:38 16361:16384">
      <c r="B215" s="347" t="s">
        <v>18</v>
      </c>
      <c r="C215" s="392"/>
      <c r="D215" s="393"/>
      <c r="G215" s="347" t="s">
        <v>18</v>
      </c>
      <c r="H215" s="359"/>
      <c r="I215" s="360"/>
      <c r="K215" s="347" t="s">
        <v>18</v>
      </c>
      <c r="L215" s="359"/>
      <c r="M215" s="360"/>
      <c r="O215" s="347" t="s">
        <v>18</v>
      </c>
      <c r="P215" s="359"/>
      <c r="Q215" s="360"/>
      <c r="S215" s="347" t="s">
        <v>18</v>
      </c>
      <c r="T215" s="350"/>
      <c r="U215" s="350"/>
      <c r="W215" s="347" t="s">
        <v>18</v>
      </c>
      <c r="X215" s="359"/>
      <c r="Y215" s="360"/>
      <c r="AA215" s="347" t="s">
        <v>18</v>
      </c>
      <c r="AB215" s="359"/>
      <c r="AC215" s="360"/>
      <c r="AE215" s="347" t="s">
        <v>18</v>
      </c>
      <c r="AF215" s="359"/>
      <c r="AG215" s="360"/>
      <c r="AI215" s="347" t="s">
        <v>18</v>
      </c>
      <c r="AJ215" s="359"/>
      <c r="AK215" s="360"/>
      <c r="XEG215" s="342"/>
      <c r="XEH215" s="342"/>
      <c r="XEI215" s="342"/>
      <c r="XEJ215" s="342"/>
      <c r="XEK215" s="342"/>
      <c r="XEL215" s="342"/>
      <c r="XEM215" s="342"/>
      <c r="XEN215" s="342"/>
      <c r="XEO215" s="342"/>
      <c r="XEP215" s="342"/>
      <c r="XEQ215" s="342"/>
      <c r="XER215" s="342"/>
      <c r="XES215" s="342"/>
      <c r="XET215" s="342"/>
      <c r="XEU215" s="342"/>
      <c r="XEV215" s="342"/>
      <c r="XEW215" s="342"/>
      <c r="XEX215" s="342"/>
      <c r="XEY215" s="342"/>
      <c r="XEZ215" s="342"/>
      <c r="XFA215" s="342"/>
      <c r="XFB215" s="342"/>
      <c r="XFC215" s="342"/>
      <c r="XFD215" s="342"/>
    </row>
    <row r="216" s="341" customFormat="1" customHeight="1" spans="2:38 16361:16384">
      <c r="B216" s="347" t="s">
        <v>209</v>
      </c>
      <c r="C216" s="392"/>
      <c r="D216" s="393"/>
      <c r="G216" s="347" t="s">
        <v>209</v>
      </c>
      <c r="H216" s="359"/>
      <c r="I216" s="360"/>
      <c r="J216" s="357"/>
      <c r="K216" s="347" t="s">
        <v>209</v>
      </c>
      <c r="L216" s="359"/>
      <c r="M216" s="360"/>
      <c r="N216" s="357"/>
      <c r="O216" s="347" t="s">
        <v>209</v>
      </c>
      <c r="P216" s="359"/>
      <c r="Q216" s="360"/>
      <c r="R216" s="357"/>
      <c r="S216" s="347" t="s">
        <v>209</v>
      </c>
      <c r="T216" s="350"/>
      <c r="U216" s="350"/>
      <c r="W216" s="347" t="s">
        <v>209</v>
      </c>
      <c r="X216" s="359"/>
      <c r="Y216" s="360"/>
      <c r="Z216" s="357"/>
      <c r="AA216" s="347" t="s">
        <v>209</v>
      </c>
      <c r="AB216" s="359"/>
      <c r="AC216" s="360"/>
      <c r="AD216" s="357"/>
      <c r="AE216" s="347" t="s">
        <v>209</v>
      </c>
      <c r="AF216" s="359"/>
      <c r="AG216" s="360"/>
      <c r="AH216" s="357"/>
      <c r="AI216" s="347" t="s">
        <v>209</v>
      </c>
      <c r="AJ216" s="359"/>
      <c r="AK216" s="360"/>
      <c r="AL216" s="362"/>
      <c r="XEG216" s="342"/>
      <c r="XEH216" s="342"/>
      <c r="XEI216" s="342"/>
      <c r="XEJ216" s="342"/>
      <c r="XEK216" s="342"/>
      <c r="XEL216" s="342"/>
      <c r="XEM216" s="342"/>
      <c r="XEN216" s="342"/>
      <c r="XEO216" s="342"/>
      <c r="XEP216" s="342"/>
      <c r="XEQ216" s="342"/>
      <c r="XER216" s="342"/>
      <c r="XES216" s="342"/>
      <c r="XET216" s="342"/>
      <c r="XEU216" s="342"/>
      <c r="XEV216" s="342"/>
      <c r="XEW216" s="342"/>
      <c r="XEX216" s="342"/>
      <c r="XEY216" s="342"/>
      <c r="XEZ216" s="342"/>
      <c r="XFA216" s="342"/>
      <c r="XFB216" s="342"/>
      <c r="XFC216" s="342"/>
      <c r="XFD216" s="342"/>
    </row>
    <row r="217" s="341" customFormat="1" customHeight="1" spans="2:38 16361:16384">
      <c r="B217" s="347" t="s">
        <v>212</v>
      </c>
      <c r="C217" s="392"/>
      <c r="D217" s="393"/>
      <c r="G217" s="347" t="s">
        <v>212</v>
      </c>
      <c r="H217" s="359"/>
      <c r="I217" s="360"/>
      <c r="K217" s="347" t="s">
        <v>212</v>
      </c>
      <c r="L217" s="359"/>
      <c r="M217" s="360"/>
      <c r="O217" s="347" t="s">
        <v>212</v>
      </c>
      <c r="P217" s="359"/>
      <c r="Q217" s="360"/>
      <c r="S217" s="347" t="s">
        <v>212</v>
      </c>
      <c r="T217" s="350"/>
      <c r="U217" s="350"/>
      <c r="W217" s="347" t="s">
        <v>212</v>
      </c>
      <c r="X217" s="359"/>
      <c r="Y217" s="360"/>
      <c r="AA217" s="347" t="s">
        <v>212</v>
      </c>
      <c r="AB217" s="359"/>
      <c r="AC217" s="360"/>
      <c r="AE217" s="347" t="s">
        <v>212</v>
      </c>
      <c r="AF217" s="359"/>
      <c r="AG217" s="360"/>
      <c r="AI217" s="347" t="s">
        <v>212</v>
      </c>
      <c r="AJ217" s="359"/>
      <c r="AK217" s="360"/>
      <c r="XEG217" s="342"/>
      <c r="XEH217" s="342"/>
      <c r="XEI217" s="342"/>
      <c r="XEJ217" s="342"/>
      <c r="XEK217" s="342"/>
      <c r="XEL217" s="342"/>
      <c r="XEM217" s="342"/>
      <c r="XEN217" s="342"/>
      <c r="XEO217" s="342"/>
      <c r="XEP217" s="342"/>
      <c r="XEQ217" s="342"/>
      <c r="XER217" s="342"/>
      <c r="XES217" s="342"/>
      <c r="XET217" s="342"/>
      <c r="XEU217" s="342"/>
      <c r="XEV217" s="342"/>
      <c r="XEW217" s="342"/>
      <c r="XEX217" s="342"/>
      <c r="XEY217" s="342"/>
      <c r="XEZ217" s="342"/>
      <c r="XFA217" s="342"/>
      <c r="XFB217" s="342"/>
      <c r="XFC217" s="342"/>
      <c r="XFD217" s="342"/>
    </row>
    <row r="218" s="341" customFormat="1" customHeight="1" spans="2:38 16361:16384">
      <c r="B218" s="347" t="s">
        <v>213</v>
      </c>
      <c r="C218" s="392"/>
      <c r="D218" s="393"/>
      <c r="G218" s="347" t="s">
        <v>213</v>
      </c>
      <c r="H218" s="359"/>
      <c r="I218" s="360"/>
      <c r="K218" s="347" t="s">
        <v>213</v>
      </c>
      <c r="L218" s="359"/>
      <c r="M218" s="360"/>
      <c r="O218" s="347" t="s">
        <v>213</v>
      </c>
      <c r="P218" s="359"/>
      <c r="Q218" s="360"/>
      <c r="S218" s="347" t="s">
        <v>213</v>
      </c>
      <c r="T218" s="350"/>
      <c r="U218" s="350"/>
      <c r="W218" s="347" t="s">
        <v>213</v>
      </c>
      <c r="X218" s="359"/>
      <c r="Y218" s="360"/>
      <c r="AA218" s="347" t="s">
        <v>213</v>
      </c>
      <c r="AB218" s="359"/>
      <c r="AC218" s="360"/>
      <c r="AE218" s="347" t="s">
        <v>213</v>
      </c>
      <c r="AF218" s="359"/>
      <c r="AG218" s="360"/>
      <c r="AI218" s="347" t="s">
        <v>213</v>
      </c>
      <c r="AJ218" s="359"/>
      <c r="AK218" s="360"/>
      <c r="AL218" s="357"/>
      <c r="XEG218" s="342"/>
      <c r="XEH218" s="342"/>
      <c r="XEI218" s="342"/>
      <c r="XEJ218" s="342"/>
      <c r="XEK218" s="342"/>
      <c r="XEL218" s="342"/>
      <c r="XEM218" s="342"/>
      <c r="XEN218" s="342"/>
      <c r="XEO218" s="342"/>
      <c r="XEP218" s="342"/>
      <c r="XEQ218" s="342"/>
      <c r="XER218" s="342"/>
      <c r="XES218" s="342"/>
      <c r="XET218" s="342"/>
      <c r="XEU218" s="342"/>
      <c r="XEV218" s="342"/>
      <c r="XEW218" s="342"/>
      <c r="XEX218" s="342"/>
      <c r="XEY218" s="342"/>
      <c r="XEZ218" s="342"/>
      <c r="XFA218" s="342"/>
      <c r="XFB218" s="342"/>
      <c r="XFC218" s="342"/>
      <c r="XFD218" s="342"/>
    </row>
    <row r="219" s="341" customFormat="1" customHeight="1" spans="2:38 16361:16384">
      <c r="B219" s="347" t="s">
        <v>214</v>
      </c>
      <c r="C219" s="392"/>
      <c r="D219" s="393"/>
      <c r="G219" s="347" t="s">
        <v>214</v>
      </c>
      <c r="H219" s="359"/>
      <c r="I219" s="360"/>
      <c r="J219" s="357"/>
      <c r="K219" s="347" t="s">
        <v>214</v>
      </c>
      <c r="L219" s="359"/>
      <c r="M219" s="360"/>
      <c r="N219" s="357"/>
      <c r="O219" s="347" t="s">
        <v>214</v>
      </c>
      <c r="P219" s="359"/>
      <c r="Q219" s="360"/>
      <c r="R219" s="357"/>
      <c r="S219" s="347" t="s">
        <v>214</v>
      </c>
      <c r="T219" s="350"/>
      <c r="U219" s="350"/>
      <c r="W219" s="347" t="s">
        <v>214</v>
      </c>
      <c r="X219" s="359"/>
      <c r="Y219" s="360"/>
      <c r="Z219" s="357"/>
      <c r="AA219" s="347" t="s">
        <v>214</v>
      </c>
      <c r="AB219" s="359"/>
      <c r="AC219" s="360"/>
      <c r="AD219" s="357"/>
      <c r="AE219" s="347" t="s">
        <v>214</v>
      </c>
      <c r="AF219" s="359"/>
      <c r="AG219" s="360"/>
      <c r="AH219" s="357"/>
      <c r="AI219" s="347" t="s">
        <v>214</v>
      </c>
      <c r="AJ219" s="359"/>
      <c r="AK219" s="360"/>
      <c r="AL219" s="362"/>
      <c r="XEG219" s="342"/>
      <c r="XEH219" s="342"/>
      <c r="XEI219" s="342"/>
      <c r="XEJ219" s="342"/>
      <c r="XEK219" s="342"/>
      <c r="XEL219" s="342"/>
      <c r="XEM219" s="342"/>
      <c r="XEN219" s="342"/>
      <c r="XEO219" s="342"/>
      <c r="XEP219" s="342"/>
      <c r="XEQ219" s="342"/>
      <c r="XER219" s="342"/>
      <c r="XES219" s="342"/>
      <c r="XET219" s="342"/>
      <c r="XEU219" s="342"/>
      <c r="XEV219" s="342"/>
      <c r="XEW219" s="342"/>
      <c r="XEX219" s="342"/>
      <c r="XEY219" s="342"/>
      <c r="XEZ219" s="342"/>
      <c r="XFA219" s="342"/>
      <c r="XFB219" s="342"/>
      <c r="XFC219" s="342"/>
      <c r="XFD219" s="342"/>
    </row>
    <row r="220" s="341" customFormat="1" customHeight="1" spans="2:38 16361:16384">
      <c r="B220" s="347" t="s">
        <v>215</v>
      </c>
      <c r="C220" s="392"/>
      <c r="D220" s="393"/>
      <c r="G220" s="347" t="s">
        <v>215</v>
      </c>
      <c r="H220" s="359"/>
      <c r="I220" s="360"/>
      <c r="K220" s="347" t="s">
        <v>215</v>
      </c>
      <c r="L220" s="359"/>
      <c r="M220" s="360"/>
      <c r="O220" s="347" t="s">
        <v>215</v>
      </c>
      <c r="P220" s="359"/>
      <c r="Q220" s="360"/>
      <c r="S220" s="347" t="s">
        <v>215</v>
      </c>
      <c r="T220" s="350"/>
      <c r="U220" s="350"/>
      <c r="W220" s="347" t="s">
        <v>215</v>
      </c>
      <c r="X220" s="359"/>
      <c r="Y220" s="360"/>
      <c r="AA220" s="347" t="s">
        <v>215</v>
      </c>
      <c r="AB220" s="359"/>
      <c r="AC220" s="360"/>
      <c r="AE220" s="347" t="s">
        <v>215</v>
      </c>
      <c r="AF220" s="359"/>
      <c r="AG220" s="360"/>
      <c r="AI220" s="347" t="s">
        <v>215</v>
      </c>
      <c r="AJ220" s="359"/>
      <c r="AK220" s="360"/>
      <c r="XEG220" s="342"/>
      <c r="XEH220" s="342"/>
      <c r="XEI220" s="342"/>
      <c r="XEJ220" s="342"/>
      <c r="XEK220" s="342"/>
      <c r="XEL220" s="342"/>
      <c r="XEM220" s="342"/>
      <c r="XEN220" s="342"/>
      <c r="XEO220" s="342"/>
      <c r="XEP220" s="342"/>
      <c r="XEQ220" s="342"/>
      <c r="XER220" s="342"/>
      <c r="XES220" s="342"/>
      <c r="XET220" s="342"/>
      <c r="XEU220" s="342"/>
      <c r="XEV220" s="342"/>
      <c r="XEW220" s="342"/>
      <c r="XEX220" s="342"/>
      <c r="XEY220" s="342"/>
      <c r="XEZ220" s="342"/>
      <c r="XFA220" s="342"/>
      <c r="XFB220" s="342"/>
      <c r="XFC220" s="342"/>
      <c r="XFD220" s="342"/>
    </row>
    <row r="221" s="341" customFormat="1" customHeight="1" spans="2:38 16361:16384">
      <c r="B221" s="347" t="s">
        <v>67</v>
      </c>
      <c r="C221" s="392"/>
      <c r="D221" s="393"/>
      <c r="G221" s="347" t="s">
        <v>67</v>
      </c>
      <c r="H221" s="359"/>
      <c r="I221" s="360"/>
      <c r="K221" s="347" t="s">
        <v>67</v>
      </c>
      <c r="L221" s="359"/>
      <c r="M221" s="360"/>
      <c r="O221" s="347" t="s">
        <v>67</v>
      </c>
      <c r="P221" s="359"/>
      <c r="Q221" s="360"/>
      <c r="S221" s="347" t="s">
        <v>67</v>
      </c>
      <c r="T221" s="350"/>
      <c r="U221" s="350"/>
      <c r="W221" s="347" t="s">
        <v>67</v>
      </c>
      <c r="X221" s="359"/>
      <c r="Y221" s="360"/>
      <c r="AA221" s="347" t="s">
        <v>67</v>
      </c>
      <c r="AB221" s="359"/>
      <c r="AC221" s="360"/>
      <c r="AE221" s="347" t="s">
        <v>67</v>
      </c>
      <c r="AF221" s="359"/>
      <c r="AG221" s="360"/>
      <c r="AI221" s="347" t="s">
        <v>67</v>
      </c>
      <c r="AJ221" s="359"/>
      <c r="AK221" s="360"/>
      <c r="XEG221" s="342"/>
      <c r="XEH221" s="342"/>
      <c r="XEI221" s="342"/>
      <c r="XEJ221" s="342"/>
      <c r="XEK221" s="342"/>
      <c r="XEL221" s="342"/>
      <c r="XEM221" s="342"/>
      <c r="XEN221" s="342"/>
      <c r="XEO221" s="342"/>
      <c r="XEP221" s="342"/>
      <c r="XEQ221" s="342"/>
      <c r="XER221" s="342"/>
      <c r="XES221" s="342"/>
      <c r="XET221" s="342"/>
      <c r="XEU221" s="342"/>
      <c r="XEV221" s="342"/>
      <c r="XEW221" s="342"/>
      <c r="XEX221" s="342"/>
      <c r="XEY221" s="342"/>
      <c r="XEZ221" s="342"/>
      <c r="XFA221" s="342"/>
      <c r="XFB221" s="342"/>
      <c r="XFC221" s="342"/>
      <c r="XFD221" s="342"/>
    </row>
    <row r="222" s="341" customFormat="1" customHeight="1" spans="2:38 16361:16384">
      <c r="B222" s="347" t="s">
        <v>216</v>
      </c>
      <c r="C222" s="392"/>
      <c r="D222" s="393"/>
      <c r="G222" s="358" t="s">
        <v>216</v>
      </c>
      <c r="H222" s="359"/>
      <c r="I222" s="360"/>
      <c r="J222" s="357"/>
      <c r="K222" s="358" t="s">
        <v>216</v>
      </c>
      <c r="L222" s="359"/>
      <c r="M222" s="360"/>
      <c r="N222" s="357"/>
      <c r="O222" s="358" t="s">
        <v>216</v>
      </c>
      <c r="P222" s="359"/>
      <c r="Q222" s="360"/>
      <c r="R222" s="357"/>
      <c r="S222" s="347" t="s">
        <v>216</v>
      </c>
      <c r="T222" s="350"/>
      <c r="U222" s="350"/>
      <c r="W222" s="358" t="s">
        <v>216</v>
      </c>
      <c r="X222" s="359"/>
      <c r="Y222" s="360"/>
      <c r="Z222" s="357"/>
      <c r="AA222" s="358" t="s">
        <v>216</v>
      </c>
      <c r="AB222" s="359"/>
      <c r="AC222" s="360"/>
      <c r="AD222" s="357"/>
      <c r="AE222" s="358" t="s">
        <v>216</v>
      </c>
      <c r="AF222" s="359"/>
      <c r="AG222" s="360"/>
      <c r="AH222" s="357"/>
      <c r="AI222" s="358" t="s">
        <v>216</v>
      </c>
      <c r="AJ222" s="359"/>
      <c r="AK222" s="360"/>
      <c r="XEG222" s="342"/>
      <c r="XEH222" s="342"/>
      <c r="XEI222" s="342"/>
      <c r="XEJ222" s="342"/>
      <c r="XEK222" s="342"/>
      <c r="XEL222" s="342"/>
      <c r="XEM222" s="342"/>
      <c r="XEN222" s="342"/>
      <c r="XEO222" s="342"/>
      <c r="XEP222" s="342"/>
      <c r="XEQ222" s="342"/>
      <c r="XER222" s="342"/>
      <c r="XES222" s="342"/>
      <c r="XET222" s="342"/>
      <c r="XEU222" s="342"/>
      <c r="XEV222" s="342"/>
      <c r="XEW222" s="342"/>
      <c r="XEX222" s="342"/>
      <c r="XEY222" s="342"/>
      <c r="XEZ222" s="342"/>
      <c r="XFA222" s="342"/>
      <c r="XFB222" s="342"/>
      <c r="XFC222" s="342"/>
      <c r="XFD222" s="342"/>
    </row>
    <row r="223" s="341" customFormat="1" customHeight="1" spans="2:38 16361:16384">
      <c r="B223" s="347" t="s">
        <v>32</v>
      </c>
      <c r="C223" s="392"/>
      <c r="D223" s="393"/>
      <c r="G223" s="358" t="s">
        <v>32</v>
      </c>
      <c r="H223" s="359"/>
      <c r="I223" s="360"/>
      <c r="K223" s="358" t="s">
        <v>32</v>
      </c>
      <c r="L223" s="359"/>
      <c r="M223" s="360"/>
      <c r="O223" s="358" t="s">
        <v>32</v>
      </c>
      <c r="P223" s="359"/>
      <c r="Q223" s="360"/>
      <c r="S223" s="347" t="s">
        <v>32</v>
      </c>
      <c r="T223" s="350"/>
      <c r="U223" s="350"/>
      <c r="W223" s="358" t="s">
        <v>32</v>
      </c>
      <c r="X223" s="359"/>
      <c r="Y223" s="360"/>
      <c r="AA223" s="358" t="s">
        <v>32</v>
      </c>
      <c r="AB223" s="359"/>
      <c r="AC223" s="360"/>
      <c r="AE223" s="358" t="s">
        <v>32</v>
      </c>
      <c r="AF223" s="359"/>
      <c r="AG223" s="360"/>
      <c r="AI223" s="358" t="s">
        <v>32</v>
      </c>
      <c r="AJ223" s="359"/>
      <c r="AK223" s="360"/>
      <c r="XEG223" s="342"/>
      <c r="XEH223" s="342"/>
      <c r="XEI223" s="342"/>
      <c r="XEJ223" s="342"/>
      <c r="XEK223" s="342"/>
      <c r="XEL223" s="342"/>
      <c r="XEM223" s="342"/>
      <c r="XEN223" s="342"/>
      <c r="XEO223" s="342"/>
      <c r="XEP223" s="342"/>
      <c r="XEQ223" s="342"/>
      <c r="XER223" s="342"/>
      <c r="XES223" s="342"/>
      <c r="XET223" s="342"/>
      <c r="XEU223" s="342"/>
      <c r="XEV223" s="342"/>
      <c r="XEW223" s="342"/>
      <c r="XEX223" s="342"/>
      <c r="XEY223" s="342"/>
      <c r="XEZ223" s="342"/>
      <c r="XFA223" s="342"/>
      <c r="XFB223" s="342"/>
      <c r="XFC223" s="342"/>
      <c r="XFD223" s="342"/>
    </row>
    <row r="224" s="341" customFormat="1" customHeight="1" spans="2:38 16361:16384">
      <c r="B224" s="347" t="s">
        <v>22</v>
      </c>
      <c r="C224" s="400"/>
      <c r="D224" s="401"/>
      <c r="G224" s="347" t="s">
        <v>22</v>
      </c>
      <c r="H224" s="388"/>
      <c r="I224" s="399"/>
      <c r="K224" s="347" t="s">
        <v>22</v>
      </c>
      <c r="L224" s="388"/>
      <c r="M224" s="399"/>
      <c r="O224" s="347" t="s">
        <v>22</v>
      </c>
      <c r="P224" s="388"/>
      <c r="Q224" s="399"/>
      <c r="S224" s="347" t="s">
        <v>22</v>
      </c>
      <c r="T224" s="350"/>
      <c r="U224" s="350"/>
      <c r="W224" s="347" t="s">
        <v>22</v>
      </c>
      <c r="X224" s="388"/>
      <c r="Y224" s="399"/>
      <c r="AA224" s="347" t="s">
        <v>22</v>
      </c>
      <c r="AB224" s="388"/>
      <c r="AC224" s="399"/>
      <c r="AE224" s="347" t="s">
        <v>22</v>
      </c>
      <c r="AF224" s="388"/>
      <c r="AG224" s="399"/>
      <c r="AI224" s="347" t="s">
        <v>22</v>
      </c>
      <c r="AJ224" s="388"/>
      <c r="AK224" s="399"/>
      <c r="XEG224" s="342"/>
      <c r="XEH224" s="342"/>
      <c r="XEI224" s="342"/>
      <c r="XEJ224" s="342"/>
      <c r="XEK224" s="342"/>
      <c r="XEL224" s="342"/>
      <c r="XEM224" s="342"/>
      <c r="XEN224" s="342"/>
      <c r="XEO224" s="342"/>
      <c r="XEP224" s="342"/>
      <c r="XEQ224" s="342"/>
      <c r="XER224" s="342"/>
      <c r="XES224" s="342"/>
      <c r="XET224" s="342"/>
      <c r="XEU224" s="342"/>
      <c r="XEV224" s="342"/>
      <c r="XEW224" s="342"/>
      <c r="XEX224" s="342"/>
      <c r="XEY224" s="342"/>
      <c r="XEZ224" s="342"/>
      <c r="XFA224" s="342"/>
      <c r="XFB224" s="342"/>
      <c r="XFC224" s="342"/>
      <c r="XFD224" s="342"/>
    </row>
    <row r="225" s="341" customFormat="1" customHeight="1" spans="2:37 16361:16384">
      <c r="B225" s="345"/>
      <c r="C225" s="390"/>
      <c r="D225" s="391"/>
      <c r="G225" s="345"/>
      <c r="H225" s="390" t="s">
        <v>218</v>
      </c>
      <c r="I225" s="391">
        <f>SUM(J183:J223)</f>
        <v>0</v>
      </c>
      <c r="K225" s="345"/>
      <c r="L225" s="390" t="s">
        <v>218</v>
      </c>
      <c r="M225" s="391">
        <f>SUM(N183:N223)</f>
        <v>0</v>
      </c>
      <c r="O225" s="345"/>
      <c r="P225" s="390" t="s">
        <v>218</v>
      </c>
      <c r="Q225" s="391">
        <f>SUM(R183:R223)</f>
        <v>0</v>
      </c>
      <c r="S225" s="345"/>
      <c r="T225" s="390"/>
      <c r="U225" s="391"/>
      <c r="W225" s="345"/>
      <c r="X225" s="390" t="s">
        <v>218</v>
      </c>
      <c r="Y225" s="391">
        <f>SUM(Z183:Z223)</f>
        <v>0</v>
      </c>
      <c r="AA225" s="345"/>
      <c r="AB225" s="390" t="s">
        <v>218</v>
      </c>
      <c r="AC225" s="391">
        <f>SUM(AD183:AD223)</f>
        <v>0</v>
      </c>
      <c r="AE225" s="345"/>
      <c r="AF225" s="390" t="s">
        <v>218</v>
      </c>
      <c r="AG225" s="391">
        <f>SUM(AH183:AH223)</f>
        <v>0</v>
      </c>
      <c r="AI225" s="345"/>
      <c r="AJ225" s="390" t="s">
        <v>218</v>
      </c>
      <c r="AK225" s="391">
        <f>SUM(AL183:AL223)</f>
        <v>0</v>
      </c>
      <c r="XEG225" s="342"/>
      <c r="XEH225" s="342"/>
      <c r="XEI225" s="342"/>
      <c r="XEJ225" s="342"/>
      <c r="XEK225" s="342"/>
      <c r="XEL225" s="342"/>
      <c r="XEM225" s="342"/>
      <c r="XEN225" s="342"/>
      <c r="XEO225" s="342"/>
      <c r="XEP225" s="342"/>
      <c r="XEQ225" s="342"/>
      <c r="XER225" s="342"/>
      <c r="XES225" s="342"/>
      <c r="XET225" s="342"/>
      <c r="XEU225" s="342"/>
      <c r="XEV225" s="342"/>
      <c r="XEW225" s="342"/>
      <c r="XEX225" s="342"/>
      <c r="XEY225" s="342"/>
      <c r="XEZ225" s="342"/>
      <c r="XFA225" s="342"/>
      <c r="XFB225" s="342"/>
      <c r="XFC225" s="342"/>
      <c r="XFD225" s="342"/>
    </row>
    <row r="227" s="341" customFormat="1" customHeight="1" spans="2:37 16361:16384">
      <c r="B227" s="345"/>
      <c r="C227" s="346" t="s">
        <v>304</v>
      </c>
      <c r="D227" s="346"/>
      <c r="G227" s="345"/>
      <c r="H227" s="346" t="s">
        <v>305</v>
      </c>
      <c r="L227" s="346" t="s">
        <v>306</v>
      </c>
      <c r="M227" s="346"/>
      <c r="O227" s="345"/>
      <c r="P227" s="346" t="s">
        <v>307</v>
      </c>
      <c r="Q227" s="346"/>
      <c r="S227" s="345"/>
      <c r="T227" s="346" t="s">
        <v>308</v>
      </c>
      <c r="U227" s="346"/>
      <c r="W227" s="345"/>
      <c r="X227" s="346" t="s">
        <v>309</v>
      </c>
      <c r="Y227" s="346"/>
      <c r="AA227" s="345"/>
      <c r="AB227" s="346" t="s">
        <v>310</v>
      </c>
      <c r="AC227" s="346"/>
      <c r="AE227" s="345"/>
      <c r="AF227" s="346" t="s">
        <v>311</v>
      </c>
      <c r="AG227" s="346"/>
      <c r="AI227" s="345"/>
      <c r="AJ227" s="346" t="s">
        <v>312</v>
      </c>
      <c r="AK227" s="346"/>
      <c r="XEG227" s="342"/>
      <c r="XEH227" s="342"/>
      <c r="XEI227" s="342"/>
      <c r="XEJ227" s="342"/>
      <c r="XEK227" s="342"/>
      <c r="XEL227" s="342"/>
      <c r="XEM227" s="342"/>
      <c r="XEN227" s="342"/>
      <c r="XEO227" s="342"/>
      <c r="XEP227" s="342"/>
      <c r="XEQ227" s="342"/>
      <c r="XER227" s="342"/>
      <c r="XES227" s="342"/>
      <c r="XET227" s="342"/>
      <c r="XEU227" s="342"/>
      <c r="XEV227" s="342"/>
      <c r="XEW227" s="342"/>
      <c r="XEX227" s="342"/>
      <c r="XEY227" s="342"/>
      <c r="XEZ227" s="342"/>
      <c r="XFA227" s="342"/>
      <c r="XFB227" s="342"/>
      <c r="XFC227" s="342"/>
      <c r="XFD227" s="342"/>
    </row>
    <row r="228" s="341" customFormat="1" customHeight="1" spans="2:37 16361:16384">
      <c r="B228" s="347" t="s">
        <v>156</v>
      </c>
      <c r="C228" s="353"/>
      <c r="D228" s="354"/>
      <c r="G228" s="347" t="s">
        <v>156</v>
      </c>
      <c r="H228" s="350" t="s">
        <v>157</v>
      </c>
      <c r="I228" s="350"/>
      <c r="K228" s="347" t="s">
        <v>156</v>
      </c>
      <c r="L228" s="353"/>
      <c r="M228" s="354"/>
      <c r="O228" s="347" t="s">
        <v>156</v>
      </c>
      <c r="P228" s="353"/>
      <c r="Q228" s="354"/>
      <c r="S228" s="347" t="s">
        <v>156</v>
      </c>
      <c r="T228" s="353"/>
      <c r="U228" s="354"/>
      <c r="W228" s="347" t="s">
        <v>156</v>
      </c>
      <c r="X228" s="353"/>
      <c r="Y228" s="354"/>
      <c r="AA228" s="347" t="s">
        <v>156</v>
      </c>
      <c r="AB228" s="353"/>
      <c r="AC228" s="354"/>
      <c r="AE228" s="347" t="s">
        <v>156</v>
      </c>
      <c r="AF228" s="350" t="s">
        <v>157</v>
      </c>
      <c r="AG228" s="350"/>
      <c r="AI228" s="347" t="s">
        <v>156</v>
      </c>
      <c r="AJ228" s="353"/>
      <c r="AK228" s="354"/>
      <c r="XEG228" s="342"/>
      <c r="XEH228" s="342"/>
      <c r="XEI228" s="342"/>
      <c r="XEJ228" s="342"/>
      <c r="XEK228" s="342"/>
      <c r="XEL228" s="342"/>
      <c r="XEM228" s="342"/>
      <c r="XEN228" s="342"/>
      <c r="XEO228" s="342"/>
      <c r="XEP228" s="342"/>
      <c r="XEQ228" s="342"/>
      <c r="XER228" s="342"/>
      <c r="XES228" s="342"/>
      <c r="XET228" s="342"/>
      <c r="XEU228" s="342"/>
      <c r="XEV228" s="342"/>
      <c r="XEW228" s="342"/>
      <c r="XEX228" s="342"/>
      <c r="XEY228" s="342"/>
      <c r="XEZ228" s="342"/>
      <c r="XFA228" s="342"/>
      <c r="XFB228" s="342"/>
      <c r="XFC228" s="342"/>
      <c r="XFD228" s="342"/>
    </row>
    <row r="229" s="341" customFormat="1" customHeight="1" spans="2:37 16361:16384">
      <c r="B229" s="347" t="s">
        <v>158</v>
      </c>
      <c r="C229" s="359"/>
      <c r="D229" s="360"/>
      <c r="G229" s="358" t="s">
        <v>158</v>
      </c>
      <c r="H229" s="350"/>
      <c r="I229" s="350"/>
      <c r="K229" s="358" t="s">
        <v>158</v>
      </c>
      <c r="L229" s="359"/>
      <c r="M229" s="360"/>
      <c r="O229" s="358" t="s">
        <v>158</v>
      </c>
      <c r="P229" s="359"/>
      <c r="Q229" s="360"/>
      <c r="S229" s="347" t="s">
        <v>158</v>
      </c>
      <c r="T229" s="359"/>
      <c r="U229" s="360"/>
      <c r="W229" s="358" t="s">
        <v>158</v>
      </c>
      <c r="X229" s="359"/>
      <c r="Y229" s="360"/>
      <c r="AA229" s="358" t="s">
        <v>158</v>
      </c>
      <c r="AB229" s="359"/>
      <c r="AC229" s="360"/>
      <c r="AE229" s="358" t="s">
        <v>158</v>
      </c>
      <c r="AF229" s="350"/>
      <c r="AG229" s="350"/>
      <c r="AI229" s="358" t="s">
        <v>158</v>
      </c>
      <c r="AJ229" s="359"/>
      <c r="AK229" s="360"/>
      <c r="XEG229" s="342"/>
      <c r="XEH229" s="342"/>
      <c r="XEI229" s="342"/>
      <c r="XEJ229" s="342"/>
      <c r="XEK229" s="342"/>
      <c r="XEL229" s="342"/>
      <c r="XEM229" s="342"/>
      <c r="XEN229" s="342"/>
      <c r="XEO229" s="342"/>
      <c r="XEP229" s="342"/>
      <c r="XEQ229" s="342"/>
      <c r="XER229" s="342"/>
      <c r="XES229" s="342"/>
      <c r="XET229" s="342"/>
      <c r="XEU229" s="342"/>
      <c r="XEV229" s="342"/>
      <c r="XEW229" s="342"/>
      <c r="XEX229" s="342"/>
      <c r="XEY229" s="342"/>
      <c r="XEZ229" s="342"/>
      <c r="XFA229" s="342"/>
      <c r="XFB229" s="342"/>
      <c r="XFC229" s="342"/>
      <c r="XFD229" s="342"/>
    </row>
    <row r="230" s="341" customFormat="1" customHeight="1" spans="2:37 16361:16384">
      <c r="B230" s="347" t="s">
        <v>162</v>
      </c>
      <c r="C230" s="359"/>
      <c r="D230" s="360"/>
      <c r="G230" s="347" t="s">
        <v>162</v>
      </c>
      <c r="H230" s="350"/>
      <c r="I230" s="350"/>
      <c r="K230" s="347" t="s">
        <v>162</v>
      </c>
      <c r="L230" s="359"/>
      <c r="M230" s="360"/>
      <c r="O230" s="347" t="s">
        <v>162</v>
      </c>
      <c r="P230" s="359"/>
      <c r="Q230" s="360"/>
      <c r="S230" s="347" t="s">
        <v>162</v>
      </c>
      <c r="T230" s="359"/>
      <c r="U230" s="360"/>
      <c r="W230" s="347" t="s">
        <v>162</v>
      </c>
      <c r="X230" s="359"/>
      <c r="Y230" s="360"/>
      <c r="AA230" s="347" t="s">
        <v>162</v>
      </c>
      <c r="AB230" s="359"/>
      <c r="AC230" s="360"/>
      <c r="AE230" s="347" t="s">
        <v>162</v>
      </c>
      <c r="AF230" s="350"/>
      <c r="AG230" s="350"/>
      <c r="AI230" s="347" t="s">
        <v>162</v>
      </c>
      <c r="AJ230" s="359"/>
      <c r="AK230" s="360"/>
      <c r="XEG230" s="342"/>
      <c r="XEH230" s="342"/>
      <c r="XEI230" s="342"/>
      <c r="XEJ230" s="342"/>
      <c r="XEK230" s="342"/>
      <c r="XEL230" s="342"/>
      <c r="XEM230" s="342"/>
      <c r="XEN230" s="342"/>
      <c r="XEO230" s="342"/>
      <c r="XEP230" s="342"/>
      <c r="XEQ230" s="342"/>
      <c r="XER230" s="342"/>
      <c r="XES230" s="342"/>
      <c r="XET230" s="342"/>
      <c r="XEU230" s="342"/>
      <c r="XEV230" s="342"/>
      <c r="XEW230" s="342"/>
      <c r="XEX230" s="342"/>
      <c r="XEY230" s="342"/>
      <c r="XEZ230" s="342"/>
      <c r="XFA230" s="342"/>
      <c r="XFB230" s="342"/>
      <c r="XFC230" s="342"/>
      <c r="XFD230" s="342"/>
    </row>
    <row r="231" s="341" customFormat="1" customHeight="1" spans="2:37 16361:16384">
      <c r="B231" s="347" t="s">
        <v>163</v>
      </c>
      <c r="C231" s="359"/>
      <c r="D231" s="360"/>
      <c r="G231" s="358" t="s">
        <v>163</v>
      </c>
      <c r="H231" s="350"/>
      <c r="I231" s="350"/>
      <c r="K231" s="358" t="s">
        <v>163</v>
      </c>
      <c r="L231" s="359"/>
      <c r="M231" s="360"/>
      <c r="O231" s="358" t="s">
        <v>163</v>
      </c>
      <c r="P231" s="359"/>
      <c r="Q231" s="360"/>
      <c r="S231" s="347" t="s">
        <v>163</v>
      </c>
      <c r="T231" s="359"/>
      <c r="U231" s="360"/>
      <c r="W231" s="358" t="s">
        <v>163</v>
      </c>
      <c r="X231" s="359"/>
      <c r="Y231" s="360"/>
      <c r="AA231" s="358" t="s">
        <v>163</v>
      </c>
      <c r="AB231" s="359"/>
      <c r="AC231" s="360"/>
      <c r="AE231" s="358" t="s">
        <v>163</v>
      </c>
      <c r="AF231" s="350"/>
      <c r="AG231" s="350"/>
      <c r="AI231" s="358" t="s">
        <v>163</v>
      </c>
      <c r="AJ231" s="359"/>
      <c r="AK231" s="360"/>
      <c r="XEG231" s="342"/>
      <c r="XEH231" s="342"/>
      <c r="XEI231" s="342"/>
      <c r="XEJ231" s="342"/>
      <c r="XEK231" s="342"/>
      <c r="XEL231" s="342"/>
      <c r="XEM231" s="342"/>
      <c r="XEN231" s="342"/>
      <c r="XEO231" s="342"/>
      <c r="XEP231" s="342"/>
      <c r="XEQ231" s="342"/>
      <c r="XER231" s="342"/>
      <c r="XES231" s="342"/>
      <c r="XET231" s="342"/>
      <c r="XEU231" s="342"/>
      <c r="XEV231" s="342"/>
      <c r="XEW231" s="342"/>
      <c r="XEX231" s="342"/>
      <c r="XEY231" s="342"/>
      <c r="XEZ231" s="342"/>
      <c r="XFA231" s="342"/>
      <c r="XFB231" s="342"/>
      <c r="XFC231" s="342"/>
      <c r="XFD231" s="342"/>
    </row>
    <row r="232" s="341" customFormat="1" customHeight="1" spans="2:37 16361:16384">
      <c r="B232" s="347" t="s">
        <v>167</v>
      </c>
      <c r="C232" s="359"/>
      <c r="D232" s="360"/>
      <c r="G232" s="347" t="s">
        <v>167</v>
      </c>
      <c r="H232" s="350"/>
      <c r="I232" s="350"/>
      <c r="K232" s="347" t="s">
        <v>167</v>
      </c>
      <c r="L232" s="359"/>
      <c r="M232" s="360"/>
      <c r="O232" s="347" t="s">
        <v>167</v>
      </c>
      <c r="P232" s="359"/>
      <c r="Q232" s="360"/>
      <c r="R232" s="357"/>
      <c r="S232" s="347" t="s">
        <v>167</v>
      </c>
      <c r="T232" s="359"/>
      <c r="U232" s="360"/>
      <c r="W232" s="347" t="s">
        <v>167</v>
      </c>
      <c r="X232" s="359"/>
      <c r="Y232" s="360"/>
      <c r="AA232" s="347" t="s">
        <v>167</v>
      </c>
      <c r="AB232" s="359"/>
      <c r="AC232" s="360"/>
      <c r="AE232" s="347" t="s">
        <v>167</v>
      </c>
      <c r="AF232" s="350"/>
      <c r="AG232" s="350"/>
      <c r="AI232" s="347" t="s">
        <v>167</v>
      </c>
      <c r="AJ232" s="359"/>
      <c r="AK232" s="360"/>
      <c r="XEG232" s="342"/>
      <c r="XEH232" s="342"/>
      <c r="XEI232" s="342"/>
      <c r="XEJ232" s="342"/>
      <c r="XEK232" s="342"/>
      <c r="XEL232" s="342"/>
      <c r="XEM232" s="342"/>
      <c r="XEN232" s="342"/>
      <c r="XEO232" s="342"/>
      <c r="XEP232" s="342"/>
      <c r="XEQ232" s="342"/>
      <c r="XER232" s="342"/>
      <c r="XES232" s="342"/>
      <c r="XET232" s="342"/>
      <c r="XEU232" s="342"/>
      <c r="XEV232" s="342"/>
      <c r="XEW232" s="342"/>
      <c r="XEX232" s="342"/>
      <c r="XEY232" s="342"/>
      <c r="XEZ232" s="342"/>
      <c r="XFA232" s="342"/>
      <c r="XFB232" s="342"/>
      <c r="XFC232" s="342"/>
      <c r="XFD232" s="342"/>
    </row>
    <row r="233" s="341" customFormat="1" customHeight="1" spans="2:37 16361:16384">
      <c r="B233" s="347" t="s">
        <v>168</v>
      </c>
      <c r="C233" s="359"/>
      <c r="D233" s="360"/>
      <c r="G233" s="347" t="s">
        <v>168</v>
      </c>
      <c r="H233" s="350"/>
      <c r="I233" s="350"/>
      <c r="K233" s="347" t="s">
        <v>168</v>
      </c>
      <c r="L233" s="359"/>
      <c r="M233" s="360"/>
      <c r="O233" s="347" t="s">
        <v>168</v>
      </c>
      <c r="P233" s="359"/>
      <c r="Q233" s="360"/>
      <c r="S233" s="347" t="s">
        <v>168</v>
      </c>
      <c r="T233" s="359"/>
      <c r="U233" s="360"/>
      <c r="W233" s="347" t="s">
        <v>168</v>
      </c>
      <c r="X233" s="359"/>
      <c r="Y233" s="360"/>
      <c r="AA233" s="347" t="s">
        <v>168</v>
      </c>
      <c r="AB233" s="359"/>
      <c r="AC233" s="360"/>
      <c r="AE233" s="347" t="s">
        <v>168</v>
      </c>
      <c r="AF233" s="350"/>
      <c r="AG233" s="350"/>
      <c r="AI233" s="347" t="s">
        <v>168</v>
      </c>
      <c r="AJ233" s="359"/>
      <c r="AK233" s="360"/>
      <c r="XEG233" s="342"/>
      <c r="XEH233" s="342"/>
      <c r="XEI233" s="342"/>
      <c r="XEJ233" s="342"/>
      <c r="XEK233" s="342"/>
      <c r="XEL233" s="342"/>
      <c r="XEM233" s="342"/>
      <c r="XEN233" s="342"/>
      <c r="XEO233" s="342"/>
      <c r="XEP233" s="342"/>
      <c r="XEQ233" s="342"/>
      <c r="XER233" s="342"/>
      <c r="XES233" s="342"/>
      <c r="XET233" s="342"/>
      <c r="XEU233" s="342"/>
      <c r="XEV233" s="342"/>
      <c r="XEW233" s="342"/>
      <c r="XEX233" s="342"/>
      <c r="XEY233" s="342"/>
      <c r="XEZ233" s="342"/>
      <c r="XFA233" s="342"/>
      <c r="XFB233" s="342"/>
      <c r="XFC233" s="342"/>
      <c r="XFD233" s="342"/>
    </row>
    <row r="234" s="341" customFormat="1" customHeight="1" spans="2:37 16361:16384">
      <c r="B234" s="347" t="s">
        <v>171</v>
      </c>
      <c r="C234" s="359"/>
      <c r="D234" s="360"/>
      <c r="G234" s="347" t="s">
        <v>171</v>
      </c>
      <c r="H234" s="350"/>
      <c r="I234" s="350"/>
      <c r="K234" s="347" t="s">
        <v>171</v>
      </c>
      <c r="L234" s="359"/>
      <c r="M234" s="360"/>
      <c r="O234" s="347" t="s">
        <v>171</v>
      </c>
      <c r="P234" s="359"/>
      <c r="Q234" s="360"/>
      <c r="S234" s="347" t="s">
        <v>171</v>
      </c>
      <c r="T234" s="359"/>
      <c r="U234" s="360"/>
      <c r="W234" s="347" t="s">
        <v>171</v>
      </c>
      <c r="X234" s="359"/>
      <c r="Y234" s="360"/>
      <c r="AA234" s="347" t="s">
        <v>171</v>
      </c>
      <c r="AB234" s="359"/>
      <c r="AC234" s="360"/>
      <c r="AE234" s="347" t="s">
        <v>171</v>
      </c>
      <c r="AF234" s="350"/>
      <c r="AG234" s="350"/>
      <c r="AI234" s="347" t="s">
        <v>171</v>
      </c>
      <c r="AJ234" s="359"/>
      <c r="AK234" s="360"/>
      <c r="XEG234" s="342"/>
      <c r="XEH234" s="342"/>
      <c r="XEI234" s="342"/>
      <c r="XEJ234" s="342"/>
      <c r="XEK234" s="342"/>
      <c r="XEL234" s="342"/>
      <c r="XEM234" s="342"/>
      <c r="XEN234" s="342"/>
      <c r="XEO234" s="342"/>
      <c r="XEP234" s="342"/>
      <c r="XEQ234" s="342"/>
      <c r="XER234" s="342"/>
      <c r="XES234" s="342"/>
      <c r="XET234" s="342"/>
      <c r="XEU234" s="342"/>
      <c r="XEV234" s="342"/>
      <c r="XEW234" s="342"/>
      <c r="XEX234" s="342"/>
      <c r="XEY234" s="342"/>
      <c r="XEZ234" s="342"/>
      <c r="XFA234" s="342"/>
      <c r="XFB234" s="342"/>
      <c r="XFC234" s="342"/>
      <c r="XFD234" s="342"/>
    </row>
    <row r="235" s="341" customFormat="1" customHeight="1" spans="2:37 16361:16384">
      <c r="B235" s="347" t="s">
        <v>172</v>
      </c>
      <c r="C235" s="359"/>
      <c r="D235" s="360"/>
      <c r="G235" s="347" t="s">
        <v>172</v>
      </c>
      <c r="H235" s="350"/>
      <c r="I235" s="350"/>
      <c r="K235" s="347" t="s">
        <v>172</v>
      </c>
      <c r="L235" s="359"/>
      <c r="M235" s="360"/>
      <c r="O235" s="347" t="s">
        <v>172</v>
      </c>
      <c r="P235" s="359"/>
      <c r="Q235" s="360"/>
      <c r="R235" s="357"/>
      <c r="S235" s="347" t="s">
        <v>172</v>
      </c>
      <c r="T235" s="359"/>
      <c r="U235" s="360"/>
      <c r="W235" s="347" t="s">
        <v>172</v>
      </c>
      <c r="X235" s="359"/>
      <c r="Y235" s="360"/>
      <c r="AA235" s="347" t="s">
        <v>172</v>
      </c>
      <c r="AB235" s="359"/>
      <c r="AC235" s="360"/>
      <c r="AE235" s="347" t="s">
        <v>172</v>
      </c>
      <c r="AF235" s="350"/>
      <c r="AG235" s="350"/>
      <c r="AI235" s="347" t="s">
        <v>172</v>
      </c>
      <c r="AJ235" s="359"/>
      <c r="AK235" s="360"/>
      <c r="XEG235" s="342"/>
      <c r="XEH235" s="342"/>
      <c r="XEI235" s="342"/>
      <c r="XEJ235" s="342"/>
      <c r="XEK235" s="342"/>
      <c r="XEL235" s="342"/>
      <c r="XEM235" s="342"/>
      <c r="XEN235" s="342"/>
      <c r="XEO235" s="342"/>
      <c r="XEP235" s="342"/>
      <c r="XEQ235" s="342"/>
      <c r="XER235" s="342"/>
      <c r="XES235" s="342"/>
      <c r="XET235" s="342"/>
      <c r="XEU235" s="342"/>
      <c r="XEV235" s="342"/>
      <c r="XEW235" s="342"/>
      <c r="XEX235" s="342"/>
      <c r="XEY235" s="342"/>
      <c r="XEZ235" s="342"/>
      <c r="XFA235" s="342"/>
      <c r="XFB235" s="342"/>
      <c r="XFC235" s="342"/>
      <c r="XFD235" s="342"/>
    </row>
    <row r="236" s="341" customFormat="1" customHeight="1" spans="2:37 16361:16384">
      <c r="B236" s="347" t="s">
        <v>173</v>
      </c>
      <c r="C236" s="359"/>
      <c r="D236" s="360"/>
      <c r="G236" s="347" t="s">
        <v>173</v>
      </c>
      <c r="H236" s="350"/>
      <c r="I236" s="350"/>
      <c r="K236" s="347" t="s">
        <v>173</v>
      </c>
      <c r="L236" s="359"/>
      <c r="M236" s="360"/>
      <c r="O236" s="347" t="s">
        <v>173</v>
      </c>
      <c r="P236" s="359"/>
      <c r="Q236" s="360"/>
      <c r="S236" s="347" t="s">
        <v>173</v>
      </c>
      <c r="T236" s="359"/>
      <c r="U236" s="360"/>
      <c r="W236" s="347" t="s">
        <v>173</v>
      </c>
      <c r="X236" s="359"/>
      <c r="Y236" s="360"/>
      <c r="AA236" s="347" t="s">
        <v>173</v>
      </c>
      <c r="AB236" s="359"/>
      <c r="AC236" s="360"/>
      <c r="AE236" s="347" t="s">
        <v>173</v>
      </c>
      <c r="AF236" s="350"/>
      <c r="AG236" s="350"/>
      <c r="AI236" s="347" t="s">
        <v>173</v>
      </c>
      <c r="AJ236" s="359"/>
      <c r="AK236" s="360"/>
      <c r="XEG236" s="342"/>
      <c r="XEH236" s="342"/>
      <c r="XEI236" s="342"/>
      <c r="XEJ236" s="342"/>
      <c r="XEK236" s="342"/>
      <c r="XEL236" s="342"/>
      <c r="XEM236" s="342"/>
      <c r="XEN236" s="342"/>
      <c r="XEO236" s="342"/>
      <c r="XEP236" s="342"/>
      <c r="XEQ236" s="342"/>
      <c r="XER236" s="342"/>
      <c r="XES236" s="342"/>
      <c r="XET236" s="342"/>
      <c r="XEU236" s="342"/>
      <c r="XEV236" s="342"/>
      <c r="XEW236" s="342"/>
      <c r="XEX236" s="342"/>
      <c r="XEY236" s="342"/>
      <c r="XEZ236" s="342"/>
      <c r="XFA236" s="342"/>
      <c r="XFB236" s="342"/>
      <c r="XFC236" s="342"/>
      <c r="XFD236" s="342"/>
    </row>
    <row r="237" s="341" customFormat="1" customHeight="1" spans="2:37 16361:16384">
      <c r="B237" s="347" t="s">
        <v>174</v>
      </c>
      <c r="C237" s="359"/>
      <c r="D237" s="360"/>
      <c r="G237" s="347" t="s">
        <v>174</v>
      </c>
      <c r="H237" s="350"/>
      <c r="I237" s="350"/>
      <c r="K237" s="347" t="s">
        <v>174</v>
      </c>
      <c r="L237" s="359"/>
      <c r="M237" s="360"/>
      <c r="O237" s="347" t="s">
        <v>174</v>
      </c>
      <c r="P237" s="359"/>
      <c r="Q237" s="360"/>
      <c r="S237" s="347" t="s">
        <v>174</v>
      </c>
      <c r="T237" s="359"/>
      <c r="U237" s="360"/>
      <c r="V237" s="357"/>
      <c r="W237" s="347" t="s">
        <v>174</v>
      </c>
      <c r="X237" s="359"/>
      <c r="Y237" s="360"/>
      <c r="AA237" s="347" t="s">
        <v>174</v>
      </c>
      <c r="AB237" s="359"/>
      <c r="AC237" s="360"/>
      <c r="AE237" s="347" t="s">
        <v>174</v>
      </c>
      <c r="AF237" s="350"/>
      <c r="AG237" s="350"/>
      <c r="AI237" s="347" t="s">
        <v>174</v>
      </c>
      <c r="AJ237" s="359"/>
      <c r="AK237" s="360"/>
      <c r="XEG237" s="342"/>
      <c r="XEH237" s="342"/>
      <c r="XEI237" s="342"/>
      <c r="XEJ237" s="342"/>
      <c r="XEK237" s="342"/>
      <c r="XEL237" s="342"/>
      <c r="XEM237" s="342"/>
      <c r="XEN237" s="342"/>
      <c r="XEO237" s="342"/>
      <c r="XEP237" s="342"/>
      <c r="XEQ237" s="342"/>
      <c r="XER237" s="342"/>
      <c r="XES237" s="342"/>
      <c r="XET237" s="342"/>
      <c r="XEU237" s="342"/>
      <c r="XEV237" s="342"/>
      <c r="XEW237" s="342"/>
      <c r="XEX237" s="342"/>
      <c r="XEY237" s="342"/>
      <c r="XEZ237" s="342"/>
      <c r="XFA237" s="342"/>
      <c r="XFB237" s="342"/>
      <c r="XFC237" s="342"/>
      <c r="XFD237" s="342"/>
    </row>
    <row r="238" s="341" customFormat="1" customHeight="1" spans="2:37 16361:16384">
      <c r="B238" s="347" t="s">
        <v>175</v>
      </c>
      <c r="C238" s="359"/>
      <c r="D238" s="360"/>
      <c r="G238" s="347" t="s">
        <v>175</v>
      </c>
      <c r="H238" s="350"/>
      <c r="I238" s="350"/>
      <c r="K238" s="347" t="s">
        <v>175</v>
      </c>
      <c r="L238" s="359"/>
      <c r="M238" s="360"/>
      <c r="O238" s="347" t="s">
        <v>175</v>
      </c>
      <c r="P238" s="359"/>
      <c r="Q238" s="360"/>
      <c r="R238" s="357"/>
      <c r="S238" s="347" t="s">
        <v>175</v>
      </c>
      <c r="T238" s="359"/>
      <c r="U238" s="360"/>
      <c r="V238" s="357"/>
      <c r="W238" s="347" t="s">
        <v>175</v>
      </c>
      <c r="X238" s="359"/>
      <c r="Y238" s="360"/>
      <c r="AA238" s="347" t="s">
        <v>175</v>
      </c>
      <c r="AB238" s="359"/>
      <c r="AC238" s="360"/>
      <c r="AE238" s="347" t="s">
        <v>175</v>
      </c>
      <c r="AF238" s="350"/>
      <c r="AG238" s="350"/>
      <c r="AI238" s="347" t="s">
        <v>175</v>
      </c>
      <c r="AJ238" s="359"/>
      <c r="AK238" s="360"/>
      <c r="XEG238" s="342"/>
      <c r="XEH238" s="342"/>
      <c r="XEI238" s="342"/>
      <c r="XEJ238" s="342"/>
      <c r="XEK238" s="342"/>
      <c r="XEL238" s="342"/>
      <c r="XEM238" s="342"/>
      <c r="XEN238" s="342"/>
      <c r="XEO238" s="342"/>
      <c r="XEP238" s="342"/>
      <c r="XEQ238" s="342"/>
      <c r="XER238" s="342"/>
      <c r="XES238" s="342"/>
      <c r="XET238" s="342"/>
      <c r="XEU238" s="342"/>
      <c r="XEV238" s="342"/>
      <c r="XEW238" s="342"/>
      <c r="XEX238" s="342"/>
      <c r="XEY238" s="342"/>
      <c r="XEZ238" s="342"/>
      <c r="XFA238" s="342"/>
      <c r="XFB238" s="342"/>
      <c r="XFC238" s="342"/>
      <c r="XFD238" s="342"/>
    </row>
    <row r="239" s="341" customFormat="1" customHeight="1" spans="2:37 16361:16384">
      <c r="B239" s="347" t="s">
        <v>176</v>
      </c>
      <c r="C239" s="359"/>
      <c r="D239" s="360"/>
      <c r="G239" s="347" t="s">
        <v>176</v>
      </c>
      <c r="H239" s="350"/>
      <c r="I239" s="350"/>
      <c r="K239" s="347" t="s">
        <v>176</v>
      </c>
      <c r="L239" s="359"/>
      <c r="M239" s="360"/>
      <c r="O239" s="347" t="s">
        <v>176</v>
      </c>
      <c r="P239" s="359"/>
      <c r="Q239" s="360"/>
      <c r="S239" s="347" t="s">
        <v>176</v>
      </c>
      <c r="T239" s="359"/>
      <c r="U239" s="360"/>
      <c r="V239" s="357"/>
      <c r="W239" s="347" t="s">
        <v>176</v>
      </c>
      <c r="X239" s="359"/>
      <c r="Y239" s="360"/>
      <c r="AA239" s="347" t="s">
        <v>176</v>
      </c>
      <c r="AB239" s="359"/>
      <c r="AC239" s="360"/>
      <c r="AD239" s="413"/>
      <c r="AE239" s="347" t="s">
        <v>176</v>
      </c>
      <c r="AF239" s="350"/>
      <c r="AG239" s="350"/>
      <c r="AI239" s="347" t="s">
        <v>176</v>
      </c>
      <c r="AJ239" s="359"/>
      <c r="AK239" s="360"/>
      <c r="XEG239" s="342"/>
      <c r="XEH239" s="342"/>
      <c r="XEI239" s="342"/>
      <c r="XEJ239" s="342"/>
      <c r="XEK239" s="342"/>
      <c r="XEL239" s="342"/>
      <c r="XEM239" s="342"/>
      <c r="XEN239" s="342"/>
      <c r="XEO239" s="342"/>
      <c r="XEP239" s="342"/>
      <c r="XEQ239" s="342"/>
      <c r="XER239" s="342"/>
      <c r="XES239" s="342"/>
      <c r="XET239" s="342"/>
      <c r="XEU239" s="342"/>
      <c r="XEV239" s="342"/>
      <c r="XEW239" s="342"/>
      <c r="XEX239" s="342"/>
      <c r="XEY239" s="342"/>
      <c r="XEZ239" s="342"/>
      <c r="XFA239" s="342"/>
      <c r="XFB239" s="342"/>
      <c r="XFC239" s="342"/>
      <c r="XFD239" s="342"/>
    </row>
    <row r="240" s="341" customFormat="1" customHeight="1" spans="2:37 16361:16384">
      <c r="B240" s="347" t="s">
        <v>177</v>
      </c>
      <c r="C240" s="359"/>
      <c r="D240" s="360"/>
      <c r="G240" s="347" t="s">
        <v>177</v>
      </c>
      <c r="H240" s="350"/>
      <c r="I240" s="350"/>
      <c r="K240" s="347" t="s">
        <v>177</v>
      </c>
      <c r="L240" s="359"/>
      <c r="M240" s="360"/>
      <c r="O240" s="347" t="s">
        <v>177</v>
      </c>
      <c r="P240" s="359"/>
      <c r="Q240" s="360"/>
      <c r="S240" s="347" t="s">
        <v>177</v>
      </c>
      <c r="T240" s="359"/>
      <c r="U240" s="360"/>
      <c r="V240" s="357"/>
      <c r="W240" s="347" t="s">
        <v>177</v>
      </c>
      <c r="X240" s="359"/>
      <c r="Y240" s="360"/>
      <c r="AA240" s="347" t="s">
        <v>177</v>
      </c>
      <c r="AB240" s="359"/>
      <c r="AC240" s="360"/>
      <c r="AD240" s="413"/>
      <c r="AE240" s="347" t="s">
        <v>177</v>
      </c>
      <c r="AF240" s="350"/>
      <c r="AG240" s="350"/>
      <c r="AI240" s="347" t="s">
        <v>177</v>
      </c>
      <c r="AJ240" s="359"/>
      <c r="AK240" s="360"/>
      <c r="XEG240" s="342"/>
      <c r="XEH240" s="342"/>
      <c r="XEI240" s="342"/>
      <c r="XEJ240" s="342"/>
      <c r="XEK240" s="342"/>
      <c r="XEL240" s="342"/>
      <c r="XEM240" s="342"/>
      <c r="XEN240" s="342"/>
      <c r="XEO240" s="342"/>
      <c r="XEP240" s="342"/>
      <c r="XEQ240" s="342"/>
      <c r="XER240" s="342"/>
      <c r="XES240" s="342"/>
      <c r="XET240" s="342"/>
      <c r="XEU240" s="342"/>
      <c r="XEV240" s="342"/>
      <c r="XEW240" s="342"/>
      <c r="XEX240" s="342"/>
      <c r="XEY240" s="342"/>
      <c r="XEZ240" s="342"/>
      <c r="XFA240" s="342"/>
      <c r="XFB240" s="342"/>
      <c r="XFC240" s="342"/>
      <c r="XFD240" s="342"/>
    </row>
    <row r="241" s="341" customFormat="1" customHeight="1" spans="2:38 16361:16384">
      <c r="B241" s="347" t="s">
        <v>178</v>
      </c>
      <c r="C241" s="359"/>
      <c r="D241" s="360"/>
      <c r="G241" s="347" t="s">
        <v>178</v>
      </c>
      <c r="H241" s="350"/>
      <c r="I241" s="350"/>
      <c r="K241" s="347" t="s">
        <v>178</v>
      </c>
      <c r="L241" s="359"/>
      <c r="M241" s="360"/>
      <c r="O241" s="347" t="s">
        <v>178</v>
      </c>
      <c r="P241" s="359"/>
      <c r="Q241" s="360"/>
      <c r="R241" s="357"/>
      <c r="S241" s="347" t="s">
        <v>178</v>
      </c>
      <c r="T241" s="359"/>
      <c r="U241" s="360"/>
      <c r="V241" s="357"/>
      <c r="W241" s="347" t="s">
        <v>178</v>
      </c>
      <c r="X241" s="359"/>
      <c r="Y241" s="360"/>
      <c r="AA241" s="347" t="s">
        <v>178</v>
      </c>
      <c r="AB241" s="359"/>
      <c r="AC241" s="360"/>
      <c r="AD241" s="413"/>
      <c r="AE241" s="347" t="s">
        <v>178</v>
      </c>
      <c r="AF241" s="350"/>
      <c r="AG241" s="350"/>
      <c r="AI241" s="347" t="s">
        <v>178</v>
      </c>
      <c r="AJ241" s="359"/>
      <c r="AK241" s="360"/>
      <c r="XEG241" s="342"/>
      <c r="XEH241" s="342"/>
      <c r="XEI241" s="342"/>
      <c r="XEJ241" s="342"/>
      <c r="XEK241" s="342"/>
      <c r="XEL241" s="342"/>
      <c r="XEM241" s="342"/>
      <c r="XEN241" s="342"/>
      <c r="XEO241" s="342"/>
      <c r="XEP241" s="342"/>
      <c r="XEQ241" s="342"/>
      <c r="XER241" s="342"/>
      <c r="XES241" s="342"/>
      <c r="XET241" s="342"/>
      <c r="XEU241" s="342"/>
      <c r="XEV241" s="342"/>
      <c r="XEW241" s="342"/>
      <c r="XEX241" s="342"/>
      <c r="XEY241" s="342"/>
      <c r="XEZ241" s="342"/>
      <c r="XFA241" s="342"/>
      <c r="XFB241" s="342"/>
      <c r="XFC241" s="342"/>
      <c r="XFD241" s="342"/>
    </row>
    <row r="242" s="341" customFormat="1" customHeight="1" spans="2:38 16361:16384">
      <c r="B242" s="347" t="s">
        <v>179</v>
      </c>
      <c r="C242" s="359"/>
      <c r="D242" s="360"/>
      <c r="G242" s="347" t="s">
        <v>179</v>
      </c>
      <c r="H242" s="350"/>
      <c r="I242" s="350"/>
      <c r="J242" s="357"/>
      <c r="K242" s="347" t="s">
        <v>179</v>
      </c>
      <c r="L242" s="359"/>
      <c r="M242" s="360"/>
      <c r="N242" s="357"/>
      <c r="O242" s="347" t="s">
        <v>179</v>
      </c>
      <c r="P242" s="359"/>
      <c r="Q242" s="360"/>
      <c r="S242" s="347" t="s">
        <v>179</v>
      </c>
      <c r="T242" s="359"/>
      <c r="U242" s="360"/>
      <c r="V242" s="357"/>
      <c r="W242" s="347" t="s">
        <v>179</v>
      </c>
      <c r="X242" s="359"/>
      <c r="Y242" s="360"/>
      <c r="AA242" s="347" t="s">
        <v>179</v>
      </c>
      <c r="AB242" s="359"/>
      <c r="AC242" s="360"/>
      <c r="AD242" s="413"/>
      <c r="AE242" s="347" t="s">
        <v>179</v>
      </c>
      <c r="AF242" s="350"/>
      <c r="AG242" s="350"/>
      <c r="AI242" s="347" t="s">
        <v>179</v>
      </c>
      <c r="AJ242" s="359"/>
      <c r="AK242" s="360"/>
      <c r="XEG242" s="342"/>
      <c r="XEH242" s="342"/>
      <c r="XEI242" s="342"/>
      <c r="XEJ242" s="342"/>
      <c r="XEK242" s="342"/>
      <c r="XEL242" s="342"/>
      <c r="XEM242" s="342"/>
      <c r="XEN242" s="342"/>
      <c r="XEO242" s="342"/>
      <c r="XEP242" s="342"/>
      <c r="XEQ242" s="342"/>
      <c r="XER242" s="342"/>
      <c r="XES242" s="342"/>
      <c r="XET242" s="342"/>
      <c r="XEU242" s="342"/>
      <c r="XEV242" s="342"/>
      <c r="XEW242" s="342"/>
      <c r="XEX242" s="342"/>
      <c r="XEY242" s="342"/>
      <c r="XEZ242" s="342"/>
      <c r="XFA242" s="342"/>
      <c r="XFB242" s="342"/>
      <c r="XFC242" s="342"/>
      <c r="XFD242" s="342"/>
    </row>
    <row r="243" s="341" customFormat="1" customHeight="1" spans="2:38 16361:16384">
      <c r="B243" s="347" t="s">
        <v>180</v>
      </c>
      <c r="C243" s="359"/>
      <c r="D243" s="360"/>
      <c r="G243" s="347" t="s">
        <v>180</v>
      </c>
      <c r="H243" s="350"/>
      <c r="I243" s="350"/>
      <c r="K243" s="347" t="s">
        <v>180</v>
      </c>
      <c r="L243" s="359"/>
      <c r="M243" s="360"/>
      <c r="O243" s="347" t="s">
        <v>180</v>
      </c>
      <c r="P243" s="359"/>
      <c r="Q243" s="360"/>
      <c r="S243" s="347" t="s">
        <v>180</v>
      </c>
      <c r="T243" s="359"/>
      <c r="U243" s="360"/>
      <c r="V243" s="357"/>
      <c r="W243" s="347" t="s">
        <v>180</v>
      </c>
      <c r="X243" s="359"/>
      <c r="Y243" s="360"/>
      <c r="AA243" s="347" t="s">
        <v>180</v>
      </c>
      <c r="AB243" s="359"/>
      <c r="AC243" s="360"/>
      <c r="AD243" s="413"/>
      <c r="AE243" s="347" t="s">
        <v>180</v>
      </c>
      <c r="AF243" s="350"/>
      <c r="AG243" s="350"/>
      <c r="AH243" s="357"/>
      <c r="AI243" s="347" t="s">
        <v>180</v>
      </c>
      <c r="AJ243" s="359"/>
      <c r="AK243" s="360"/>
      <c r="XEG243" s="342"/>
      <c r="XEH243" s="342"/>
      <c r="XEI243" s="342"/>
      <c r="XEJ243" s="342"/>
      <c r="XEK243" s="342"/>
      <c r="XEL243" s="342"/>
      <c r="XEM243" s="342"/>
      <c r="XEN243" s="342"/>
      <c r="XEO243" s="342"/>
      <c r="XEP243" s="342"/>
      <c r="XEQ243" s="342"/>
      <c r="XER243" s="342"/>
      <c r="XES243" s="342"/>
      <c r="XET243" s="342"/>
      <c r="XEU243" s="342"/>
      <c r="XEV243" s="342"/>
      <c r="XEW243" s="342"/>
      <c r="XEX243" s="342"/>
      <c r="XEY243" s="342"/>
      <c r="XEZ243" s="342"/>
      <c r="XFA243" s="342"/>
      <c r="XFB243" s="342"/>
      <c r="XFC243" s="342"/>
      <c r="XFD243" s="342"/>
    </row>
    <row r="244" s="341" customFormat="1" customHeight="1" spans="2:38 16361:16384">
      <c r="B244" s="347" t="s">
        <v>181</v>
      </c>
      <c r="C244" s="359"/>
      <c r="D244" s="360"/>
      <c r="G244" s="347" t="s">
        <v>181</v>
      </c>
      <c r="H244" s="350"/>
      <c r="I244" s="350"/>
      <c r="K244" s="347" t="s">
        <v>181</v>
      </c>
      <c r="L244" s="359"/>
      <c r="M244" s="360"/>
      <c r="O244" s="347" t="s">
        <v>181</v>
      </c>
      <c r="P244" s="359"/>
      <c r="Q244" s="360"/>
      <c r="S244" s="347" t="s">
        <v>181</v>
      </c>
      <c r="T244" s="359"/>
      <c r="U244" s="360"/>
      <c r="V244" s="357"/>
      <c r="W244" s="347" t="s">
        <v>181</v>
      </c>
      <c r="X244" s="359"/>
      <c r="Y244" s="360"/>
      <c r="AA244" s="347" t="s">
        <v>181</v>
      </c>
      <c r="AB244" s="359"/>
      <c r="AC244" s="360"/>
      <c r="AD244" s="413"/>
      <c r="AE244" s="347" t="s">
        <v>181</v>
      </c>
      <c r="AF244" s="350"/>
      <c r="AG244" s="350"/>
      <c r="AH244" s="357"/>
      <c r="AI244" s="347" t="s">
        <v>181</v>
      </c>
      <c r="AJ244" s="359"/>
      <c r="AK244" s="360"/>
      <c r="XEG244" s="342"/>
      <c r="XEH244" s="342"/>
      <c r="XEI244" s="342"/>
      <c r="XEJ244" s="342"/>
      <c r="XEK244" s="342"/>
      <c r="XEL244" s="342"/>
      <c r="XEM244" s="342"/>
      <c r="XEN244" s="342"/>
      <c r="XEO244" s="342"/>
      <c r="XEP244" s="342"/>
      <c r="XEQ244" s="342"/>
      <c r="XER244" s="342"/>
      <c r="XES244" s="342"/>
      <c r="XET244" s="342"/>
      <c r="XEU244" s="342"/>
      <c r="XEV244" s="342"/>
      <c r="XEW244" s="342"/>
      <c r="XEX244" s="342"/>
      <c r="XEY244" s="342"/>
      <c r="XEZ244" s="342"/>
      <c r="XFA244" s="342"/>
      <c r="XFB244" s="342"/>
      <c r="XFC244" s="342"/>
      <c r="XFD244" s="342"/>
    </row>
    <row r="245" s="341" customFormat="1" customHeight="1" spans="2:38 16361:16384">
      <c r="B245" s="347" t="s">
        <v>182</v>
      </c>
      <c r="C245" s="359"/>
      <c r="D245" s="360"/>
      <c r="G245" s="347" t="s">
        <v>182</v>
      </c>
      <c r="H245" s="350"/>
      <c r="I245" s="350"/>
      <c r="K245" s="347" t="s">
        <v>182</v>
      </c>
      <c r="L245" s="359"/>
      <c r="M245" s="360"/>
      <c r="O245" s="347" t="s">
        <v>182</v>
      </c>
      <c r="P245" s="359"/>
      <c r="Q245" s="360"/>
      <c r="S245" s="347" t="s">
        <v>182</v>
      </c>
      <c r="T245" s="359"/>
      <c r="U245" s="360"/>
      <c r="V245" s="357"/>
      <c r="W245" s="347" t="s">
        <v>182</v>
      </c>
      <c r="X245" s="359"/>
      <c r="Y245" s="360"/>
      <c r="AA245" s="347" t="s">
        <v>182</v>
      </c>
      <c r="AB245" s="359"/>
      <c r="AC245" s="360"/>
      <c r="AD245" s="413"/>
      <c r="AE245" s="347" t="s">
        <v>182</v>
      </c>
      <c r="AF245" s="350"/>
      <c r="AG245" s="350"/>
      <c r="AH245" s="357"/>
      <c r="AI245" s="347" t="s">
        <v>182</v>
      </c>
      <c r="AJ245" s="359"/>
      <c r="AK245" s="360"/>
      <c r="XEG245" s="342"/>
      <c r="XEH245" s="342"/>
      <c r="XEI245" s="342"/>
      <c r="XEJ245" s="342"/>
      <c r="XEK245" s="342"/>
      <c r="XEL245" s="342"/>
      <c r="XEM245" s="342"/>
      <c r="XEN245" s="342"/>
      <c r="XEO245" s="342"/>
      <c r="XEP245" s="342"/>
      <c r="XEQ245" s="342"/>
      <c r="XER245" s="342"/>
      <c r="XES245" s="342"/>
      <c r="XET245" s="342"/>
      <c r="XEU245" s="342"/>
      <c r="XEV245" s="342"/>
      <c r="XEW245" s="342"/>
      <c r="XEX245" s="342"/>
      <c r="XEY245" s="342"/>
      <c r="XEZ245" s="342"/>
      <c r="XFA245" s="342"/>
      <c r="XFB245" s="342"/>
      <c r="XFC245" s="342"/>
      <c r="XFD245" s="342"/>
    </row>
    <row r="246" s="341" customFormat="1" customHeight="1" spans="2:38 16361:16384">
      <c r="B246" s="347" t="s">
        <v>183</v>
      </c>
      <c r="C246" s="359"/>
      <c r="D246" s="360"/>
      <c r="G246" s="347" t="s">
        <v>183</v>
      </c>
      <c r="H246" s="350"/>
      <c r="I246" s="350"/>
      <c r="K246" s="347" t="s">
        <v>183</v>
      </c>
      <c r="L246" s="359"/>
      <c r="M246" s="360"/>
      <c r="O246" s="347" t="s">
        <v>183</v>
      </c>
      <c r="P246" s="359"/>
      <c r="Q246" s="360"/>
      <c r="S246" s="347" t="s">
        <v>183</v>
      </c>
      <c r="T246" s="359"/>
      <c r="U246" s="360"/>
      <c r="V246" s="357"/>
      <c r="W246" s="347" t="s">
        <v>183</v>
      </c>
      <c r="X246" s="359"/>
      <c r="Y246" s="360"/>
      <c r="Z246" s="357"/>
      <c r="AA246" s="347" t="s">
        <v>183</v>
      </c>
      <c r="AB246" s="359"/>
      <c r="AC246" s="360"/>
      <c r="AE246" s="347" t="s">
        <v>183</v>
      </c>
      <c r="AF246" s="350"/>
      <c r="AG246" s="350"/>
      <c r="AH246" s="357"/>
      <c r="AI246" s="347" t="s">
        <v>183</v>
      </c>
      <c r="AJ246" s="359"/>
      <c r="AK246" s="360"/>
      <c r="AL246" s="362"/>
      <c r="XEG246" s="342"/>
      <c r="XEH246" s="342"/>
      <c r="XEI246" s="342"/>
      <c r="XEJ246" s="342"/>
      <c r="XEK246" s="342"/>
      <c r="XEL246" s="342"/>
      <c r="XEM246" s="342"/>
      <c r="XEN246" s="342"/>
      <c r="XEO246" s="342"/>
      <c r="XEP246" s="342"/>
      <c r="XEQ246" s="342"/>
      <c r="XER246" s="342"/>
      <c r="XES246" s="342"/>
      <c r="XET246" s="342"/>
      <c r="XEU246" s="342"/>
      <c r="XEV246" s="342"/>
      <c r="XEW246" s="342"/>
      <c r="XEX246" s="342"/>
      <c r="XEY246" s="342"/>
      <c r="XEZ246" s="342"/>
      <c r="XFA246" s="342"/>
      <c r="XFB246" s="342"/>
      <c r="XFC246" s="342"/>
      <c r="XFD246" s="342"/>
    </row>
    <row r="247" s="341" customFormat="1" customHeight="1" spans="2:38 16361:16384">
      <c r="B247" s="347" t="s">
        <v>184</v>
      </c>
      <c r="C247" s="359"/>
      <c r="D247" s="360"/>
      <c r="G247" s="347" t="s">
        <v>184</v>
      </c>
      <c r="H247" s="350"/>
      <c r="I247" s="350"/>
      <c r="K247" s="347" t="s">
        <v>184</v>
      </c>
      <c r="L247" s="359"/>
      <c r="M247" s="360"/>
      <c r="O247" s="347" t="s">
        <v>184</v>
      </c>
      <c r="P247" s="359"/>
      <c r="Q247" s="360"/>
      <c r="S247" s="347" t="s">
        <v>184</v>
      </c>
      <c r="T247" s="359"/>
      <c r="U247" s="360"/>
      <c r="V247" s="357"/>
      <c r="W247" s="347" t="s">
        <v>184</v>
      </c>
      <c r="X247" s="359"/>
      <c r="Y247" s="360"/>
      <c r="Z247" s="357"/>
      <c r="AA247" s="347" t="s">
        <v>184</v>
      </c>
      <c r="AB247" s="359"/>
      <c r="AC247" s="360"/>
      <c r="AD247" s="357"/>
      <c r="AE247" s="347" t="s">
        <v>184</v>
      </c>
      <c r="AF247" s="350"/>
      <c r="AG247" s="350"/>
      <c r="AH247" s="357"/>
      <c r="AI247" s="347" t="s">
        <v>184</v>
      </c>
      <c r="AJ247" s="359"/>
      <c r="AK247" s="360"/>
      <c r="XEG247" s="342"/>
      <c r="XEH247" s="342"/>
      <c r="XEI247" s="342"/>
      <c r="XEJ247" s="342"/>
      <c r="XEK247" s="342"/>
      <c r="XEL247" s="342"/>
      <c r="XEM247" s="342"/>
      <c r="XEN247" s="342"/>
      <c r="XEO247" s="342"/>
      <c r="XEP247" s="342"/>
      <c r="XEQ247" s="342"/>
      <c r="XER247" s="342"/>
      <c r="XES247" s="342"/>
      <c r="XET247" s="342"/>
      <c r="XEU247" s="342"/>
      <c r="XEV247" s="342"/>
      <c r="XEW247" s="342"/>
      <c r="XEX247" s="342"/>
      <c r="XEY247" s="342"/>
      <c r="XEZ247" s="342"/>
      <c r="XFA247" s="342"/>
      <c r="XFB247" s="342"/>
      <c r="XFC247" s="342"/>
      <c r="XFD247" s="342"/>
    </row>
    <row r="248" s="341" customFormat="1" customHeight="1" spans="2:38 16361:16384">
      <c r="B248" s="347" t="s">
        <v>185</v>
      </c>
      <c r="C248" s="359"/>
      <c r="D248" s="360"/>
      <c r="G248" s="347" t="s">
        <v>185</v>
      </c>
      <c r="H248" s="350"/>
      <c r="I248" s="350"/>
      <c r="K248" s="347" t="s">
        <v>185</v>
      </c>
      <c r="L248" s="359"/>
      <c r="M248" s="360"/>
      <c r="O248" s="347" t="s">
        <v>185</v>
      </c>
      <c r="P248" s="359"/>
      <c r="Q248" s="360"/>
      <c r="S248" s="347" t="s">
        <v>185</v>
      </c>
      <c r="T248" s="359"/>
      <c r="U248" s="360"/>
      <c r="V248" s="357"/>
      <c r="W248" s="347" t="s">
        <v>185</v>
      </c>
      <c r="X248" s="359"/>
      <c r="Y248" s="360"/>
      <c r="AA248" s="347" t="s">
        <v>185</v>
      </c>
      <c r="AB248" s="359"/>
      <c r="AC248" s="360"/>
      <c r="AE248" s="347" t="s">
        <v>185</v>
      </c>
      <c r="AF248" s="350"/>
      <c r="AG248" s="350"/>
      <c r="AH248" s="357"/>
      <c r="AI248" s="347" t="s">
        <v>185</v>
      </c>
      <c r="AJ248" s="359"/>
      <c r="AK248" s="360"/>
      <c r="XEG248" s="342"/>
      <c r="XEH248" s="342"/>
      <c r="XEI248" s="342"/>
      <c r="XEJ248" s="342"/>
      <c r="XEK248" s="342"/>
      <c r="XEL248" s="342"/>
      <c r="XEM248" s="342"/>
      <c r="XEN248" s="342"/>
      <c r="XEO248" s="342"/>
      <c r="XEP248" s="342"/>
      <c r="XEQ248" s="342"/>
      <c r="XER248" s="342"/>
      <c r="XES248" s="342"/>
      <c r="XET248" s="342"/>
      <c r="XEU248" s="342"/>
      <c r="XEV248" s="342"/>
      <c r="XEW248" s="342"/>
      <c r="XEX248" s="342"/>
      <c r="XEY248" s="342"/>
      <c r="XEZ248" s="342"/>
      <c r="XFA248" s="342"/>
      <c r="XFB248" s="342"/>
      <c r="XFC248" s="342"/>
      <c r="XFD248" s="342"/>
    </row>
    <row r="249" s="341" customFormat="1" customHeight="1" spans="2:38 16361:16384">
      <c r="B249" s="347" t="s">
        <v>186</v>
      </c>
      <c r="C249" s="359"/>
      <c r="D249" s="360"/>
      <c r="G249" s="347" t="s">
        <v>186</v>
      </c>
      <c r="H249" s="350"/>
      <c r="I249" s="350"/>
      <c r="K249" s="347" t="s">
        <v>186</v>
      </c>
      <c r="L249" s="359"/>
      <c r="M249" s="360"/>
      <c r="O249" s="347" t="s">
        <v>186</v>
      </c>
      <c r="P249" s="359"/>
      <c r="Q249" s="360"/>
      <c r="S249" s="347" t="s">
        <v>186</v>
      </c>
      <c r="T249" s="359"/>
      <c r="U249" s="360"/>
      <c r="V249" s="357"/>
      <c r="W249" s="347" t="s">
        <v>186</v>
      </c>
      <c r="X249" s="359"/>
      <c r="Y249" s="360"/>
      <c r="AA249" s="347" t="s">
        <v>186</v>
      </c>
      <c r="AB249" s="359"/>
      <c r="AC249" s="360"/>
      <c r="AE249" s="347" t="s">
        <v>186</v>
      </c>
      <c r="AF249" s="350"/>
      <c r="AG249" s="350"/>
      <c r="AH249" s="357"/>
      <c r="AI249" s="347" t="s">
        <v>186</v>
      </c>
      <c r="AJ249" s="359"/>
      <c r="AK249" s="360"/>
      <c r="AL249" s="362"/>
      <c r="XEG249" s="342"/>
      <c r="XEH249" s="342"/>
      <c r="XEI249" s="342"/>
      <c r="XEJ249" s="342"/>
      <c r="XEK249" s="342"/>
      <c r="XEL249" s="342"/>
      <c r="XEM249" s="342"/>
      <c r="XEN249" s="342"/>
      <c r="XEO249" s="342"/>
      <c r="XEP249" s="342"/>
      <c r="XEQ249" s="342"/>
      <c r="XER249" s="342"/>
      <c r="XES249" s="342"/>
      <c r="XET249" s="342"/>
      <c r="XEU249" s="342"/>
      <c r="XEV249" s="342"/>
      <c r="XEW249" s="342"/>
      <c r="XEX249" s="342"/>
      <c r="XEY249" s="342"/>
      <c r="XEZ249" s="342"/>
      <c r="XFA249" s="342"/>
      <c r="XFB249" s="342"/>
      <c r="XFC249" s="342"/>
      <c r="XFD249" s="342"/>
    </row>
    <row r="250" s="341" customFormat="1" customHeight="1" spans="2:38 16361:16384">
      <c r="B250" s="347" t="s">
        <v>188</v>
      </c>
      <c r="C250" s="359"/>
      <c r="D250" s="360"/>
      <c r="G250" s="347" t="s">
        <v>188</v>
      </c>
      <c r="H250" s="350"/>
      <c r="I250" s="350"/>
      <c r="K250" s="347" t="s">
        <v>188</v>
      </c>
      <c r="L250" s="359"/>
      <c r="M250" s="360"/>
      <c r="O250" s="347" t="s">
        <v>188</v>
      </c>
      <c r="P250" s="359"/>
      <c r="Q250" s="360"/>
      <c r="S250" s="347" t="s">
        <v>188</v>
      </c>
      <c r="T250" s="359"/>
      <c r="U250" s="360"/>
      <c r="W250" s="347" t="s">
        <v>188</v>
      </c>
      <c r="X250" s="359"/>
      <c r="Y250" s="360"/>
      <c r="Z250" s="357"/>
      <c r="AA250" s="347" t="s">
        <v>188</v>
      </c>
      <c r="AB250" s="359"/>
      <c r="AC250" s="360"/>
      <c r="AD250" s="357"/>
      <c r="AE250" s="347" t="s">
        <v>188</v>
      </c>
      <c r="AF250" s="350"/>
      <c r="AG250" s="350"/>
      <c r="AH250" s="357"/>
      <c r="AI250" s="347" t="s">
        <v>188</v>
      </c>
      <c r="AJ250" s="359"/>
      <c r="AK250" s="360"/>
      <c r="XEG250" s="342"/>
      <c r="XEH250" s="342"/>
      <c r="XEI250" s="342"/>
      <c r="XEJ250" s="342"/>
      <c r="XEK250" s="342"/>
      <c r="XEL250" s="342"/>
      <c r="XEM250" s="342"/>
      <c r="XEN250" s="342"/>
      <c r="XEO250" s="342"/>
      <c r="XEP250" s="342"/>
      <c r="XEQ250" s="342"/>
      <c r="XER250" s="342"/>
      <c r="XES250" s="342"/>
      <c r="XET250" s="342"/>
      <c r="XEU250" s="342"/>
      <c r="XEV250" s="342"/>
      <c r="XEW250" s="342"/>
      <c r="XEX250" s="342"/>
      <c r="XEY250" s="342"/>
      <c r="XEZ250" s="342"/>
      <c r="XFA250" s="342"/>
      <c r="XFB250" s="342"/>
      <c r="XFC250" s="342"/>
      <c r="XFD250" s="342"/>
    </row>
    <row r="251" s="341" customFormat="1" customHeight="1" spans="2:38 16361:16384">
      <c r="B251" s="347" t="s">
        <v>191</v>
      </c>
      <c r="C251" s="359"/>
      <c r="D251" s="360"/>
      <c r="G251" s="347" t="s">
        <v>191</v>
      </c>
      <c r="H251" s="350"/>
      <c r="I251" s="350"/>
      <c r="K251" s="347" t="s">
        <v>191</v>
      </c>
      <c r="L251" s="359"/>
      <c r="M251" s="360"/>
      <c r="O251" s="347" t="s">
        <v>191</v>
      </c>
      <c r="P251" s="359"/>
      <c r="Q251" s="360"/>
      <c r="S251" s="347" t="s">
        <v>191</v>
      </c>
      <c r="T251" s="359"/>
      <c r="U251" s="360"/>
      <c r="W251" s="347" t="s">
        <v>191</v>
      </c>
      <c r="X251" s="359"/>
      <c r="Y251" s="360"/>
      <c r="AA251" s="347" t="s">
        <v>191</v>
      </c>
      <c r="AB251" s="359"/>
      <c r="AC251" s="360"/>
      <c r="AE251" s="347" t="s">
        <v>191</v>
      </c>
      <c r="AF251" s="350"/>
      <c r="AG251" s="350"/>
      <c r="AH251" s="357"/>
      <c r="AI251" s="347" t="s">
        <v>191</v>
      </c>
      <c r="AJ251" s="359"/>
      <c r="AK251" s="360"/>
      <c r="XEG251" s="342"/>
      <c r="XEH251" s="342"/>
      <c r="XEI251" s="342"/>
      <c r="XEJ251" s="342"/>
      <c r="XEK251" s="342"/>
      <c r="XEL251" s="342"/>
      <c r="XEM251" s="342"/>
      <c r="XEN251" s="342"/>
      <c r="XEO251" s="342"/>
      <c r="XEP251" s="342"/>
      <c r="XEQ251" s="342"/>
      <c r="XER251" s="342"/>
      <c r="XES251" s="342"/>
      <c r="XET251" s="342"/>
      <c r="XEU251" s="342"/>
      <c r="XEV251" s="342"/>
      <c r="XEW251" s="342"/>
      <c r="XEX251" s="342"/>
      <c r="XEY251" s="342"/>
      <c r="XEZ251" s="342"/>
      <c r="XFA251" s="342"/>
      <c r="XFB251" s="342"/>
      <c r="XFC251" s="342"/>
      <c r="XFD251" s="342"/>
    </row>
    <row r="252" s="341" customFormat="1" customHeight="1" spans="2:38 16361:16384">
      <c r="B252" s="347" t="s">
        <v>192</v>
      </c>
      <c r="C252" s="359"/>
      <c r="D252" s="360"/>
      <c r="G252" s="347" t="s">
        <v>192</v>
      </c>
      <c r="H252" s="350"/>
      <c r="I252" s="350"/>
      <c r="K252" s="347" t="s">
        <v>192</v>
      </c>
      <c r="L252" s="359"/>
      <c r="M252" s="360"/>
      <c r="O252" s="347" t="s">
        <v>192</v>
      </c>
      <c r="P252" s="359"/>
      <c r="Q252" s="360"/>
      <c r="S252" s="347" t="s">
        <v>192</v>
      </c>
      <c r="T252" s="359"/>
      <c r="U252" s="360"/>
      <c r="W252" s="347" t="s">
        <v>192</v>
      </c>
      <c r="X252" s="359"/>
      <c r="Y252" s="360"/>
      <c r="AA252" s="347" t="s">
        <v>192</v>
      </c>
      <c r="AB252" s="359"/>
      <c r="AC252" s="360"/>
      <c r="AE252" s="347" t="s">
        <v>192</v>
      </c>
      <c r="AF252" s="350"/>
      <c r="AG252" s="350"/>
      <c r="AH252" s="357"/>
      <c r="AI252" s="347" t="s">
        <v>192</v>
      </c>
      <c r="AJ252" s="359"/>
      <c r="AK252" s="360"/>
      <c r="AL252" s="362"/>
      <c r="XEG252" s="342"/>
      <c r="XEH252" s="342"/>
      <c r="XEI252" s="342"/>
      <c r="XEJ252" s="342"/>
      <c r="XEK252" s="342"/>
      <c r="XEL252" s="342"/>
      <c r="XEM252" s="342"/>
      <c r="XEN252" s="342"/>
      <c r="XEO252" s="342"/>
      <c r="XEP252" s="342"/>
      <c r="XEQ252" s="342"/>
      <c r="XER252" s="342"/>
      <c r="XES252" s="342"/>
      <c r="XET252" s="342"/>
      <c r="XEU252" s="342"/>
      <c r="XEV252" s="342"/>
      <c r="XEW252" s="342"/>
      <c r="XEX252" s="342"/>
      <c r="XEY252" s="342"/>
      <c r="XEZ252" s="342"/>
      <c r="XFA252" s="342"/>
      <c r="XFB252" s="342"/>
      <c r="XFC252" s="342"/>
      <c r="XFD252" s="342"/>
    </row>
    <row r="253" s="341" customFormat="1" customHeight="1" spans="2:38 16361:16384">
      <c r="B253" s="347" t="s">
        <v>195</v>
      </c>
      <c r="C253" s="359"/>
      <c r="D253" s="360"/>
      <c r="G253" s="347" t="s">
        <v>195</v>
      </c>
      <c r="H253" s="350"/>
      <c r="I253" s="350"/>
      <c r="K253" s="347" t="s">
        <v>195</v>
      </c>
      <c r="L253" s="359"/>
      <c r="M253" s="360"/>
      <c r="O253" s="347" t="s">
        <v>195</v>
      </c>
      <c r="P253" s="359"/>
      <c r="Q253" s="360"/>
      <c r="S253" s="347" t="s">
        <v>195</v>
      </c>
      <c r="T253" s="359"/>
      <c r="U253" s="360"/>
      <c r="W253" s="347" t="s">
        <v>195</v>
      </c>
      <c r="X253" s="359"/>
      <c r="Y253" s="360"/>
      <c r="Z253" s="357"/>
      <c r="AA253" s="347" t="s">
        <v>195</v>
      </c>
      <c r="AB253" s="359"/>
      <c r="AC253" s="360"/>
      <c r="AD253" s="357"/>
      <c r="AE253" s="347" t="s">
        <v>195</v>
      </c>
      <c r="AF253" s="350"/>
      <c r="AG253" s="350"/>
      <c r="AH253" s="357"/>
      <c r="AI253" s="347" t="s">
        <v>195</v>
      </c>
      <c r="AJ253" s="359"/>
      <c r="AK253" s="360"/>
      <c r="XEG253" s="342"/>
      <c r="XEH253" s="342"/>
      <c r="XEI253" s="342"/>
      <c r="XEJ253" s="342"/>
      <c r="XEK253" s="342"/>
      <c r="XEL253" s="342"/>
      <c r="XEM253" s="342"/>
      <c r="XEN253" s="342"/>
      <c r="XEO253" s="342"/>
      <c r="XEP253" s="342"/>
      <c r="XEQ253" s="342"/>
      <c r="XER253" s="342"/>
      <c r="XES253" s="342"/>
      <c r="XET253" s="342"/>
      <c r="XEU253" s="342"/>
      <c r="XEV253" s="342"/>
      <c r="XEW253" s="342"/>
      <c r="XEX253" s="342"/>
      <c r="XEY253" s="342"/>
      <c r="XEZ253" s="342"/>
      <c r="XFA253" s="342"/>
      <c r="XFB253" s="342"/>
      <c r="XFC253" s="342"/>
      <c r="XFD253" s="342"/>
    </row>
    <row r="254" s="341" customFormat="1" customHeight="1" spans="2:38 16361:16384">
      <c r="B254" s="347" t="s">
        <v>197</v>
      </c>
      <c r="C254" s="359"/>
      <c r="D254" s="360"/>
      <c r="G254" s="347" t="s">
        <v>197</v>
      </c>
      <c r="H254" s="350"/>
      <c r="I254" s="350"/>
      <c r="J254" s="357"/>
      <c r="K254" s="347" t="s">
        <v>197</v>
      </c>
      <c r="L254" s="359"/>
      <c r="M254" s="360"/>
      <c r="N254" s="357"/>
      <c r="O254" s="347" t="s">
        <v>197</v>
      </c>
      <c r="P254" s="359"/>
      <c r="Q254" s="360"/>
      <c r="S254" s="347" t="s">
        <v>197</v>
      </c>
      <c r="T254" s="359"/>
      <c r="U254" s="360"/>
      <c r="W254" s="347" t="s">
        <v>197</v>
      </c>
      <c r="X254" s="359"/>
      <c r="Y254" s="360"/>
      <c r="AA254" s="347" t="s">
        <v>197</v>
      </c>
      <c r="AB254" s="359"/>
      <c r="AC254" s="360"/>
      <c r="AE254" s="347" t="s">
        <v>197</v>
      </c>
      <c r="AF254" s="350"/>
      <c r="AG254" s="350"/>
      <c r="AH254" s="357"/>
      <c r="AI254" s="347" t="s">
        <v>197</v>
      </c>
      <c r="AJ254" s="359"/>
      <c r="AK254" s="360"/>
      <c r="XEG254" s="342"/>
      <c r="XEH254" s="342"/>
      <c r="XEI254" s="342"/>
      <c r="XEJ254" s="342"/>
      <c r="XEK254" s="342"/>
      <c r="XEL254" s="342"/>
      <c r="XEM254" s="342"/>
      <c r="XEN254" s="342"/>
      <c r="XEO254" s="342"/>
      <c r="XEP254" s="342"/>
      <c r="XEQ254" s="342"/>
      <c r="XER254" s="342"/>
      <c r="XES254" s="342"/>
      <c r="XET254" s="342"/>
      <c r="XEU254" s="342"/>
      <c r="XEV254" s="342"/>
      <c r="XEW254" s="342"/>
      <c r="XEX254" s="342"/>
      <c r="XEY254" s="342"/>
      <c r="XEZ254" s="342"/>
      <c r="XFA254" s="342"/>
      <c r="XFB254" s="342"/>
      <c r="XFC254" s="342"/>
      <c r="XFD254" s="342"/>
    </row>
    <row r="255" s="341" customFormat="1" customHeight="1" spans="2:38 16361:16384">
      <c r="B255" s="347" t="s">
        <v>198</v>
      </c>
      <c r="C255" s="359"/>
      <c r="D255" s="360"/>
      <c r="G255" s="347" t="s">
        <v>198</v>
      </c>
      <c r="H255" s="350"/>
      <c r="I255" s="350"/>
      <c r="K255" s="347" t="s">
        <v>198</v>
      </c>
      <c r="L255" s="359"/>
      <c r="M255" s="360"/>
      <c r="O255" s="347" t="s">
        <v>198</v>
      </c>
      <c r="P255" s="359"/>
      <c r="Q255" s="360"/>
      <c r="R255" s="357"/>
      <c r="S255" s="347" t="s">
        <v>198</v>
      </c>
      <c r="T255" s="359"/>
      <c r="U255" s="360"/>
      <c r="W255" s="347" t="s">
        <v>198</v>
      </c>
      <c r="X255" s="359"/>
      <c r="Y255" s="360"/>
      <c r="AA255" s="347" t="s">
        <v>198</v>
      </c>
      <c r="AB255" s="359"/>
      <c r="AC255" s="360"/>
      <c r="AE255" s="347" t="s">
        <v>198</v>
      </c>
      <c r="AF255" s="350"/>
      <c r="AG255" s="350"/>
      <c r="AH255" s="357"/>
      <c r="AI255" s="347" t="s">
        <v>198</v>
      </c>
      <c r="AJ255" s="359"/>
      <c r="AK255" s="360"/>
      <c r="AL255" s="362"/>
      <c r="XEG255" s="342"/>
      <c r="XEH255" s="342"/>
      <c r="XEI255" s="342"/>
      <c r="XEJ255" s="342"/>
      <c r="XEK255" s="342"/>
      <c r="XEL255" s="342"/>
      <c r="XEM255" s="342"/>
      <c r="XEN255" s="342"/>
      <c r="XEO255" s="342"/>
      <c r="XEP255" s="342"/>
      <c r="XEQ255" s="342"/>
      <c r="XER255" s="342"/>
      <c r="XES255" s="342"/>
      <c r="XET255" s="342"/>
      <c r="XEU255" s="342"/>
      <c r="XEV255" s="342"/>
      <c r="XEW255" s="342"/>
      <c r="XEX255" s="342"/>
      <c r="XEY255" s="342"/>
      <c r="XEZ255" s="342"/>
      <c r="XFA255" s="342"/>
      <c r="XFB255" s="342"/>
      <c r="XFC255" s="342"/>
      <c r="XFD255" s="342"/>
    </row>
    <row r="256" s="341" customFormat="1" customHeight="1" spans="2:38 16361:16384">
      <c r="B256" s="347" t="s">
        <v>202</v>
      </c>
      <c r="C256" s="359"/>
      <c r="D256" s="360"/>
      <c r="G256" s="347" t="s">
        <v>202</v>
      </c>
      <c r="H256" s="350"/>
      <c r="I256" s="350"/>
      <c r="K256" s="347" t="s">
        <v>202</v>
      </c>
      <c r="L256" s="359"/>
      <c r="M256" s="360"/>
      <c r="O256" s="347" t="s">
        <v>202</v>
      </c>
      <c r="P256" s="359"/>
      <c r="Q256" s="360"/>
      <c r="S256" s="347" t="s">
        <v>202</v>
      </c>
      <c r="T256" s="359"/>
      <c r="U256" s="360"/>
      <c r="W256" s="347" t="s">
        <v>202</v>
      </c>
      <c r="X256" s="359"/>
      <c r="Y256" s="360"/>
      <c r="Z256" s="357"/>
      <c r="AA256" s="347" t="s">
        <v>202</v>
      </c>
      <c r="AB256" s="359"/>
      <c r="AC256" s="360"/>
      <c r="AD256" s="357"/>
      <c r="AE256" s="347" t="s">
        <v>202</v>
      </c>
      <c r="AF256" s="350"/>
      <c r="AG256" s="350"/>
      <c r="AH256" s="357"/>
      <c r="AI256" s="347" t="s">
        <v>202</v>
      </c>
      <c r="AJ256" s="359"/>
      <c r="AK256" s="360"/>
      <c r="XEG256" s="342"/>
      <c r="XEH256" s="342"/>
      <c r="XEI256" s="342"/>
      <c r="XEJ256" s="342"/>
      <c r="XEK256" s="342"/>
      <c r="XEL256" s="342"/>
      <c r="XEM256" s="342"/>
      <c r="XEN256" s="342"/>
      <c r="XEO256" s="342"/>
      <c r="XEP256" s="342"/>
      <c r="XEQ256" s="342"/>
      <c r="XER256" s="342"/>
      <c r="XES256" s="342"/>
      <c r="XET256" s="342"/>
      <c r="XEU256" s="342"/>
      <c r="XEV256" s="342"/>
      <c r="XEW256" s="342"/>
      <c r="XEX256" s="342"/>
      <c r="XEY256" s="342"/>
      <c r="XEZ256" s="342"/>
      <c r="XFA256" s="342"/>
      <c r="XFB256" s="342"/>
      <c r="XFC256" s="342"/>
      <c r="XFD256" s="342"/>
    </row>
    <row r="257" s="341" customFormat="1" customHeight="1" spans="2:38 16361:16384">
      <c r="B257" s="347" t="s">
        <v>203</v>
      </c>
      <c r="C257" s="359"/>
      <c r="D257" s="360"/>
      <c r="G257" s="347" t="s">
        <v>203</v>
      </c>
      <c r="H257" s="350"/>
      <c r="I257" s="350"/>
      <c r="K257" s="347" t="s">
        <v>203</v>
      </c>
      <c r="L257" s="359"/>
      <c r="M257" s="360"/>
      <c r="O257" s="347" t="s">
        <v>203</v>
      </c>
      <c r="P257" s="359"/>
      <c r="Q257" s="360"/>
      <c r="S257" s="347" t="s">
        <v>203</v>
      </c>
      <c r="T257" s="359"/>
      <c r="U257" s="360"/>
      <c r="W257" s="347" t="s">
        <v>203</v>
      </c>
      <c r="X257" s="359"/>
      <c r="Y257" s="360"/>
      <c r="AA257" s="347" t="s">
        <v>203</v>
      </c>
      <c r="AB257" s="359"/>
      <c r="AC257" s="360"/>
      <c r="AE257" s="347" t="s">
        <v>203</v>
      </c>
      <c r="AF257" s="350"/>
      <c r="AG257" s="350"/>
      <c r="AH257" s="357"/>
      <c r="AI257" s="347" t="s">
        <v>203</v>
      </c>
      <c r="AJ257" s="359"/>
      <c r="AK257" s="360"/>
      <c r="XEG257" s="342"/>
      <c r="XEH257" s="342"/>
      <c r="XEI257" s="342"/>
      <c r="XEJ257" s="342"/>
      <c r="XEK257" s="342"/>
      <c r="XEL257" s="342"/>
      <c r="XEM257" s="342"/>
      <c r="XEN257" s="342"/>
      <c r="XEO257" s="342"/>
      <c r="XEP257" s="342"/>
      <c r="XEQ257" s="342"/>
      <c r="XER257" s="342"/>
      <c r="XES257" s="342"/>
      <c r="XET257" s="342"/>
      <c r="XEU257" s="342"/>
      <c r="XEV257" s="342"/>
      <c r="XEW257" s="342"/>
      <c r="XEX257" s="342"/>
      <c r="XEY257" s="342"/>
      <c r="XEZ257" s="342"/>
      <c r="XFA257" s="342"/>
      <c r="XFB257" s="342"/>
      <c r="XFC257" s="342"/>
      <c r="XFD257" s="342"/>
    </row>
    <row r="258" s="341" customFormat="1" customHeight="1" spans="2:38 16361:16384">
      <c r="B258" s="347" t="s">
        <v>204</v>
      </c>
      <c r="C258" s="359"/>
      <c r="D258" s="360"/>
      <c r="G258" s="347" t="s">
        <v>204</v>
      </c>
      <c r="H258" s="350"/>
      <c r="I258" s="350"/>
      <c r="K258" s="347" t="s">
        <v>204</v>
      </c>
      <c r="L258" s="359"/>
      <c r="M258" s="360"/>
      <c r="O258" s="347" t="s">
        <v>204</v>
      </c>
      <c r="P258" s="359"/>
      <c r="Q258" s="360"/>
      <c r="R258" s="357"/>
      <c r="S258" s="347" t="s">
        <v>204</v>
      </c>
      <c r="T258" s="359"/>
      <c r="U258" s="360"/>
      <c r="W258" s="347" t="s">
        <v>204</v>
      </c>
      <c r="X258" s="359"/>
      <c r="Y258" s="360"/>
      <c r="AA258" s="347" t="s">
        <v>204</v>
      </c>
      <c r="AB258" s="359"/>
      <c r="AC258" s="360"/>
      <c r="AE258" s="347" t="s">
        <v>204</v>
      </c>
      <c r="AF258" s="350"/>
      <c r="AG258" s="350"/>
      <c r="AH258" s="357"/>
      <c r="AI258" s="347" t="s">
        <v>204</v>
      </c>
      <c r="AJ258" s="359"/>
      <c r="AK258" s="360"/>
      <c r="AL258" s="362"/>
      <c r="XEG258" s="342"/>
      <c r="XEH258" s="342"/>
      <c r="XEI258" s="342"/>
      <c r="XEJ258" s="342"/>
      <c r="XEK258" s="342"/>
      <c r="XEL258" s="342"/>
      <c r="XEM258" s="342"/>
      <c r="XEN258" s="342"/>
      <c r="XEO258" s="342"/>
      <c r="XEP258" s="342"/>
      <c r="XEQ258" s="342"/>
      <c r="XER258" s="342"/>
      <c r="XES258" s="342"/>
      <c r="XET258" s="342"/>
      <c r="XEU258" s="342"/>
      <c r="XEV258" s="342"/>
      <c r="XEW258" s="342"/>
      <c r="XEX258" s="342"/>
      <c r="XEY258" s="342"/>
      <c r="XEZ258" s="342"/>
      <c r="XFA258" s="342"/>
      <c r="XFB258" s="342"/>
      <c r="XFC258" s="342"/>
      <c r="XFD258" s="342"/>
    </row>
    <row r="259" s="341" customFormat="1" customHeight="1" spans="2:38 16361:16384">
      <c r="B259" s="347" t="s">
        <v>208</v>
      </c>
      <c r="C259" s="359"/>
      <c r="D259" s="360"/>
      <c r="G259" s="347" t="s">
        <v>208</v>
      </c>
      <c r="H259" s="350"/>
      <c r="I259" s="350"/>
      <c r="K259" s="347" t="s">
        <v>208</v>
      </c>
      <c r="L259" s="359"/>
      <c r="M259" s="360"/>
      <c r="O259" s="347" t="s">
        <v>208</v>
      </c>
      <c r="P259" s="359"/>
      <c r="Q259" s="360"/>
      <c r="S259" s="347" t="s">
        <v>208</v>
      </c>
      <c r="T259" s="359"/>
      <c r="U259" s="360"/>
      <c r="W259" s="347" t="s">
        <v>208</v>
      </c>
      <c r="X259" s="359"/>
      <c r="Y259" s="360"/>
      <c r="Z259" s="357"/>
      <c r="AA259" s="347" t="s">
        <v>208</v>
      </c>
      <c r="AB259" s="359"/>
      <c r="AC259" s="360"/>
      <c r="AD259" s="357"/>
      <c r="AE259" s="347" t="s">
        <v>208</v>
      </c>
      <c r="AF259" s="350"/>
      <c r="AG259" s="350"/>
      <c r="AH259" s="357"/>
      <c r="AI259" s="347" t="s">
        <v>208</v>
      </c>
      <c r="AJ259" s="359"/>
      <c r="AK259" s="360"/>
      <c r="XEG259" s="342"/>
      <c r="XEH259" s="342"/>
      <c r="XEI259" s="342"/>
      <c r="XEJ259" s="342"/>
      <c r="XEK259" s="342"/>
      <c r="XEL259" s="342"/>
      <c r="XEM259" s="342"/>
      <c r="XEN259" s="342"/>
      <c r="XEO259" s="342"/>
      <c r="XEP259" s="342"/>
      <c r="XEQ259" s="342"/>
      <c r="XER259" s="342"/>
      <c r="XES259" s="342"/>
      <c r="XET259" s="342"/>
      <c r="XEU259" s="342"/>
      <c r="XEV259" s="342"/>
      <c r="XEW259" s="342"/>
      <c r="XEX259" s="342"/>
      <c r="XEY259" s="342"/>
      <c r="XEZ259" s="342"/>
      <c r="XFA259" s="342"/>
      <c r="XFB259" s="342"/>
      <c r="XFC259" s="342"/>
      <c r="XFD259" s="342"/>
    </row>
    <row r="260" s="341" customFormat="1" customHeight="1" spans="2:38 16361:16384">
      <c r="B260" s="347" t="s">
        <v>18</v>
      </c>
      <c r="C260" s="359"/>
      <c r="D260" s="360"/>
      <c r="G260" s="347" t="s">
        <v>18</v>
      </c>
      <c r="H260" s="350"/>
      <c r="I260" s="350"/>
      <c r="K260" s="347" t="s">
        <v>18</v>
      </c>
      <c r="L260" s="359"/>
      <c r="M260" s="360"/>
      <c r="O260" s="347" t="s">
        <v>18</v>
      </c>
      <c r="P260" s="359"/>
      <c r="Q260" s="360"/>
      <c r="S260" s="347" t="s">
        <v>18</v>
      </c>
      <c r="T260" s="359"/>
      <c r="U260" s="360"/>
      <c r="W260" s="347" t="s">
        <v>18</v>
      </c>
      <c r="X260" s="359"/>
      <c r="Y260" s="360"/>
      <c r="AA260" s="347" t="s">
        <v>18</v>
      </c>
      <c r="AB260" s="359"/>
      <c r="AC260" s="360"/>
      <c r="AE260" s="347" t="s">
        <v>18</v>
      </c>
      <c r="AF260" s="350"/>
      <c r="AG260" s="350"/>
      <c r="AH260" s="357"/>
      <c r="AI260" s="347" t="s">
        <v>18</v>
      </c>
      <c r="AJ260" s="359"/>
      <c r="AK260" s="360"/>
      <c r="XEG260" s="342"/>
      <c r="XEH260" s="342"/>
      <c r="XEI260" s="342"/>
      <c r="XEJ260" s="342"/>
      <c r="XEK260" s="342"/>
      <c r="XEL260" s="342"/>
      <c r="XEM260" s="342"/>
      <c r="XEN260" s="342"/>
      <c r="XEO260" s="342"/>
      <c r="XEP260" s="342"/>
      <c r="XEQ260" s="342"/>
      <c r="XER260" s="342"/>
      <c r="XES260" s="342"/>
      <c r="XET260" s="342"/>
      <c r="XEU260" s="342"/>
      <c r="XEV260" s="342"/>
      <c r="XEW260" s="342"/>
      <c r="XEX260" s="342"/>
      <c r="XEY260" s="342"/>
      <c r="XEZ260" s="342"/>
      <c r="XFA260" s="342"/>
      <c r="XFB260" s="342"/>
      <c r="XFC260" s="342"/>
      <c r="XFD260" s="342"/>
    </row>
    <row r="261" s="341" customFormat="1" customHeight="1" spans="2:38 16361:16384">
      <c r="B261" s="347" t="s">
        <v>209</v>
      </c>
      <c r="C261" s="359"/>
      <c r="D261" s="360"/>
      <c r="G261" s="347" t="s">
        <v>209</v>
      </c>
      <c r="H261" s="350"/>
      <c r="I261" s="350"/>
      <c r="K261" s="347" t="s">
        <v>209</v>
      </c>
      <c r="L261" s="359"/>
      <c r="M261" s="360"/>
      <c r="O261" s="347" t="s">
        <v>209</v>
      </c>
      <c r="P261" s="359"/>
      <c r="Q261" s="360"/>
      <c r="R261" s="357"/>
      <c r="S261" s="347" t="s">
        <v>209</v>
      </c>
      <c r="T261" s="359"/>
      <c r="U261" s="360"/>
      <c r="W261" s="347" t="s">
        <v>209</v>
      </c>
      <c r="X261" s="359"/>
      <c r="Y261" s="360"/>
      <c r="Z261" s="357"/>
      <c r="AA261" s="347" t="s">
        <v>209</v>
      </c>
      <c r="AB261" s="359"/>
      <c r="AC261" s="360"/>
      <c r="AD261" s="357"/>
      <c r="AE261" s="347" t="s">
        <v>209</v>
      </c>
      <c r="AF261" s="350"/>
      <c r="AG261" s="350"/>
      <c r="AH261" s="357"/>
      <c r="AI261" s="347" t="s">
        <v>209</v>
      </c>
      <c r="AJ261" s="359"/>
      <c r="AK261" s="360"/>
      <c r="AL261" s="362"/>
      <c r="XEG261" s="342"/>
      <c r="XEH261" s="342"/>
      <c r="XEI261" s="342"/>
      <c r="XEJ261" s="342"/>
      <c r="XEK261" s="342"/>
      <c r="XEL261" s="342"/>
      <c r="XEM261" s="342"/>
      <c r="XEN261" s="342"/>
      <c r="XEO261" s="342"/>
      <c r="XEP261" s="342"/>
      <c r="XEQ261" s="342"/>
      <c r="XER261" s="342"/>
      <c r="XES261" s="342"/>
      <c r="XET261" s="342"/>
      <c r="XEU261" s="342"/>
      <c r="XEV261" s="342"/>
      <c r="XEW261" s="342"/>
      <c r="XEX261" s="342"/>
      <c r="XEY261" s="342"/>
      <c r="XEZ261" s="342"/>
      <c r="XFA261" s="342"/>
      <c r="XFB261" s="342"/>
      <c r="XFC261" s="342"/>
      <c r="XFD261" s="342"/>
    </row>
    <row r="262" s="341" customFormat="1" customHeight="1" spans="2:38 16361:16384">
      <c r="B262" s="347" t="s">
        <v>212</v>
      </c>
      <c r="C262" s="359"/>
      <c r="D262" s="360"/>
      <c r="G262" s="347" t="s">
        <v>212</v>
      </c>
      <c r="H262" s="350"/>
      <c r="I262" s="350"/>
      <c r="K262" s="347" t="s">
        <v>212</v>
      </c>
      <c r="L262" s="359"/>
      <c r="M262" s="360"/>
      <c r="O262" s="347" t="s">
        <v>212</v>
      </c>
      <c r="P262" s="359"/>
      <c r="Q262" s="360"/>
      <c r="S262" s="347" t="s">
        <v>212</v>
      </c>
      <c r="T262" s="359"/>
      <c r="U262" s="360"/>
      <c r="W262" s="347" t="s">
        <v>212</v>
      </c>
      <c r="X262" s="359"/>
      <c r="Y262" s="360"/>
      <c r="AA262" s="347" t="s">
        <v>212</v>
      </c>
      <c r="AB262" s="359"/>
      <c r="AC262" s="360"/>
      <c r="AD262" s="357"/>
      <c r="AE262" s="347" t="s">
        <v>212</v>
      </c>
      <c r="AF262" s="350"/>
      <c r="AG262" s="350"/>
      <c r="AH262" s="357"/>
      <c r="AI262" s="347" t="s">
        <v>212</v>
      </c>
      <c r="AJ262" s="359"/>
      <c r="AK262" s="360"/>
      <c r="XEG262" s="342"/>
      <c r="XEH262" s="342"/>
      <c r="XEI262" s="342"/>
      <c r="XEJ262" s="342"/>
      <c r="XEK262" s="342"/>
      <c r="XEL262" s="342"/>
      <c r="XEM262" s="342"/>
      <c r="XEN262" s="342"/>
      <c r="XEO262" s="342"/>
      <c r="XEP262" s="342"/>
      <c r="XEQ262" s="342"/>
      <c r="XER262" s="342"/>
      <c r="XES262" s="342"/>
      <c r="XET262" s="342"/>
      <c r="XEU262" s="342"/>
      <c r="XEV262" s="342"/>
      <c r="XEW262" s="342"/>
      <c r="XEX262" s="342"/>
      <c r="XEY262" s="342"/>
      <c r="XEZ262" s="342"/>
      <c r="XFA262" s="342"/>
      <c r="XFB262" s="342"/>
      <c r="XFC262" s="342"/>
      <c r="XFD262" s="342"/>
    </row>
    <row r="263" s="341" customFormat="1" customHeight="1" spans="2:38 16361:16384">
      <c r="B263" s="347" t="s">
        <v>213</v>
      </c>
      <c r="C263" s="359"/>
      <c r="D263" s="360"/>
      <c r="G263" s="347" t="s">
        <v>213</v>
      </c>
      <c r="H263" s="350"/>
      <c r="I263" s="350"/>
      <c r="K263" s="347" t="s">
        <v>213</v>
      </c>
      <c r="L263" s="359"/>
      <c r="M263" s="360"/>
      <c r="O263" s="347" t="s">
        <v>213</v>
      </c>
      <c r="P263" s="359"/>
      <c r="Q263" s="360"/>
      <c r="S263" s="347" t="s">
        <v>213</v>
      </c>
      <c r="T263" s="359"/>
      <c r="U263" s="360"/>
      <c r="W263" s="347" t="s">
        <v>213</v>
      </c>
      <c r="X263" s="359"/>
      <c r="Y263" s="360"/>
      <c r="AA263" s="347" t="s">
        <v>213</v>
      </c>
      <c r="AB263" s="359"/>
      <c r="AC263" s="360"/>
      <c r="AE263" s="347" t="s">
        <v>213</v>
      </c>
      <c r="AF263" s="350"/>
      <c r="AG263" s="350"/>
      <c r="AH263" s="357"/>
      <c r="AI263" s="347" t="s">
        <v>213</v>
      </c>
      <c r="AJ263" s="359"/>
      <c r="AK263" s="360"/>
      <c r="AL263" s="357"/>
      <c r="XEG263" s="342"/>
      <c r="XEH263" s="342"/>
      <c r="XEI263" s="342"/>
      <c r="XEJ263" s="342"/>
      <c r="XEK263" s="342"/>
      <c r="XEL263" s="342"/>
      <c r="XEM263" s="342"/>
      <c r="XEN263" s="342"/>
      <c r="XEO263" s="342"/>
      <c r="XEP263" s="342"/>
      <c r="XEQ263" s="342"/>
      <c r="XER263" s="342"/>
      <c r="XES263" s="342"/>
      <c r="XET263" s="342"/>
      <c r="XEU263" s="342"/>
      <c r="XEV263" s="342"/>
      <c r="XEW263" s="342"/>
      <c r="XEX263" s="342"/>
      <c r="XEY263" s="342"/>
      <c r="XEZ263" s="342"/>
      <c r="XFA263" s="342"/>
      <c r="XFB263" s="342"/>
      <c r="XFC263" s="342"/>
      <c r="XFD263" s="342"/>
    </row>
    <row r="264" s="341" customFormat="1" customHeight="1" spans="2:38 16361:16384">
      <c r="B264" s="347" t="s">
        <v>214</v>
      </c>
      <c r="C264" s="359"/>
      <c r="D264" s="360"/>
      <c r="G264" s="347" t="s">
        <v>214</v>
      </c>
      <c r="H264" s="350"/>
      <c r="I264" s="350"/>
      <c r="K264" s="347" t="s">
        <v>214</v>
      </c>
      <c r="L264" s="359"/>
      <c r="M264" s="360"/>
      <c r="O264" s="347" t="s">
        <v>214</v>
      </c>
      <c r="P264" s="359"/>
      <c r="Q264" s="360"/>
      <c r="R264" s="357"/>
      <c r="S264" s="347" t="s">
        <v>214</v>
      </c>
      <c r="T264" s="359"/>
      <c r="U264" s="360"/>
      <c r="W264" s="347" t="s">
        <v>214</v>
      </c>
      <c r="X264" s="359"/>
      <c r="Y264" s="360"/>
      <c r="Z264" s="357"/>
      <c r="AA264" s="347" t="s">
        <v>214</v>
      </c>
      <c r="AB264" s="359"/>
      <c r="AC264" s="360"/>
      <c r="AD264" s="357"/>
      <c r="AE264" s="347" t="s">
        <v>214</v>
      </c>
      <c r="AF264" s="350"/>
      <c r="AG264" s="350"/>
      <c r="AI264" s="347" t="s">
        <v>214</v>
      </c>
      <c r="AJ264" s="359"/>
      <c r="AK264" s="360"/>
      <c r="AL264" s="362"/>
      <c r="XEG264" s="342"/>
      <c r="XEH264" s="342"/>
      <c r="XEI264" s="342"/>
      <c r="XEJ264" s="342"/>
      <c r="XEK264" s="342"/>
      <c r="XEL264" s="342"/>
      <c r="XEM264" s="342"/>
      <c r="XEN264" s="342"/>
      <c r="XEO264" s="342"/>
      <c r="XEP264" s="342"/>
      <c r="XEQ264" s="342"/>
      <c r="XER264" s="342"/>
      <c r="XES264" s="342"/>
      <c r="XET264" s="342"/>
      <c r="XEU264" s="342"/>
      <c r="XEV264" s="342"/>
      <c r="XEW264" s="342"/>
      <c r="XEX264" s="342"/>
      <c r="XEY264" s="342"/>
      <c r="XEZ264" s="342"/>
      <c r="XFA264" s="342"/>
      <c r="XFB264" s="342"/>
      <c r="XFC264" s="342"/>
      <c r="XFD264" s="342"/>
    </row>
    <row r="265" s="341" customFormat="1" customHeight="1" spans="2:38 16361:16384">
      <c r="B265" s="347" t="s">
        <v>215</v>
      </c>
      <c r="C265" s="359"/>
      <c r="D265" s="360"/>
      <c r="G265" s="347" t="s">
        <v>215</v>
      </c>
      <c r="H265" s="350"/>
      <c r="I265" s="350"/>
      <c r="K265" s="347" t="s">
        <v>215</v>
      </c>
      <c r="L265" s="359"/>
      <c r="M265" s="360"/>
      <c r="O265" s="347" t="s">
        <v>215</v>
      </c>
      <c r="P265" s="359"/>
      <c r="Q265" s="360"/>
      <c r="S265" s="347" t="s">
        <v>215</v>
      </c>
      <c r="T265" s="359"/>
      <c r="U265" s="360"/>
      <c r="W265" s="347" t="s">
        <v>215</v>
      </c>
      <c r="X265" s="359"/>
      <c r="Y265" s="360"/>
      <c r="AA265" s="347" t="s">
        <v>215</v>
      </c>
      <c r="AB265" s="359"/>
      <c r="AC265" s="360"/>
      <c r="AE265" s="347" t="s">
        <v>215</v>
      </c>
      <c r="AF265" s="350"/>
      <c r="AG265" s="350"/>
      <c r="AI265" s="347" t="s">
        <v>215</v>
      </c>
      <c r="AJ265" s="359"/>
      <c r="AK265" s="360"/>
      <c r="XEG265" s="342"/>
      <c r="XEH265" s="342"/>
      <c r="XEI265" s="342"/>
      <c r="XEJ265" s="342"/>
      <c r="XEK265" s="342"/>
      <c r="XEL265" s="342"/>
      <c r="XEM265" s="342"/>
      <c r="XEN265" s="342"/>
      <c r="XEO265" s="342"/>
      <c r="XEP265" s="342"/>
      <c r="XEQ265" s="342"/>
      <c r="XER265" s="342"/>
      <c r="XES265" s="342"/>
      <c r="XET265" s="342"/>
      <c r="XEU265" s="342"/>
      <c r="XEV265" s="342"/>
      <c r="XEW265" s="342"/>
      <c r="XEX265" s="342"/>
      <c r="XEY265" s="342"/>
      <c r="XEZ265" s="342"/>
      <c r="XFA265" s="342"/>
      <c r="XFB265" s="342"/>
      <c r="XFC265" s="342"/>
      <c r="XFD265" s="342"/>
    </row>
    <row r="266" s="341" customFormat="1" customHeight="1" spans="2:38 16361:16384">
      <c r="B266" s="347" t="s">
        <v>67</v>
      </c>
      <c r="C266" s="359"/>
      <c r="D266" s="360"/>
      <c r="G266" s="347" t="s">
        <v>67</v>
      </c>
      <c r="H266" s="350"/>
      <c r="I266" s="350"/>
      <c r="K266" s="347" t="s">
        <v>67</v>
      </c>
      <c r="L266" s="359"/>
      <c r="M266" s="360"/>
      <c r="O266" s="347" t="s">
        <v>67</v>
      </c>
      <c r="P266" s="359"/>
      <c r="Q266" s="360"/>
      <c r="S266" s="347" t="s">
        <v>67</v>
      </c>
      <c r="T266" s="359"/>
      <c r="U266" s="360"/>
      <c r="W266" s="347" t="s">
        <v>67</v>
      </c>
      <c r="X266" s="359"/>
      <c r="Y266" s="360"/>
      <c r="AA266" s="347" t="s">
        <v>67</v>
      </c>
      <c r="AB266" s="359"/>
      <c r="AC266" s="360"/>
      <c r="AE266" s="347" t="s">
        <v>67</v>
      </c>
      <c r="AF266" s="350"/>
      <c r="AG266" s="350"/>
      <c r="AI266" s="347" t="s">
        <v>67</v>
      </c>
      <c r="AJ266" s="359"/>
      <c r="AK266" s="360"/>
      <c r="XEG266" s="342"/>
      <c r="XEH266" s="342"/>
      <c r="XEI266" s="342"/>
      <c r="XEJ266" s="342"/>
      <c r="XEK266" s="342"/>
      <c r="XEL266" s="342"/>
      <c r="XEM266" s="342"/>
      <c r="XEN266" s="342"/>
      <c r="XEO266" s="342"/>
      <c r="XEP266" s="342"/>
      <c r="XEQ266" s="342"/>
      <c r="XER266" s="342"/>
      <c r="XES266" s="342"/>
      <c r="XET266" s="342"/>
      <c r="XEU266" s="342"/>
      <c r="XEV266" s="342"/>
      <c r="XEW266" s="342"/>
      <c r="XEX266" s="342"/>
      <c r="XEY266" s="342"/>
      <c r="XEZ266" s="342"/>
      <c r="XFA266" s="342"/>
      <c r="XFB266" s="342"/>
      <c r="XFC266" s="342"/>
      <c r="XFD266" s="342"/>
    </row>
    <row r="267" s="341" customFormat="1" customHeight="1" spans="2:38 16361:16384">
      <c r="B267" s="347" t="s">
        <v>216</v>
      </c>
      <c r="C267" s="359"/>
      <c r="D267" s="360"/>
      <c r="G267" s="358" t="s">
        <v>216</v>
      </c>
      <c r="H267" s="350"/>
      <c r="I267" s="350"/>
      <c r="K267" s="358" t="s">
        <v>216</v>
      </c>
      <c r="L267" s="359"/>
      <c r="M267" s="360"/>
      <c r="O267" s="358" t="s">
        <v>216</v>
      </c>
      <c r="P267" s="359"/>
      <c r="Q267" s="360"/>
      <c r="R267" s="357"/>
      <c r="S267" s="347" t="s">
        <v>216</v>
      </c>
      <c r="T267" s="359"/>
      <c r="U267" s="360"/>
      <c r="W267" s="358" t="s">
        <v>216</v>
      </c>
      <c r="X267" s="359"/>
      <c r="Y267" s="360"/>
      <c r="Z267" s="357"/>
      <c r="AA267" s="358" t="s">
        <v>216</v>
      </c>
      <c r="AB267" s="359"/>
      <c r="AC267" s="360"/>
      <c r="AD267" s="357"/>
      <c r="AE267" s="358" t="s">
        <v>216</v>
      </c>
      <c r="AF267" s="350"/>
      <c r="AG267" s="350"/>
      <c r="AI267" s="358" t="s">
        <v>216</v>
      </c>
      <c r="AJ267" s="359"/>
      <c r="AK267" s="360"/>
      <c r="XEG267" s="342"/>
      <c r="XEH267" s="342"/>
      <c r="XEI267" s="342"/>
      <c r="XEJ267" s="342"/>
      <c r="XEK267" s="342"/>
      <c r="XEL267" s="342"/>
      <c r="XEM267" s="342"/>
      <c r="XEN267" s="342"/>
      <c r="XEO267" s="342"/>
      <c r="XEP267" s="342"/>
      <c r="XEQ267" s="342"/>
      <c r="XER267" s="342"/>
      <c r="XES267" s="342"/>
      <c r="XET267" s="342"/>
      <c r="XEU267" s="342"/>
      <c r="XEV267" s="342"/>
      <c r="XEW267" s="342"/>
      <c r="XEX267" s="342"/>
      <c r="XEY267" s="342"/>
      <c r="XEZ267" s="342"/>
      <c r="XFA267" s="342"/>
      <c r="XFB267" s="342"/>
      <c r="XFC267" s="342"/>
      <c r="XFD267" s="342"/>
    </row>
    <row r="268" s="341" customFormat="1" customHeight="1" spans="2:38 16361:16384">
      <c r="B268" s="347" t="s">
        <v>32</v>
      </c>
      <c r="C268" s="359"/>
      <c r="D268" s="360"/>
      <c r="G268" s="358" t="s">
        <v>32</v>
      </c>
      <c r="H268" s="350"/>
      <c r="I268" s="350"/>
      <c r="K268" s="358" t="s">
        <v>32</v>
      </c>
      <c r="L268" s="359"/>
      <c r="M268" s="360"/>
      <c r="O268" s="358" t="s">
        <v>32</v>
      </c>
      <c r="P268" s="359"/>
      <c r="Q268" s="360"/>
      <c r="S268" s="347" t="s">
        <v>32</v>
      </c>
      <c r="T268" s="359"/>
      <c r="U268" s="360"/>
      <c r="W268" s="358" t="s">
        <v>32</v>
      </c>
      <c r="X268" s="359"/>
      <c r="Y268" s="360"/>
      <c r="AA268" s="358" t="s">
        <v>32</v>
      </c>
      <c r="AB268" s="359"/>
      <c r="AC268" s="360"/>
      <c r="AE268" s="358" t="s">
        <v>32</v>
      </c>
      <c r="AF268" s="350"/>
      <c r="AG268" s="350"/>
      <c r="AI268" s="358" t="s">
        <v>32</v>
      </c>
      <c r="AJ268" s="359"/>
      <c r="AK268" s="360"/>
      <c r="XEG268" s="342"/>
      <c r="XEH268" s="342"/>
      <c r="XEI268" s="342"/>
      <c r="XEJ268" s="342"/>
      <c r="XEK268" s="342"/>
      <c r="XEL268" s="342"/>
      <c r="XEM268" s="342"/>
      <c r="XEN268" s="342"/>
      <c r="XEO268" s="342"/>
      <c r="XEP268" s="342"/>
      <c r="XEQ268" s="342"/>
      <c r="XER268" s="342"/>
      <c r="XES268" s="342"/>
      <c r="XET268" s="342"/>
      <c r="XEU268" s="342"/>
      <c r="XEV268" s="342"/>
      <c r="XEW268" s="342"/>
      <c r="XEX268" s="342"/>
      <c r="XEY268" s="342"/>
      <c r="XEZ268" s="342"/>
      <c r="XFA268" s="342"/>
      <c r="XFB268" s="342"/>
      <c r="XFC268" s="342"/>
      <c r="XFD268" s="342"/>
    </row>
    <row r="269" s="341" customFormat="1" customHeight="1" spans="2:38 16361:16384">
      <c r="B269" s="347" t="s">
        <v>22</v>
      </c>
      <c r="C269" s="388"/>
      <c r="D269" s="399"/>
      <c r="G269" s="347" t="s">
        <v>22</v>
      </c>
      <c r="H269" s="350"/>
      <c r="I269" s="350"/>
      <c r="K269" s="347" t="s">
        <v>22</v>
      </c>
      <c r="L269" s="388"/>
      <c r="M269" s="399"/>
      <c r="O269" s="347" t="s">
        <v>22</v>
      </c>
      <c r="P269" s="388"/>
      <c r="Q269" s="399"/>
      <c r="S269" s="347" t="s">
        <v>22</v>
      </c>
      <c r="T269" s="388"/>
      <c r="U269" s="399"/>
      <c r="W269" s="347" t="s">
        <v>22</v>
      </c>
      <c r="X269" s="388"/>
      <c r="Y269" s="399"/>
      <c r="AA269" s="347" t="s">
        <v>22</v>
      </c>
      <c r="AB269" s="388"/>
      <c r="AC269" s="399"/>
      <c r="AE269" s="347" t="s">
        <v>22</v>
      </c>
      <c r="AF269" s="350"/>
      <c r="AG269" s="350"/>
      <c r="AI269" s="347" t="s">
        <v>22</v>
      </c>
      <c r="AJ269" s="388"/>
      <c r="AK269" s="399"/>
      <c r="XEG269" s="342"/>
      <c r="XEH269" s="342"/>
      <c r="XEI269" s="342"/>
      <c r="XEJ269" s="342"/>
      <c r="XEK269" s="342"/>
      <c r="XEL269" s="342"/>
      <c r="XEM269" s="342"/>
      <c r="XEN269" s="342"/>
      <c r="XEO269" s="342"/>
      <c r="XEP269" s="342"/>
      <c r="XEQ269" s="342"/>
      <c r="XER269" s="342"/>
      <c r="XES269" s="342"/>
      <c r="XET269" s="342"/>
      <c r="XEU269" s="342"/>
      <c r="XEV269" s="342"/>
      <c r="XEW269" s="342"/>
      <c r="XEX269" s="342"/>
      <c r="XEY269" s="342"/>
      <c r="XEZ269" s="342"/>
      <c r="XFA269" s="342"/>
      <c r="XFB269" s="342"/>
      <c r="XFC269" s="342"/>
      <c r="XFD269" s="342"/>
    </row>
    <row r="270" s="341" customFormat="1" customHeight="1" spans="2:38 16361:16384">
      <c r="B270" s="345"/>
      <c r="C270" s="390" t="s">
        <v>218</v>
      </c>
      <c r="D270" s="391">
        <f>SUM(E228:E268)</f>
        <v>0</v>
      </c>
      <c r="G270" s="345"/>
      <c r="H270" s="390"/>
      <c r="I270" s="391"/>
      <c r="K270" s="345"/>
      <c r="L270" s="390" t="s">
        <v>218</v>
      </c>
      <c r="M270" s="391">
        <f>SUM(N228:N268)</f>
        <v>0</v>
      </c>
      <c r="O270" s="345"/>
      <c r="P270" s="390" t="s">
        <v>218</v>
      </c>
      <c r="Q270" s="391">
        <f>SUM(R228:R268)</f>
        <v>0</v>
      </c>
      <c r="S270" s="345"/>
      <c r="T270" s="390" t="s">
        <v>218</v>
      </c>
      <c r="U270" s="391">
        <f>SUM(V228:V268)</f>
        <v>0</v>
      </c>
      <c r="W270" s="345"/>
      <c r="X270" s="390" t="s">
        <v>218</v>
      </c>
      <c r="Y270" s="391">
        <f>SUM(Z228:Z268)</f>
        <v>0</v>
      </c>
      <c r="AA270" s="345"/>
      <c r="AB270" s="390" t="s">
        <v>218</v>
      </c>
      <c r="AC270" s="391">
        <f>SUM(AD228:AD268)</f>
        <v>0</v>
      </c>
      <c r="AE270" s="345"/>
      <c r="AF270" s="390" t="s">
        <v>218</v>
      </c>
      <c r="AG270" s="391">
        <f>SUM(AH228:AH268)</f>
        <v>0</v>
      </c>
      <c r="AI270" s="345"/>
      <c r="AJ270" s="390" t="s">
        <v>218</v>
      </c>
      <c r="AK270" s="391">
        <f>SUM(AL228:AL268)</f>
        <v>0</v>
      </c>
      <c r="XEG270" s="342"/>
      <c r="XEH270" s="342"/>
      <c r="XEI270" s="342"/>
      <c r="XEJ270" s="342"/>
      <c r="XEK270" s="342"/>
      <c r="XEL270" s="342"/>
      <c r="XEM270" s="342"/>
      <c r="XEN270" s="342"/>
      <c r="XEO270" s="342"/>
      <c r="XEP270" s="342"/>
      <c r="XEQ270" s="342"/>
      <c r="XER270" s="342"/>
      <c r="XES270" s="342"/>
      <c r="XET270" s="342"/>
      <c r="XEU270" s="342"/>
      <c r="XEV270" s="342"/>
      <c r="XEW270" s="342"/>
      <c r="XEX270" s="342"/>
      <c r="XEY270" s="342"/>
      <c r="XEZ270" s="342"/>
      <c r="XFA270" s="342"/>
      <c r="XFB270" s="342"/>
      <c r="XFC270" s="342"/>
      <c r="XFD270" s="342"/>
    </row>
    <row r="274" s="342" customFormat="1" ht="25.95" customHeight="1" spans="1:49 16361:16384">
      <c r="A274" s="414" t="s">
        <v>313</v>
      </c>
      <c r="B274" s="415"/>
      <c r="C274" s="415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S274" s="416"/>
      <c r="T274" s="417"/>
      <c r="U274" s="417"/>
      <c r="W274" s="416"/>
      <c r="X274" s="417"/>
      <c r="Y274" s="417"/>
      <c r="AA274" s="416"/>
      <c r="AB274" s="417"/>
      <c r="AC274" s="417"/>
      <c r="AE274" s="416"/>
      <c r="AF274" s="417"/>
      <c r="AG274" s="417"/>
      <c r="AI274" s="416"/>
      <c r="AJ274" s="417"/>
      <c r="AK274" s="417"/>
      <c r="AM274" s="416"/>
      <c r="AN274" s="417"/>
      <c r="AO274" s="417"/>
      <c r="AQ274" s="416"/>
      <c r="AR274" s="417"/>
      <c r="AS274" s="417"/>
      <c r="AU274" s="416"/>
      <c r="AV274" s="417"/>
      <c r="AW274" s="417"/>
    </row>
    <row r="275" s="341" customFormat="1" customHeight="1" spans="1:49 16361:16384">
      <c r="B275" s="342"/>
      <c r="C275" s="418" t="s">
        <v>314</v>
      </c>
      <c r="D275" s="418"/>
      <c r="E275" s="342"/>
      <c r="F275" s="419"/>
      <c r="G275" s="342"/>
      <c r="H275" s="418"/>
      <c r="I275" s="418"/>
      <c r="J275" s="342"/>
      <c r="K275" s="420"/>
      <c r="XEG275" s="342"/>
      <c r="XEH275" s="342"/>
      <c r="XEI275" s="342"/>
      <c r="XEJ275" s="342"/>
      <c r="XEK275" s="342"/>
      <c r="XEL275" s="342"/>
      <c r="XEM275" s="342"/>
      <c r="XEN275" s="342"/>
      <c r="XEO275" s="342"/>
      <c r="XEP275" s="342"/>
      <c r="XEQ275" s="342"/>
      <c r="XER275" s="342"/>
      <c r="XES275" s="342"/>
      <c r="XET275" s="342"/>
      <c r="XEU275" s="342"/>
      <c r="XEV275" s="342"/>
      <c r="XEW275" s="342"/>
      <c r="XEX275" s="342"/>
      <c r="XEY275" s="342"/>
      <c r="XEZ275" s="342"/>
      <c r="XFA275" s="342"/>
      <c r="XFB275" s="342"/>
      <c r="XFC275" s="342"/>
      <c r="XFD275" s="342"/>
    </row>
    <row r="276" s="341" customFormat="1" customHeight="1" spans="1:49 16361:16384">
      <c r="B276" s="421" t="s">
        <v>315</v>
      </c>
      <c r="C276" s="422"/>
      <c r="D276" s="422"/>
      <c r="E276" s="342"/>
      <c r="F276" s="423"/>
      <c r="G276" s="341"/>
      <c r="H276" s="341"/>
      <c r="I276" s="341"/>
      <c r="J276" s="341"/>
      <c r="K276" s="341"/>
      <c r="XEG276" s="342"/>
      <c r="XEH276" s="342"/>
      <c r="XEI276" s="342"/>
      <c r="XEJ276" s="342"/>
      <c r="XEK276" s="342"/>
      <c r="XEL276" s="342"/>
      <c r="XEM276" s="342"/>
      <c r="XEN276" s="342"/>
      <c r="XEO276" s="342"/>
      <c r="XEP276" s="342"/>
      <c r="XEQ276" s="342"/>
      <c r="XER276" s="342"/>
      <c r="XES276" s="342"/>
      <c r="XET276" s="342"/>
      <c r="XEU276" s="342"/>
      <c r="XEV276" s="342"/>
      <c r="XEW276" s="342"/>
      <c r="XEX276" s="342"/>
      <c r="XEY276" s="342"/>
      <c r="XEZ276" s="342"/>
      <c r="XFA276" s="342"/>
      <c r="XFB276" s="342"/>
      <c r="XFC276" s="342"/>
      <c r="XFD276" s="342"/>
    </row>
    <row r="277" s="341" customFormat="1" customHeight="1" spans="1:49 16361:16384">
      <c r="B277" s="421" t="s">
        <v>316</v>
      </c>
      <c r="C277" s="424"/>
      <c r="D277" s="347"/>
      <c r="E277" s="341"/>
      <c r="F277" s="423"/>
      <c r="G277" s="341"/>
      <c r="H277" s="341"/>
      <c r="I277" s="341"/>
      <c r="J277" s="341"/>
      <c r="K277" s="341"/>
      <c r="XEG277" s="342"/>
      <c r="XEH277" s="342"/>
      <c r="XEI277" s="342"/>
      <c r="XEJ277" s="342"/>
      <c r="XEK277" s="342"/>
      <c r="XEL277" s="342"/>
      <c r="XEM277" s="342"/>
      <c r="XEN277" s="342"/>
      <c r="XEO277" s="342"/>
      <c r="XEP277" s="342"/>
      <c r="XEQ277" s="342"/>
      <c r="XER277" s="342"/>
      <c r="XES277" s="342"/>
      <c r="XET277" s="342"/>
      <c r="XEU277" s="342"/>
      <c r="XEV277" s="342"/>
      <c r="XEW277" s="342"/>
      <c r="XEX277" s="342"/>
      <c r="XEY277" s="342"/>
      <c r="XEZ277" s="342"/>
      <c r="XFA277" s="342"/>
      <c r="XFB277" s="342"/>
      <c r="XFC277" s="342"/>
      <c r="XFD277" s="342"/>
    </row>
    <row r="278" s="341" customFormat="1" customHeight="1" spans="1:49 16361:16384">
      <c r="B278" s="421" t="s">
        <v>317</v>
      </c>
      <c r="C278" s="422"/>
      <c r="D278" s="425"/>
      <c r="E278" s="342"/>
      <c r="F278" s="423"/>
      <c r="G278" s="341"/>
      <c r="H278" s="341"/>
      <c r="I278" s="341"/>
      <c r="J278" s="341"/>
      <c r="K278" s="341"/>
      <c r="XEG278" s="342"/>
      <c r="XEH278" s="342"/>
      <c r="XEI278" s="342"/>
      <c r="XEJ278" s="342"/>
      <c r="XEK278" s="342"/>
      <c r="XEL278" s="342"/>
      <c r="XEM278" s="342"/>
      <c r="XEN278" s="342"/>
      <c r="XEO278" s="342"/>
      <c r="XEP278" s="342"/>
      <c r="XEQ278" s="342"/>
      <c r="XER278" s="342"/>
      <c r="XES278" s="342"/>
      <c r="XET278" s="342"/>
      <c r="XEU278" s="342"/>
      <c r="XEV278" s="342"/>
      <c r="XEW278" s="342"/>
      <c r="XEX278" s="342"/>
      <c r="XEY278" s="342"/>
      <c r="XEZ278" s="342"/>
      <c r="XFA278" s="342"/>
      <c r="XFB278" s="342"/>
      <c r="XFC278" s="342"/>
      <c r="XFD278" s="342"/>
    </row>
    <row r="279" s="341" customFormat="1" customHeight="1" spans="1:49 16361:16384">
      <c r="B279" s="421" t="s">
        <v>318</v>
      </c>
      <c r="C279" s="355" t="s">
        <v>319</v>
      </c>
      <c r="D279" s="356">
        <v>1</v>
      </c>
      <c r="E279" s="341">
        <v>180</v>
      </c>
      <c r="F279" s="423"/>
      <c r="G279" s="341"/>
      <c r="H279" s="341"/>
      <c r="I279" s="341"/>
      <c r="J279" s="341"/>
      <c r="K279" s="341"/>
      <c r="XEG279" s="342"/>
      <c r="XEH279" s="342"/>
      <c r="XEI279" s="342"/>
      <c r="XEJ279" s="342"/>
      <c r="XEK279" s="342"/>
      <c r="XEL279" s="342"/>
      <c r="XEM279" s="342"/>
      <c r="XEN279" s="342"/>
      <c r="XEO279" s="342"/>
      <c r="XEP279" s="342"/>
      <c r="XEQ279" s="342"/>
      <c r="XER279" s="342"/>
      <c r="XES279" s="342"/>
      <c r="XET279" s="342"/>
      <c r="XEU279" s="342"/>
      <c r="XEV279" s="342"/>
      <c r="XEW279" s="342"/>
      <c r="XEX279" s="342"/>
      <c r="XEY279" s="342"/>
      <c r="XEZ279" s="342"/>
      <c r="XFA279" s="342"/>
      <c r="XFB279" s="342"/>
      <c r="XFC279" s="342"/>
      <c r="XFD279" s="342"/>
    </row>
    <row r="280" s="341" customFormat="1" customHeight="1" spans="1:49 16361:16384">
      <c r="B280" s="421" t="s">
        <v>320</v>
      </c>
      <c r="C280" s="422"/>
      <c r="D280" s="425"/>
      <c r="E280" s="342"/>
      <c r="F280" s="423"/>
      <c r="G280" s="341"/>
      <c r="H280" s="341"/>
      <c r="I280" s="341"/>
      <c r="J280" s="341"/>
      <c r="K280" s="341"/>
      <c r="XEG280" s="342"/>
      <c r="XEH280" s="342"/>
      <c r="XEI280" s="342"/>
      <c r="XEJ280" s="342"/>
      <c r="XEK280" s="342"/>
      <c r="XEL280" s="342"/>
      <c r="XEM280" s="342"/>
      <c r="XEN280" s="342"/>
      <c r="XEO280" s="342"/>
      <c r="XEP280" s="342"/>
      <c r="XEQ280" s="342"/>
      <c r="XER280" s="342"/>
      <c r="XES280" s="342"/>
      <c r="XET280" s="342"/>
      <c r="XEU280" s="342"/>
      <c r="XEV280" s="342"/>
      <c r="XEW280" s="342"/>
      <c r="XEX280" s="342"/>
      <c r="XEY280" s="342"/>
      <c r="XEZ280" s="342"/>
      <c r="XFA280" s="342"/>
      <c r="XFB280" s="342"/>
      <c r="XFC280" s="342"/>
      <c r="XFD280" s="342"/>
    </row>
    <row r="281" s="341" customFormat="1" customHeight="1" spans="1:49 16361:16384">
      <c r="B281" s="421" t="s">
        <v>156</v>
      </c>
      <c r="C281" s="422"/>
      <c r="D281" s="425"/>
      <c r="E281" s="342"/>
      <c r="F281" s="423"/>
      <c r="G281" s="341"/>
      <c r="H281" s="341"/>
      <c r="I281" s="341"/>
      <c r="J281" s="341"/>
      <c r="K281" s="341"/>
      <c r="XEG281" s="342"/>
      <c r="XEH281" s="342"/>
      <c r="XEI281" s="342"/>
      <c r="XEJ281" s="342"/>
      <c r="XEK281" s="342"/>
      <c r="XEL281" s="342"/>
      <c r="XEM281" s="342"/>
      <c r="XEN281" s="342"/>
      <c r="XEO281" s="342"/>
      <c r="XEP281" s="342"/>
      <c r="XEQ281" s="342"/>
      <c r="XER281" s="342"/>
      <c r="XES281" s="342"/>
      <c r="XET281" s="342"/>
      <c r="XEU281" s="342"/>
      <c r="XEV281" s="342"/>
      <c r="XEW281" s="342"/>
      <c r="XEX281" s="342"/>
      <c r="XEY281" s="342"/>
      <c r="XEZ281" s="342"/>
      <c r="XFA281" s="342"/>
      <c r="XFB281" s="342"/>
      <c r="XFC281" s="342"/>
      <c r="XFD281" s="342"/>
    </row>
    <row r="282" s="341" customFormat="1" customHeight="1" spans="1:49 16361:16384">
      <c r="B282" s="421" t="s">
        <v>158</v>
      </c>
      <c r="C282" s="422"/>
      <c r="D282" s="425"/>
      <c r="E282" s="342"/>
      <c r="F282" s="423"/>
      <c r="G282" s="341"/>
      <c r="H282" s="341"/>
      <c r="I282" s="341"/>
      <c r="J282" s="341"/>
      <c r="K282" s="341"/>
      <c r="XEG282" s="342"/>
      <c r="XEH282" s="342"/>
      <c r="XEI282" s="342"/>
      <c r="XEJ282" s="342"/>
      <c r="XEK282" s="342"/>
      <c r="XEL282" s="342"/>
      <c r="XEM282" s="342"/>
      <c r="XEN282" s="342"/>
      <c r="XEO282" s="342"/>
      <c r="XEP282" s="342"/>
      <c r="XEQ282" s="342"/>
      <c r="XER282" s="342"/>
      <c r="XES282" s="342"/>
      <c r="XET282" s="342"/>
      <c r="XEU282" s="342"/>
      <c r="XEV282" s="342"/>
      <c r="XEW282" s="342"/>
      <c r="XEX282" s="342"/>
      <c r="XEY282" s="342"/>
      <c r="XEZ282" s="342"/>
      <c r="XFA282" s="342"/>
      <c r="XFB282" s="342"/>
      <c r="XFC282" s="342"/>
      <c r="XFD282" s="342"/>
    </row>
    <row r="283" s="341" customFormat="1" customHeight="1" spans="1:49 16361:16384">
      <c r="B283" s="421" t="s">
        <v>162</v>
      </c>
      <c r="C283" s="355" t="s">
        <v>321</v>
      </c>
      <c r="D283" s="356">
        <v>1</v>
      </c>
      <c r="E283" s="341">
        <v>180</v>
      </c>
      <c r="F283" s="423"/>
      <c r="G283" s="341"/>
      <c r="H283" s="341"/>
      <c r="I283" s="341"/>
      <c r="J283" s="341"/>
      <c r="K283" s="341"/>
      <c r="XEG283" s="342"/>
      <c r="XEH283" s="342"/>
      <c r="XEI283" s="342"/>
      <c r="XEJ283" s="342"/>
      <c r="XEK283" s="342"/>
      <c r="XEL283" s="342"/>
      <c r="XEM283" s="342"/>
      <c r="XEN283" s="342"/>
      <c r="XEO283" s="342"/>
      <c r="XEP283" s="342"/>
      <c r="XEQ283" s="342"/>
      <c r="XER283" s="342"/>
      <c r="XES283" s="342"/>
      <c r="XET283" s="342"/>
      <c r="XEU283" s="342"/>
      <c r="XEV283" s="342"/>
      <c r="XEW283" s="342"/>
      <c r="XEX283" s="342"/>
      <c r="XEY283" s="342"/>
      <c r="XEZ283" s="342"/>
      <c r="XFA283" s="342"/>
      <c r="XFB283" s="342"/>
      <c r="XFC283" s="342"/>
      <c r="XFD283" s="342"/>
    </row>
    <row r="284" s="341" customFormat="1" customHeight="1" spans="1:49 16361:16384">
      <c r="B284" s="421" t="s">
        <v>163</v>
      </c>
      <c r="C284" s="422"/>
      <c r="D284" s="425"/>
      <c r="E284" s="342"/>
      <c r="F284" s="423"/>
      <c r="G284" s="341"/>
      <c r="H284" s="341"/>
      <c r="I284" s="341"/>
      <c r="J284" s="341"/>
      <c r="K284" s="341"/>
      <c r="XEG284" s="342"/>
      <c r="XEH284" s="342"/>
      <c r="XEI284" s="342"/>
      <c r="XEJ284" s="342"/>
      <c r="XEK284" s="342"/>
      <c r="XEL284" s="342"/>
      <c r="XEM284" s="342"/>
      <c r="XEN284" s="342"/>
      <c r="XEO284" s="342"/>
      <c r="XEP284" s="342"/>
      <c r="XEQ284" s="342"/>
      <c r="XER284" s="342"/>
      <c r="XES284" s="342"/>
      <c r="XET284" s="342"/>
      <c r="XEU284" s="342"/>
      <c r="XEV284" s="342"/>
      <c r="XEW284" s="342"/>
      <c r="XEX284" s="342"/>
      <c r="XEY284" s="342"/>
      <c r="XEZ284" s="342"/>
      <c r="XFA284" s="342"/>
      <c r="XFB284" s="342"/>
      <c r="XFC284" s="342"/>
      <c r="XFD284" s="342"/>
    </row>
    <row r="285" s="341" customFormat="1" customHeight="1" spans="1:49 16361:16384">
      <c r="B285" s="421" t="s">
        <v>167</v>
      </c>
      <c r="C285" s="422"/>
      <c r="D285" s="425"/>
      <c r="E285" s="342"/>
      <c r="F285" s="423"/>
      <c r="G285" s="341"/>
      <c r="H285" s="341"/>
      <c r="I285" s="341"/>
      <c r="J285" s="341"/>
      <c r="K285" s="341"/>
      <c r="XEG285" s="342"/>
      <c r="XEH285" s="342"/>
      <c r="XEI285" s="342"/>
      <c r="XEJ285" s="342"/>
      <c r="XEK285" s="342"/>
      <c r="XEL285" s="342"/>
      <c r="XEM285" s="342"/>
      <c r="XEN285" s="342"/>
      <c r="XEO285" s="342"/>
      <c r="XEP285" s="342"/>
      <c r="XEQ285" s="342"/>
      <c r="XER285" s="342"/>
      <c r="XES285" s="342"/>
      <c r="XET285" s="342"/>
      <c r="XEU285" s="342"/>
      <c r="XEV285" s="342"/>
      <c r="XEW285" s="342"/>
      <c r="XEX285" s="342"/>
      <c r="XEY285" s="342"/>
      <c r="XEZ285" s="342"/>
      <c r="XFA285" s="342"/>
      <c r="XFB285" s="342"/>
      <c r="XFC285" s="342"/>
      <c r="XFD285" s="342"/>
    </row>
    <row r="286" s="341" customFormat="1" customHeight="1" spans="1:49 16361:16384">
      <c r="B286" s="421" t="s">
        <v>168</v>
      </c>
      <c r="C286" s="422"/>
      <c r="D286" s="425"/>
      <c r="E286" s="342"/>
      <c r="F286" s="423"/>
      <c r="G286" s="341"/>
      <c r="H286" s="341"/>
      <c r="I286" s="341"/>
      <c r="J286" s="341"/>
      <c r="K286" s="341"/>
      <c r="XEG286" s="342"/>
      <c r="XEH286" s="342"/>
      <c r="XEI286" s="342"/>
      <c r="XEJ286" s="342"/>
      <c r="XEK286" s="342"/>
      <c r="XEL286" s="342"/>
      <c r="XEM286" s="342"/>
      <c r="XEN286" s="342"/>
      <c r="XEO286" s="342"/>
      <c r="XEP286" s="342"/>
      <c r="XEQ286" s="342"/>
      <c r="XER286" s="342"/>
      <c r="XES286" s="342"/>
      <c r="XET286" s="342"/>
      <c r="XEU286" s="342"/>
      <c r="XEV286" s="342"/>
      <c r="XEW286" s="342"/>
      <c r="XEX286" s="342"/>
      <c r="XEY286" s="342"/>
      <c r="XEZ286" s="342"/>
      <c r="XFA286" s="342"/>
      <c r="XFB286" s="342"/>
      <c r="XFC286" s="342"/>
      <c r="XFD286" s="342"/>
    </row>
    <row r="287" s="341" customFormat="1" customHeight="1" spans="1:49 16361:16384">
      <c r="B287" s="421" t="s">
        <v>171</v>
      </c>
      <c r="C287" s="422"/>
      <c r="D287" s="422"/>
      <c r="E287" s="342"/>
      <c r="F287" s="423"/>
      <c r="G287" s="341"/>
      <c r="H287" s="341"/>
      <c r="I287" s="341"/>
      <c r="J287" s="341"/>
      <c r="K287" s="341"/>
      <c r="XEG287" s="342"/>
      <c r="XEH287" s="342"/>
      <c r="XEI287" s="342"/>
      <c r="XEJ287" s="342"/>
      <c r="XEK287" s="342"/>
      <c r="XEL287" s="342"/>
      <c r="XEM287" s="342"/>
      <c r="XEN287" s="342"/>
      <c r="XEO287" s="342"/>
      <c r="XEP287" s="342"/>
      <c r="XEQ287" s="342"/>
      <c r="XER287" s="342"/>
      <c r="XES287" s="342"/>
      <c r="XET287" s="342"/>
      <c r="XEU287" s="342"/>
      <c r="XEV287" s="342"/>
      <c r="XEW287" s="342"/>
      <c r="XEX287" s="342"/>
      <c r="XEY287" s="342"/>
      <c r="XEZ287" s="342"/>
      <c r="XFA287" s="342"/>
      <c r="XFB287" s="342"/>
      <c r="XFC287" s="342"/>
      <c r="XFD287" s="342"/>
    </row>
    <row r="288" s="341" customFormat="1" customHeight="1" spans="1:49 16361:16384">
      <c r="B288" s="421" t="s">
        <v>172</v>
      </c>
      <c r="C288" s="426" t="s">
        <v>322</v>
      </c>
      <c r="D288" s="427">
        <v>1</v>
      </c>
      <c r="E288" s="342">
        <v>745</v>
      </c>
      <c r="F288" s="423"/>
      <c r="G288" s="341"/>
      <c r="H288" s="341"/>
      <c r="I288" s="341"/>
      <c r="J288" s="341"/>
      <c r="K288" s="341"/>
      <c r="XEG288" s="342"/>
      <c r="XEH288" s="342"/>
      <c r="XEI288" s="342"/>
      <c r="XEJ288" s="342"/>
      <c r="XEK288" s="342"/>
      <c r="XEL288" s="342"/>
      <c r="XEM288" s="342"/>
      <c r="XEN288" s="342"/>
      <c r="XEO288" s="342"/>
      <c r="XEP288" s="342"/>
      <c r="XEQ288" s="342"/>
      <c r="XER288" s="342"/>
      <c r="XES288" s="342"/>
      <c r="XET288" s="342"/>
      <c r="XEU288" s="342"/>
      <c r="XEV288" s="342"/>
      <c r="XEW288" s="342"/>
      <c r="XEX288" s="342"/>
      <c r="XEY288" s="342"/>
      <c r="XEZ288" s="342"/>
      <c r="XFA288" s="342"/>
      <c r="XFB288" s="342"/>
      <c r="XFC288" s="342"/>
      <c r="XFD288" s="342"/>
    </row>
    <row r="289" s="341" customFormat="1" customHeight="1" spans="2:6 16361:16384">
      <c r="B289" s="421" t="s">
        <v>173</v>
      </c>
      <c r="C289" s="428"/>
      <c r="D289" s="429"/>
      <c r="E289" s="342"/>
      <c r="F289" s="423"/>
      <c r="G289" s="341"/>
      <c r="H289" s="341"/>
      <c r="I289" s="341"/>
      <c r="J289" s="341"/>
      <c r="K289" s="341"/>
      <c r="XEG289" s="342"/>
      <c r="XEH289" s="342"/>
      <c r="XEI289" s="342"/>
      <c r="XEJ289" s="342"/>
      <c r="XEK289" s="342"/>
      <c r="XEL289" s="342"/>
      <c r="XEM289" s="342"/>
      <c r="XEN289" s="342"/>
      <c r="XEO289" s="342"/>
      <c r="XEP289" s="342"/>
      <c r="XEQ289" s="342"/>
      <c r="XER289" s="342"/>
      <c r="XES289" s="342"/>
      <c r="XET289" s="342"/>
      <c r="XEU289" s="342"/>
      <c r="XEV289" s="342"/>
      <c r="XEW289" s="342"/>
      <c r="XEX289" s="342"/>
      <c r="XEY289" s="342"/>
      <c r="XEZ289" s="342"/>
      <c r="XFA289" s="342"/>
      <c r="XFB289" s="342"/>
      <c r="XFC289" s="342"/>
      <c r="XFD289" s="342"/>
    </row>
    <row r="290" s="341" customFormat="1" customHeight="1" spans="2:6 16361:16384">
      <c r="B290" s="421" t="s">
        <v>174</v>
      </c>
      <c r="C290" s="428"/>
      <c r="D290" s="429"/>
      <c r="E290" s="342"/>
      <c r="F290" s="423"/>
      <c r="G290" s="341"/>
      <c r="H290" s="341"/>
      <c r="I290" s="341"/>
      <c r="J290" s="341"/>
      <c r="K290" s="341"/>
      <c r="XEG290" s="342"/>
      <c r="XEH290" s="342"/>
      <c r="XEI290" s="342"/>
      <c r="XEJ290" s="342"/>
      <c r="XEK290" s="342"/>
      <c r="XEL290" s="342"/>
      <c r="XEM290" s="342"/>
      <c r="XEN290" s="342"/>
      <c r="XEO290" s="342"/>
      <c r="XEP290" s="342"/>
      <c r="XEQ290" s="342"/>
      <c r="XER290" s="342"/>
      <c r="XES290" s="342"/>
      <c r="XET290" s="342"/>
      <c r="XEU290" s="342"/>
      <c r="XEV290" s="342"/>
      <c r="XEW290" s="342"/>
      <c r="XEX290" s="342"/>
      <c r="XEY290" s="342"/>
      <c r="XEZ290" s="342"/>
      <c r="XFA290" s="342"/>
      <c r="XFB290" s="342"/>
      <c r="XFC290" s="342"/>
      <c r="XFD290" s="342"/>
    </row>
    <row r="291" s="341" customFormat="1" customHeight="1" spans="2:6 16361:16384">
      <c r="B291" s="421" t="s">
        <v>175</v>
      </c>
      <c r="C291" s="430"/>
      <c r="D291" s="431"/>
      <c r="E291" s="342"/>
      <c r="F291" s="423"/>
      <c r="G291" s="341"/>
      <c r="H291" s="341"/>
      <c r="I291" s="341"/>
      <c r="J291" s="341"/>
      <c r="K291" s="341"/>
      <c r="XEG291" s="342"/>
      <c r="XEH291" s="342"/>
      <c r="XEI291" s="342"/>
      <c r="XEJ291" s="342"/>
      <c r="XEK291" s="342"/>
      <c r="XEL291" s="342"/>
      <c r="XEM291" s="342"/>
      <c r="XEN291" s="342"/>
      <c r="XEO291" s="342"/>
      <c r="XEP291" s="342"/>
      <c r="XEQ291" s="342"/>
      <c r="XER291" s="342"/>
      <c r="XES291" s="342"/>
      <c r="XET291" s="342"/>
      <c r="XEU291" s="342"/>
      <c r="XEV291" s="342"/>
      <c r="XEW291" s="342"/>
      <c r="XEX291" s="342"/>
      <c r="XEY291" s="342"/>
      <c r="XEZ291" s="342"/>
      <c r="XFA291" s="342"/>
      <c r="XFB291" s="342"/>
      <c r="XFC291" s="342"/>
      <c r="XFD291" s="342"/>
    </row>
    <row r="292" s="341" customFormat="1" customHeight="1" spans="2:6 16361:16384">
      <c r="B292" s="421" t="s">
        <v>176</v>
      </c>
      <c r="C292" s="425"/>
      <c r="D292" s="425"/>
      <c r="E292" s="342"/>
      <c r="F292" s="423"/>
      <c r="G292" s="341"/>
      <c r="H292" s="341"/>
      <c r="I292" s="341"/>
      <c r="J292" s="341"/>
      <c r="K292" s="341"/>
      <c r="XEG292" s="342"/>
      <c r="XEH292" s="342"/>
      <c r="XEI292" s="342"/>
      <c r="XEJ292" s="342"/>
      <c r="XEK292" s="342"/>
      <c r="XEL292" s="342"/>
      <c r="XEM292" s="342"/>
      <c r="XEN292" s="342"/>
      <c r="XEO292" s="342"/>
      <c r="XEP292" s="342"/>
      <c r="XEQ292" s="342"/>
      <c r="XER292" s="342"/>
      <c r="XES292" s="342"/>
      <c r="XET292" s="342"/>
      <c r="XEU292" s="342"/>
      <c r="XEV292" s="342"/>
      <c r="XEW292" s="342"/>
      <c r="XEX292" s="342"/>
      <c r="XEY292" s="342"/>
      <c r="XEZ292" s="342"/>
      <c r="XFA292" s="342"/>
      <c r="XFB292" s="342"/>
      <c r="XFC292" s="342"/>
      <c r="XFD292" s="342"/>
    </row>
    <row r="293" s="341" customFormat="1" customHeight="1" spans="2:6 16361:16384">
      <c r="B293" s="421" t="s">
        <v>177</v>
      </c>
      <c r="C293" s="425"/>
      <c r="D293" s="425"/>
      <c r="E293" s="342"/>
      <c r="F293" s="423"/>
      <c r="G293" s="341"/>
      <c r="H293" s="341"/>
      <c r="I293" s="341"/>
      <c r="J293" s="341"/>
      <c r="K293" s="341"/>
      <c r="XEG293" s="342"/>
      <c r="XEH293" s="342"/>
      <c r="XEI293" s="342"/>
      <c r="XEJ293" s="342"/>
      <c r="XEK293" s="342"/>
      <c r="XEL293" s="342"/>
      <c r="XEM293" s="342"/>
      <c r="XEN293" s="342"/>
      <c r="XEO293" s="342"/>
      <c r="XEP293" s="342"/>
      <c r="XEQ293" s="342"/>
      <c r="XER293" s="342"/>
      <c r="XES293" s="342"/>
      <c r="XET293" s="342"/>
      <c r="XEU293" s="342"/>
      <c r="XEV293" s="342"/>
      <c r="XEW293" s="342"/>
      <c r="XEX293" s="342"/>
      <c r="XEY293" s="342"/>
      <c r="XEZ293" s="342"/>
      <c r="XFA293" s="342"/>
      <c r="XFB293" s="342"/>
      <c r="XFC293" s="342"/>
      <c r="XFD293" s="342"/>
    </row>
    <row r="294" s="341" customFormat="1" customHeight="1" spans="2:6 16361:16384">
      <c r="B294" s="421" t="s">
        <v>178</v>
      </c>
      <c r="C294" s="426" t="s">
        <v>323</v>
      </c>
      <c r="D294" s="427">
        <v>1</v>
      </c>
      <c r="E294" s="342">
        <v>745</v>
      </c>
      <c r="F294" s="423"/>
      <c r="G294" s="341"/>
      <c r="H294" s="341"/>
      <c r="I294" s="341"/>
      <c r="J294" s="341"/>
      <c r="K294" s="341"/>
      <c r="XEG294" s="342"/>
      <c r="XEH294" s="342"/>
      <c r="XEI294" s="342"/>
      <c r="XEJ294" s="342"/>
      <c r="XEK294" s="342"/>
      <c r="XEL294" s="342"/>
      <c r="XEM294" s="342"/>
      <c r="XEN294" s="342"/>
      <c r="XEO294" s="342"/>
      <c r="XEP294" s="342"/>
      <c r="XEQ294" s="342"/>
      <c r="XER294" s="342"/>
      <c r="XES294" s="342"/>
      <c r="XET294" s="342"/>
      <c r="XEU294" s="342"/>
      <c r="XEV294" s="342"/>
      <c r="XEW294" s="342"/>
      <c r="XEX294" s="342"/>
      <c r="XEY294" s="342"/>
      <c r="XEZ294" s="342"/>
      <c r="XFA294" s="342"/>
      <c r="XFB294" s="342"/>
      <c r="XFC294" s="342"/>
      <c r="XFD294" s="342"/>
    </row>
    <row r="295" s="341" customFormat="1" customHeight="1" spans="2:6 16361:16384">
      <c r="B295" s="421" t="s">
        <v>179</v>
      </c>
      <c r="C295" s="428"/>
      <c r="D295" s="429"/>
      <c r="E295" s="342"/>
      <c r="F295" s="423"/>
      <c r="G295" s="341"/>
      <c r="H295" s="341"/>
      <c r="I295" s="341"/>
      <c r="J295" s="341"/>
      <c r="K295" s="341"/>
      <c r="XEG295" s="342"/>
      <c r="XEH295" s="342"/>
      <c r="XEI295" s="342"/>
      <c r="XEJ295" s="342"/>
      <c r="XEK295" s="342"/>
      <c r="XEL295" s="342"/>
      <c r="XEM295" s="342"/>
      <c r="XEN295" s="342"/>
      <c r="XEO295" s="342"/>
      <c r="XEP295" s="342"/>
      <c r="XEQ295" s="342"/>
      <c r="XER295" s="342"/>
      <c r="XES295" s="342"/>
      <c r="XET295" s="342"/>
      <c r="XEU295" s="342"/>
      <c r="XEV295" s="342"/>
      <c r="XEW295" s="342"/>
      <c r="XEX295" s="342"/>
      <c r="XEY295" s="342"/>
      <c r="XEZ295" s="342"/>
      <c r="XFA295" s="342"/>
      <c r="XFB295" s="342"/>
      <c r="XFC295" s="342"/>
      <c r="XFD295" s="342"/>
    </row>
    <row r="296" s="341" customFormat="1" customHeight="1" spans="2:6 16361:16384">
      <c r="B296" s="421" t="s">
        <v>180</v>
      </c>
      <c r="C296" s="428"/>
      <c r="D296" s="429"/>
      <c r="E296" s="342"/>
      <c r="F296" s="423"/>
      <c r="G296" s="341"/>
      <c r="H296" s="341"/>
      <c r="I296" s="341"/>
      <c r="J296" s="341"/>
      <c r="K296" s="341"/>
      <c r="XEG296" s="342"/>
      <c r="XEH296" s="342"/>
      <c r="XEI296" s="342"/>
      <c r="XEJ296" s="342"/>
      <c r="XEK296" s="342"/>
      <c r="XEL296" s="342"/>
      <c r="XEM296" s="342"/>
      <c r="XEN296" s="342"/>
      <c r="XEO296" s="342"/>
      <c r="XEP296" s="342"/>
      <c r="XEQ296" s="342"/>
      <c r="XER296" s="342"/>
      <c r="XES296" s="342"/>
      <c r="XET296" s="342"/>
      <c r="XEU296" s="342"/>
      <c r="XEV296" s="342"/>
      <c r="XEW296" s="342"/>
      <c r="XEX296" s="342"/>
      <c r="XEY296" s="342"/>
      <c r="XEZ296" s="342"/>
      <c r="XFA296" s="342"/>
      <c r="XFB296" s="342"/>
      <c r="XFC296" s="342"/>
      <c r="XFD296" s="342"/>
    </row>
    <row r="297" s="341" customFormat="1" customHeight="1" spans="2:6 16361:16384">
      <c r="B297" s="421" t="s">
        <v>181</v>
      </c>
      <c r="C297" s="430"/>
      <c r="D297" s="431"/>
      <c r="E297" s="342"/>
      <c r="F297" s="423"/>
      <c r="G297" s="341"/>
      <c r="H297" s="341"/>
      <c r="I297" s="341"/>
      <c r="J297" s="341"/>
      <c r="K297" s="341"/>
      <c r="XEG297" s="342"/>
      <c r="XEH297" s="342"/>
      <c r="XEI297" s="342"/>
      <c r="XEJ297" s="342"/>
      <c r="XEK297" s="342"/>
      <c r="XEL297" s="342"/>
      <c r="XEM297" s="342"/>
      <c r="XEN297" s="342"/>
      <c r="XEO297" s="342"/>
      <c r="XEP297" s="342"/>
      <c r="XEQ297" s="342"/>
      <c r="XER297" s="342"/>
      <c r="XES297" s="342"/>
      <c r="XET297" s="342"/>
      <c r="XEU297" s="342"/>
      <c r="XEV297" s="342"/>
      <c r="XEW297" s="342"/>
      <c r="XEX297" s="342"/>
      <c r="XEY297" s="342"/>
      <c r="XEZ297" s="342"/>
      <c r="XFA297" s="342"/>
      <c r="XFB297" s="342"/>
      <c r="XFC297" s="342"/>
      <c r="XFD297" s="342"/>
    </row>
    <row r="298" s="341" customFormat="1" customHeight="1" spans="2:6 16361:16384">
      <c r="B298" s="421" t="s">
        <v>182</v>
      </c>
      <c r="C298" s="425"/>
      <c r="D298" s="425"/>
      <c r="E298" s="342"/>
      <c r="F298" s="423"/>
      <c r="G298" s="341"/>
      <c r="H298" s="341"/>
      <c r="I298" s="341"/>
      <c r="J298" s="341"/>
      <c r="K298" s="341"/>
      <c r="XEG298" s="342"/>
      <c r="XEH298" s="342"/>
      <c r="XEI298" s="342"/>
      <c r="XEJ298" s="342"/>
      <c r="XEK298" s="342"/>
      <c r="XEL298" s="342"/>
      <c r="XEM298" s="342"/>
      <c r="XEN298" s="342"/>
      <c r="XEO298" s="342"/>
      <c r="XEP298" s="342"/>
      <c r="XEQ298" s="342"/>
      <c r="XER298" s="342"/>
      <c r="XES298" s="342"/>
      <c r="XET298" s="342"/>
      <c r="XEU298" s="342"/>
      <c r="XEV298" s="342"/>
      <c r="XEW298" s="342"/>
      <c r="XEX298" s="342"/>
      <c r="XEY298" s="342"/>
      <c r="XEZ298" s="342"/>
      <c r="XFA298" s="342"/>
      <c r="XFB298" s="342"/>
      <c r="XFC298" s="342"/>
      <c r="XFD298" s="342"/>
    </row>
    <row r="299" s="341" customFormat="1" customHeight="1" spans="2:6 16361:16384">
      <c r="B299" s="421" t="s">
        <v>183</v>
      </c>
      <c r="C299" s="425"/>
      <c r="D299" s="425"/>
      <c r="E299" s="342"/>
      <c r="F299" s="423"/>
      <c r="G299" s="341"/>
      <c r="H299" s="341"/>
      <c r="I299" s="341"/>
      <c r="J299" s="341"/>
      <c r="K299" s="341"/>
      <c r="XEG299" s="342"/>
      <c r="XEH299" s="342"/>
      <c r="XEI299" s="342"/>
      <c r="XEJ299" s="342"/>
      <c r="XEK299" s="342"/>
      <c r="XEL299" s="342"/>
      <c r="XEM299" s="342"/>
      <c r="XEN299" s="342"/>
      <c r="XEO299" s="342"/>
      <c r="XEP299" s="342"/>
      <c r="XEQ299" s="342"/>
      <c r="XER299" s="342"/>
      <c r="XES299" s="342"/>
      <c r="XET299" s="342"/>
      <c r="XEU299" s="342"/>
      <c r="XEV299" s="342"/>
      <c r="XEW299" s="342"/>
      <c r="XEX299" s="342"/>
      <c r="XEY299" s="342"/>
      <c r="XEZ299" s="342"/>
      <c r="XFA299" s="342"/>
      <c r="XFB299" s="342"/>
      <c r="XFC299" s="342"/>
      <c r="XFD299" s="342"/>
    </row>
    <row r="300" s="341" customFormat="1" customHeight="1" spans="2:6 16361:16384">
      <c r="B300" s="421" t="s">
        <v>184</v>
      </c>
      <c r="C300" s="425"/>
      <c r="D300" s="425"/>
      <c r="E300" s="342"/>
      <c r="F300" s="423"/>
      <c r="G300" s="341"/>
      <c r="H300" s="341"/>
      <c r="I300" s="341"/>
      <c r="J300" s="341"/>
      <c r="K300" s="341"/>
      <c r="XEG300" s="342"/>
      <c r="XEH300" s="342"/>
      <c r="XEI300" s="342"/>
      <c r="XEJ300" s="342"/>
      <c r="XEK300" s="342"/>
      <c r="XEL300" s="342"/>
      <c r="XEM300" s="342"/>
      <c r="XEN300" s="342"/>
      <c r="XEO300" s="342"/>
      <c r="XEP300" s="342"/>
      <c r="XEQ300" s="342"/>
      <c r="XER300" s="342"/>
      <c r="XES300" s="342"/>
      <c r="XET300" s="342"/>
      <c r="XEU300" s="342"/>
      <c r="XEV300" s="342"/>
      <c r="XEW300" s="342"/>
      <c r="XEX300" s="342"/>
      <c r="XEY300" s="342"/>
      <c r="XEZ300" s="342"/>
      <c r="XFA300" s="342"/>
      <c r="XFB300" s="342"/>
      <c r="XFC300" s="342"/>
      <c r="XFD300" s="342"/>
    </row>
    <row r="301" s="341" customFormat="1" customHeight="1" spans="2:6 16361:16384">
      <c r="B301" s="421" t="s">
        <v>185</v>
      </c>
      <c r="C301" s="432"/>
      <c r="D301" s="432"/>
      <c r="E301" s="342"/>
      <c r="F301" s="423"/>
      <c r="G301" s="341"/>
      <c r="H301" s="341"/>
      <c r="I301" s="341"/>
      <c r="J301" s="341"/>
      <c r="K301" s="341"/>
      <c r="XEG301" s="342"/>
      <c r="XEH301" s="342"/>
      <c r="XEI301" s="342"/>
      <c r="XEJ301" s="342"/>
      <c r="XEK301" s="342"/>
      <c r="XEL301" s="342"/>
      <c r="XEM301" s="342"/>
      <c r="XEN301" s="342"/>
      <c r="XEO301" s="342"/>
      <c r="XEP301" s="342"/>
      <c r="XEQ301" s="342"/>
      <c r="XER301" s="342"/>
      <c r="XES301" s="342"/>
      <c r="XET301" s="342"/>
      <c r="XEU301" s="342"/>
      <c r="XEV301" s="342"/>
      <c r="XEW301" s="342"/>
      <c r="XEX301" s="342"/>
      <c r="XEY301" s="342"/>
      <c r="XEZ301" s="342"/>
      <c r="XFA301" s="342"/>
      <c r="XFB301" s="342"/>
      <c r="XFC301" s="342"/>
      <c r="XFD301" s="342"/>
    </row>
    <row r="302" s="341" customFormat="1" customHeight="1" spans="2:6 16361:16384">
      <c r="B302" s="421" t="s">
        <v>186</v>
      </c>
      <c r="C302" s="432"/>
      <c r="D302" s="432"/>
      <c r="E302" s="342"/>
      <c r="F302" s="423"/>
      <c r="G302" s="341"/>
      <c r="H302" s="341"/>
      <c r="I302" s="341"/>
      <c r="J302" s="341"/>
      <c r="K302" s="341"/>
      <c r="XEG302" s="342"/>
      <c r="XEH302" s="342"/>
      <c r="XEI302" s="342"/>
      <c r="XEJ302" s="342"/>
      <c r="XEK302" s="342"/>
      <c r="XEL302" s="342"/>
      <c r="XEM302" s="342"/>
      <c r="XEN302" s="342"/>
      <c r="XEO302" s="342"/>
      <c r="XEP302" s="342"/>
      <c r="XEQ302" s="342"/>
      <c r="XER302" s="342"/>
      <c r="XES302" s="342"/>
      <c r="XET302" s="342"/>
      <c r="XEU302" s="342"/>
      <c r="XEV302" s="342"/>
      <c r="XEW302" s="342"/>
      <c r="XEX302" s="342"/>
      <c r="XEY302" s="342"/>
      <c r="XEZ302" s="342"/>
      <c r="XFA302" s="342"/>
      <c r="XFB302" s="342"/>
      <c r="XFC302" s="342"/>
      <c r="XFD302" s="342"/>
    </row>
    <row r="303" s="341" customFormat="1" customHeight="1" spans="2:6 16361:16384">
      <c r="B303" s="421" t="s">
        <v>188</v>
      </c>
      <c r="C303" s="432"/>
      <c r="D303" s="432"/>
      <c r="E303" s="342"/>
      <c r="F303" s="423"/>
      <c r="G303" s="341"/>
      <c r="H303" s="341"/>
      <c r="I303" s="341"/>
      <c r="J303" s="341"/>
      <c r="K303" s="341"/>
      <c r="XEG303" s="342"/>
      <c r="XEH303" s="342"/>
      <c r="XEI303" s="342"/>
      <c r="XEJ303" s="342"/>
      <c r="XEK303" s="342"/>
      <c r="XEL303" s="342"/>
      <c r="XEM303" s="342"/>
      <c r="XEN303" s="342"/>
      <c r="XEO303" s="342"/>
      <c r="XEP303" s="342"/>
      <c r="XEQ303" s="342"/>
      <c r="XER303" s="342"/>
      <c r="XES303" s="342"/>
      <c r="XET303" s="342"/>
      <c r="XEU303" s="342"/>
      <c r="XEV303" s="342"/>
      <c r="XEW303" s="342"/>
      <c r="XEX303" s="342"/>
      <c r="XEY303" s="342"/>
      <c r="XEZ303" s="342"/>
      <c r="XFA303" s="342"/>
      <c r="XFB303" s="342"/>
      <c r="XFC303" s="342"/>
      <c r="XFD303" s="342"/>
    </row>
    <row r="304" s="341" customFormat="1" customHeight="1" spans="2:6 16361:16384">
      <c r="B304" s="421" t="s">
        <v>191</v>
      </c>
      <c r="C304" s="432"/>
      <c r="D304" s="432"/>
      <c r="E304" s="342"/>
      <c r="F304" s="423"/>
      <c r="G304" s="341"/>
      <c r="H304" s="341"/>
      <c r="I304" s="341"/>
      <c r="J304" s="341"/>
      <c r="K304" s="341"/>
      <c r="XEG304" s="342"/>
      <c r="XEH304" s="342"/>
      <c r="XEI304" s="342"/>
      <c r="XEJ304" s="342"/>
      <c r="XEK304" s="342"/>
      <c r="XEL304" s="342"/>
      <c r="XEM304" s="342"/>
      <c r="XEN304" s="342"/>
      <c r="XEO304" s="342"/>
      <c r="XEP304" s="342"/>
      <c r="XEQ304" s="342"/>
      <c r="XER304" s="342"/>
      <c r="XES304" s="342"/>
      <c r="XET304" s="342"/>
      <c r="XEU304" s="342"/>
      <c r="XEV304" s="342"/>
      <c r="XEW304" s="342"/>
      <c r="XEX304" s="342"/>
      <c r="XEY304" s="342"/>
      <c r="XEZ304" s="342"/>
      <c r="XFA304" s="342"/>
      <c r="XFB304" s="342"/>
      <c r="XFC304" s="342"/>
      <c r="XFD304" s="342"/>
    </row>
    <row r="305" s="341" customFormat="1" customHeight="1" spans="2:6 16361:16384">
      <c r="B305" s="421" t="s">
        <v>192</v>
      </c>
      <c r="C305" s="432"/>
      <c r="D305" s="432"/>
      <c r="E305" s="342"/>
      <c r="F305" s="423"/>
      <c r="G305" s="341"/>
      <c r="H305" s="341"/>
      <c r="I305" s="341"/>
      <c r="J305" s="341"/>
      <c r="K305" s="341"/>
      <c r="XEG305" s="342"/>
      <c r="XEH305" s="342"/>
      <c r="XEI305" s="342"/>
      <c r="XEJ305" s="342"/>
      <c r="XEK305" s="342"/>
      <c r="XEL305" s="342"/>
      <c r="XEM305" s="342"/>
      <c r="XEN305" s="342"/>
      <c r="XEO305" s="342"/>
      <c r="XEP305" s="342"/>
      <c r="XEQ305" s="342"/>
      <c r="XER305" s="342"/>
      <c r="XES305" s="342"/>
      <c r="XET305" s="342"/>
      <c r="XEU305" s="342"/>
      <c r="XEV305" s="342"/>
      <c r="XEW305" s="342"/>
      <c r="XEX305" s="342"/>
      <c r="XEY305" s="342"/>
      <c r="XEZ305" s="342"/>
      <c r="XFA305" s="342"/>
      <c r="XFB305" s="342"/>
      <c r="XFC305" s="342"/>
      <c r="XFD305" s="342"/>
    </row>
    <row r="306" s="341" customFormat="1" customHeight="1" spans="2:6 16361:16384">
      <c r="B306" s="421" t="s">
        <v>195</v>
      </c>
      <c r="C306" s="432"/>
      <c r="D306" s="432"/>
      <c r="E306" s="342"/>
      <c r="F306" s="423"/>
      <c r="G306" s="341"/>
      <c r="H306" s="341"/>
      <c r="I306" s="341"/>
      <c r="J306" s="341"/>
      <c r="K306" s="341"/>
      <c r="XEG306" s="342"/>
      <c r="XEH306" s="342"/>
      <c r="XEI306" s="342"/>
      <c r="XEJ306" s="342"/>
      <c r="XEK306" s="342"/>
      <c r="XEL306" s="342"/>
      <c r="XEM306" s="342"/>
      <c r="XEN306" s="342"/>
      <c r="XEO306" s="342"/>
      <c r="XEP306" s="342"/>
      <c r="XEQ306" s="342"/>
      <c r="XER306" s="342"/>
      <c r="XES306" s="342"/>
      <c r="XET306" s="342"/>
      <c r="XEU306" s="342"/>
      <c r="XEV306" s="342"/>
      <c r="XEW306" s="342"/>
      <c r="XEX306" s="342"/>
      <c r="XEY306" s="342"/>
      <c r="XEZ306" s="342"/>
      <c r="XFA306" s="342"/>
      <c r="XFB306" s="342"/>
      <c r="XFC306" s="342"/>
      <c r="XFD306" s="342"/>
    </row>
    <row r="307" s="341" customFormat="1" customHeight="1" spans="2:6 16361:16384">
      <c r="B307" s="421" t="s">
        <v>197</v>
      </c>
      <c r="C307" s="432"/>
      <c r="D307" s="432"/>
      <c r="E307" s="342"/>
      <c r="F307" s="423"/>
      <c r="G307" s="341"/>
      <c r="H307" s="341"/>
      <c r="I307" s="341"/>
      <c r="J307" s="341"/>
      <c r="K307" s="341"/>
      <c r="XEG307" s="342"/>
      <c r="XEH307" s="342"/>
      <c r="XEI307" s="342"/>
      <c r="XEJ307" s="342"/>
      <c r="XEK307" s="342"/>
      <c r="XEL307" s="342"/>
      <c r="XEM307" s="342"/>
      <c r="XEN307" s="342"/>
      <c r="XEO307" s="342"/>
      <c r="XEP307" s="342"/>
      <c r="XEQ307" s="342"/>
      <c r="XER307" s="342"/>
      <c r="XES307" s="342"/>
      <c r="XET307" s="342"/>
      <c r="XEU307" s="342"/>
      <c r="XEV307" s="342"/>
      <c r="XEW307" s="342"/>
      <c r="XEX307" s="342"/>
      <c r="XEY307" s="342"/>
      <c r="XEZ307" s="342"/>
      <c r="XFA307" s="342"/>
      <c r="XFB307" s="342"/>
      <c r="XFC307" s="342"/>
      <c r="XFD307" s="342"/>
    </row>
    <row r="308" s="341" customFormat="1" customHeight="1" spans="2:6 16361:16384">
      <c r="B308" s="421" t="s">
        <v>198</v>
      </c>
      <c r="C308" s="432"/>
      <c r="D308" s="432"/>
      <c r="E308" s="342"/>
      <c r="F308" s="423"/>
      <c r="G308" s="341"/>
      <c r="H308" s="341"/>
      <c r="I308" s="341"/>
      <c r="J308" s="341"/>
      <c r="K308" s="341"/>
      <c r="XEG308" s="342"/>
      <c r="XEH308" s="342"/>
      <c r="XEI308" s="342"/>
      <c r="XEJ308" s="342"/>
      <c r="XEK308" s="342"/>
      <c r="XEL308" s="342"/>
      <c r="XEM308" s="342"/>
      <c r="XEN308" s="342"/>
      <c r="XEO308" s="342"/>
      <c r="XEP308" s="342"/>
      <c r="XEQ308" s="342"/>
      <c r="XER308" s="342"/>
      <c r="XES308" s="342"/>
      <c r="XET308" s="342"/>
      <c r="XEU308" s="342"/>
      <c r="XEV308" s="342"/>
      <c r="XEW308" s="342"/>
      <c r="XEX308" s="342"/>
      <c r="XEY308" s="342"/>
      <c r="XEZ308" s="342"/>
      <c r="XFA308" s="342"/>
      <c r="XFB308" s="342"/>
      <c r="XFC308" s="342"/>
      <c r="XFD308" s="342"/>
    </row>
    <row r="309" s="341" customFormat="1" customHeight="1" spans="2:6 16361:16384">
      <c r="B309" s="421" t="s">
        <v>202</v>
      </c>
      <c r="C309" s="432"/>
      <c r="D309" s="432"/>
      <c r="E309" s="342"/>
      <c r="F309" s="423"/>
      <c r="G309" s="341"/>
      <c r="H309" s="341"/>
      <c r="I309" s="341"/>
      <c r="J309" s="341"/>
      <c r="K309" s="341"/>
      <c r="XEG309" s="342"/>
      <c r="XEH309" s="342"/>
      <c r="XEI309" s="342"/>
      <c r="XEJ309" s="342"/>
      <c r="XEK309" s="342"/>
      <c r="XEL309" s="342"/>
      <c r="XEM309" s="342"/>
      <c r="XEN309" s="342"/>
      <c r="XEO309" s="342"/>
      <c r="XEP309" s="342"/>
      <c r="XEQ309" s="342"/>
      <c r="XER309" s="342"/>
      <c r="XES309" s="342"/>
      <c r="XET309" s="342"/>
      <c r="XEU309" s="342"/>
      <c r="XEV309" s="342"/>
      <c r="XEW309" s="342"/>
      <c r="XEX309" s="342"/>
      <c r="XEY309" s="342"/>
      <c r="XEZ309" s="342"/>
      <c r="XFA309" s="342"/>
      <c r="XFB309" s="342"/>
      <c r="XFC309" s="342"/>
      <c r="XFD309" s="342"/>
    </row>
    <row r="310" s="341" customFormat="1" customHeight="1" spans="2:6 16361:16384">
      <c r="B310" s="421" t="s">
        <v>203</v>
      </c>
      <c r="C310" s="432"/>
      <c r="D310" s="432"/>
      <c r="E310" s="342"/>
      <c r="F310" s="423"/>
      <c r="G310" s="341"/>
      <c r="H310" s="341"/>
      <c r="I310" s="341"/>
      <c r="J310" s="341"/>
      <c r="K310" s="341"/>
      <c r="XEG310" s="342"/>
      <c r="XEH310" s="342"/>
      <c r="XEI310" s="342"/>
      <c r="XEJ310" s="342"/>
      <c r="XEK310" s="342"/>
      <c r="XEL310" s="342"/>
      <c r="XEM310" s="342"/>
      <c r="XEN310" s="342"/>
      <c r="XEO310" s="342"/>
      <c r="XEP310" s="342"/>
      <c r="XEQ310" s="342"/>
      <c r="XER310" s="342"/>
      <c r="XES310" s="342"/>
      <c r="XET310" s="342"/>
      <c r="XEU310" s="342"/>
      <c r="XEV310" s="342"/>
      <c r="XEW310" s="342"/>
      <c r="XEX310" s="342"/>
      <c r="XEY310" s="342"/>
      <c r="XEZ310" s="342"/>
      <c r="XFA310" s="342"/>
      <c r="XFB310" s="342"/>
      <c r="XFC310" s="342"/>
      <c r="XFD310" s="342"/>
    </row>
    <row r="311" s="341" customFormat="1" customHeight="1" spans="2:6 16361:16384">
      <c r="B311" s="421" t="s">
        <v>204</v>
      </c>
      <c r="C311" s="432"/>
      <c r="D311" s="432"/>
      <c r="E311" s="342"/>
      <c r="F311" s="423"/>
      <c r="G311" s="341"/>
      <c r="H311" s="341"/>
      <c r="I311" s="341"/>
      <c r="J311" s="341"/>
      <c r="K311" s="341"/>
      <c r="XEG311" s="342"/>
      <c r="XEH311" s="342"/>
      <c r="XEI311" s="342"/>
      <c r="XEJ311" s="342"/>
      <c r="XEK311" s="342"/>
      <c r="XEL311" s="342"/>
      <c r="XEM311" s="342"/>
      <c r="XEN311" s="342"/>
      <c r="XEO311" s="342"/>
      <c r="XEP311" s="342"/>
      <c r="XEQ311" s="342"/>
      <c r="XER311" s="342"/>
      <c r="XES311" s="342"/>
      <c r="XET311" s="342"/>
      <c r="XEU311" s="342"/>
      <c r="XEV311" s="342"/>
      <c r="XEW311" s="342"/>
      <c r="XEX311" s="342"/>
      <c r="XEY311" s="342"/>
      <c r="XEZ311" s="342"/>
      <c r="XFA311" s="342"/>
      <c r="XFB311" s="342"/>
      <c r="XFC311" s="342"/>
      <c r="XFD311" s="342"/>
    </row>
    <row r="312" s="341" customFormat="1" customHeight="1" spans="2:6 16361:16384">
      <c r="B312" s="421" t="s">
        <v>208</v>
      </c>
      <c r="C312" s="432"/>
      <c r="D312" s="432"/>
      <c r="E312" s="342"/>
      <c r="F312" s="423"/>
      <c r="G312" s="341"/>
      <c r="H312" s="341"/>
      <c r="I312" s="341"/>
      <c r="J312" s="341"/>
      <c r="K312" s="341"/>
      <c r="XEG312" s="342"/>
      <c r="XEH312" s="342"/>
      <c r="XEI312" s="342"/>
      <c r="XEJ312" s="342"/>
      <c r="XEK312" s="342"/>
      <c r="XEL312" s="342"/>
      <c r="XEM312" s="342"/>
      <c r="XEN312" s="342"/>
      <c r="XEO312" s="342"/>
      <c r="XEP312" s="342"/>
      <c r="XEQ312" s="342"/>
      <c r="XER312" s="342"/>
      <c r="XES312" s="342"/>
      <c r="XET312" s="342"/>
      <c r="XEU312" s="342"/>
      <c r="XEV312" s="342"/>
      <c r="XEW312" s="342"/>
      <c r="XEX312" s="342"/>
      <c r="XEY312" s="342"/>
      <c r="XEZ312" s="342"/>
      <c r="XFA312" s="342"/>
      <c r="XFB312" s="342"/>
      <c r="XFC312" s="342"/>
      <c r="XFD312" s="342"/>
    </row>
    <row r="313" s="341" customFormat="1" customHeight="1" spans="2:6 16361:16384">
      <c r="B313" s="421" t="s">
        <v>18</v>
      </c>
      <c r="C313" s="432"/>
      <c r="D313" s="432"/>
      <c r="E313" s="342"/>
      <c r="F313" s="423"/>
      <c r="G313" s="341"/>
      <c r="H313" s="341"/>
      <c r="I313" s="341"/>
      <c r="J313" s="341"/>
      <c r="K313" s="341"/>
      <c r="XEG313" s="342"/>
      <c r="XEH313" s="342"/>
      <c r="XEI313" s="342"/>
      <c r="XEJ313" s="342"/>
      <c r="XEK313" s="342"/>
      <c r="XEL313" s="342"/>
      <c r="XEM313" s="342"/>
      <c r="XEN313" s="342"/>
      <c r="XEO313" s="342"/>
      <c r="XEP313" s="342"/>
      <c r="XEQ313" s="342"/>
      <c r="XER313" s="342"/>
      <c r="XES313" s="342"/>
      <c r="XET313" s="342"/>
      <c r="XEU313" s="342"/>
      <c r="XEV313" s="342"/>
      <c r="XEW313" s="342"/>
      <c r="XEX313" s="342"/>
      <c r="XEY313" s="342"/>
      <c r="XEZ313" s="342"/>
      <c r="XFA313" s="342"/>
      <c r="XFB313" s="342"/>
      <c r="XFC313" s="342"/>
      <c r="XFD313" s="342"/>
    </row>
    <row r="314" s="341" customFormat="1" customHeight="1" spans="2:6 16361:16384">
      <c r="B314" s="421" t="s">
        <v>209</v>
      </c>
      <c r="C314" s="432"/>
      <c r="D314" s="432"/>
      <c r="E314" s="342"/>
      <c r="F314" s="423"/>
      <c r="G314" s="341"/>
      <c r="H314" s="341"/>
      <c r="I314" s="341"/>
      <c r="J314" s="341"/>
      <c r="K314" s="341"/>
      <c r="XEG314" s="342"/>
      <c r="XEH314" s="342"/>
      <c r="XEI314" s="342"/>
      <c r="XEJ314" s="342"/>
      <c r="XEK314" s="342"/>
      <c r="XEL314" s="342"/>
      <c r="XEM314" s="342"/>
      <c r="XEN314" s="342"/>
      <c r="XEO314" s="342"/>
      <c r="XEP314" s="342"/>
      <c r="XEQ314" s="342"/>
      <c r="XER314" s="342"/>
      <c r="XES314" s="342"/>
      <c r="XET314" s="342"/>
      <c r="XEU314" s="342"/>
      <c r="XEV314" s="342"/>
      <c r="XEW314" s="342"/>
      <c r="XEX314" s="342"/>
      <c r="XEY314" s="342"/>
      <c r="XEZ314" s="342"/>
      <c r="XFA314" s="342"/>
      <c r="XFB314" s="342"/>
      <c r="XFC314" s="342"/>
      <c r="XFD314" s="342"/>
    </row>
    <row r="315" s="341" customFormat="1" customHeight="1" spans="2:6 16361:16384">
      <c r="B315" s="421" t="s">
        <v>212</v>
      </c>
      <c r="C315" s="432"/>
      <c r="D315" s="432"/>
      <c r="E315" s="342"/>
      <c r="F315" s="423"/>
      <c r="G315" s="341"/>
      <c r="H315" s="341"/>
      <c r="I315" s="341"/>
      <c r="J315" s="341"/>
      <c r="K315" s="341"/>
      <c r="XEG315" s="342"/>
      <c r="XEH315" s="342"/>
      <c r="XEI315" s="342"/>
      <c r="XEJ315" s="342"/>
      <c r="XEK315" s="342"/>
      <c r="XEL315" s="342"/>
      <c r="XEM315" s="342"/>
      <c r="XEN315" s="342"/>
      <c r="XEO315" s="342"/>
      <c r="XEP315" s="342"/>
      <c r="XEQ315" s="342"/>
      <c r="XER315" s="342"/>
      <c r="XES315" s="342"/>
      <c r="XET315" s="342"/>
      <c r="XEU315" s="342"/>
      <c r="XEV315" s="342"/>
      <c r="XEW315" s="342"/>
      <c r="XEX315" s="342"/>
      <c r="XEY315" s="342"/>
      <c r="XEZ315" s="342"/>
      <c r="XFA315" s="342"/>
      <c r="XFB315" s="342"/>
      <c r="XFC315" s="342"/>
      <c r="XFD315" s="342"/>
    </row>
    <row r="316" s="341" customFormat="1" customHeight="1" spans="2:6 16361:16384">
      <c r="B316" s="421" t="s">
        <v>213</v>
      </c>
      <c r="C316" s="432"/>
      <c r="D316" s="432"/>
      <c r="E316" s="342"/>
      <c r="F316" s="423"/>
      <c r="G316" s="341"/>
      <c r="H316" s="341"/>
      <c r="I316" s="341"/>
      <c r="J316" s="341"/>
      <c r="K316" s="341"/>
      <c r="XEG316" s="342"/>
      <c r="XEH316" s="342"/>
      <c r="XEI316" s="342"/>
      <c r="XEJ316" s="342"/>
      <c r="XEK316" s="342"/>
      <c r="XEL316" s="342"/>
      <c r="XEM316" s="342"/>
      <c r="XEN316" s="342"/>
      <c r="XEO316" s="342"/>
      <c r="XEP316" s="342"/>
      <c r="XEQ316" s="342"/>
      <c r="XER316" s="342"/>
      <c r="XES316" s="342"/>
      <c r="XET316" s="342"/>
      <c r="XEU316" s="342"/>
      <c r="XEV316" s="342"/>
      <c r="XEW316" s="342"/>
      <c r="XEX316" s="342"/>
      <c r="XEY316" s="342"/>
      <c r="XEZ316" s="342"/>
      <c r="XFA316" s="342"/>
      <c r="XFB316" s="342"/>
      <c r="XFC316" s="342"/>
      <c r="XFD316" s="342"/>
    </row>
    <row r="317" s="341" customFormat="1" customHeight="1" spans="2:6 16361:16384">
      <c r="B317" s="421" t="s">
        <v>214</v>
      </c>
      <c r="C317" s="433"/>
      <c r="D317" s="433"/>
      <c r="E317" s="342"/>
      <c r="F317" s="423"/>
      <c r="G317" s="341"/>
      <c r="H317" s="341"/>
      <c r="I317" s="341"/>
      <c r="J317" s="341"/>
      <c r="K317" s="341"/>
      <c r="XEG317" s="342"/>
      <c r="XEH317" s="342"/>
      <c r="XEI317" s="342"/>
      <c r="XEJ317" s="342"/>
      <c r="XEK317" s="342"/>
      <c r="XEL317" s="342"/>
      <c r="XEM317" s="342"/>
      <c r="XEN317" s="342"/>
      <c r="XEO317" s="342"/>
      <c r="XEP317" s="342"/>
      <c r="XEQ317" s="342"/>
      <c r="XER317" s="342"/>
      <c r="XES317" s="342"/>
      <c r="XET317" s="342"/>
      <c r="XEU317" s="342"/>
      <c r="XEV317" s="342"/>
      <c r="XEW317" s="342"/>
      <c r="XEX317" s="342"/>
      <c r="XEY317" s="342"/>
      <c r="XEZ317" s="342"/>
      <c r="XFA317" s="342"/>
      <c r="XFB317" s="342"/>
      <c r="XFC317" s="342"/>
      <c r="XFD317" s="342"/>
    </row>
    <row r="318" s="341" customFormat="1" customHeight="1" spans="2:6 16361:16384">
      <c r="B318" s="421" t="s">
        <v>215</v>
      </c>
      <c r="C318" s="432"/>
      <c r="D318" s="432"/>
      <c r="E318" s="342"/>
      <c r="F318" s="423"/>
      <c r="G318" s="341"/>
      <c r="H318" s="341"/>
      <c r="I318" s="341"/>
      <c r="J318" s="341"/>
      <c r="K318" s="341"/>
      <c r="XEG318" s="342"/>
      <c r="XEH318" s="342"/>
      <c r="XEI318" s="342"/>
      <c r="XEJ318" s="342"/>
      <c r="XEK318" s="342"/>
      <c r="XEL318" s="342"/>
      <c r="XEM318" s="342"/>
      <c r="XEN318" s="342"/>
      <c r="XEO318" s="342"/>
      <c r="XEP318" s="342"/>
      <c r="XEQ318" s="342"/>
      <c r="XER318" s="342"/>
      <c r="XES318" s="342"/>
      <c r="XET318" s="342"/>
      <c r="XEU318" s="342"/>
      <c r="XEV318" s="342"/>
      <c r="XEW318" s="342"/>
      <c r="XEX318" s="342"/>
      <c r="XEY318" s="342"/>
      <c r="XEZ318" s="342"/>
      <c r="XFA318" s="342"/>
      <c r="XFB318" s="342"/>
      <c r="XFC318" s="342"/>
      <c r="XFD318" s="342"/>
    </row>
    <row r="319" s="341" customFormat="1" customHeight="1" spans="2:6 16361:16384">
      <c r="B319" s="421" t="s">
        <v>67</v>
      </c>
      <c r="C319" s="432"/>
      <c r="D319" s="432"/>
      <c r="E319" s="342"/>
      <c r="F319" s="423"/>
      <c r="G319" s="341"/>
      <c r="H319" s="341"/>
      <c r="I319" s="341"/>
      <c r="J319" s="341"/>
      <c r="K319" s="341"/>
      <c r="XEG319" s="342"/>
      <c r="XEH319" s="342"/>
      <c r="XEI319" s="342"/>
      <c r="XEJ319" s="342"/>
      <c r="XEK319" s="342"/>
      <c r="XEL319" s="342"/>
      <c r="XEM319" s="342"/>
      <c r="XEN319" s="342"/>
      <c r="XEO319" s="342"/>
      <c r="XEP319" s="342"/>
      <c r="XEQ319" s="342"/>
      <c r="XER319" s="342"/>
      <c r="XES319" s="342"/>
      <c r="XET319" s="342"/>
      <c r="XEU319" s="342"/>
      <c r="XEV319" s="342"/>
      <c r="XEW319" s="342"/>
      <c r="XEX319" s="342"/>
      <c r="XEY319" s="342"/>
      <c r="XEZ319" s="342"/>
      <c r="XFA319" s="342"/>
      <c r="XFB319" s="342"/>
      <c r="XFC319" s="342"/>
      <c r="XFD319" s="342"/>
    </row>
    <row r="320" s="341" customFormat="1" customHeight="1" spans="2:6 16361:16384">
      <c r="B320" s="421" t="s">
        <v>216</v>
      </c>
      <c r="C320" s="432"/>
      <c r="D320" s="432"/>
      <c r="E320" s="342"/>
      <c r="F320" s="423"/>
      <c r="G320" s="341"/>
      <c r="H320" s="341"/>
      <c r="I320" s="341"/>
      <c r="J320" s="341"/>
      <c r="K320" s="341"/>
      <c r="XEG320" s="342"/>
      <c r="XEH320" s="342"/>
      <c r="XEI320" s="342"/>
      <c r="XEJ320" s="342"/>
      <c r="XEK320" s="342"/>
      <c r="XEL320" s="342"/>
      <c r="XEM320" s="342"/>
      <c r="XEN320" s="342"/>
      <c r="XEO320" s="342"/>
      <c r="XEP320" s="342"/>
      <c r="XEQ320" s="342"/>
      <c r="XER320" s="342"/>
      <c r="XES320" s="342"/>
      <c r="XET320" s="342"/>
      <c r="XEU320" s="342"/>
      <c r="XEV320" s="342"/>
      <c r="XEW320" s="342"/>
      <c r="XEX320" s="342"/>
      <c r="XEY320" s="342"/>
      <c r="XEZ320" s="342"/>
      <c r="XFA320" s="342"/>
      <c r="XFB320" s="342"/>
      <c r="XFC320" s="342"/>
      <c r="XFD320" s="342"/>
    </row>
    <row r="321" s="341" customFormat="1" customHeight="1" spans="2:11 16361:16384">
      <c r="B321" s="421" t="s">
        <v>32</v>
      </c>
      <c r="C321" s="432"/>
      <c r="D321" s="432"/>
      <c r="E321" s="342"/>
      <c r="F321" s="423"/>
      <c r="G321" s="341"/>
      <c r="H321" s="341"/>
      <c r="I321" s="341"/>
      <c r="J321" s="341"/>
      <c r="K321" s="341"/>
      <c r="XEG321" s="342"/>
      <c r="XEH321" s="342"/>
      <c r="XEI321" s="342"/>
      <c r="XEJ321" s="342"/>
      <c r="XEK321" s="342"/>
      <c r="XEL321" s="342"/>
      <c r="XEM321" s="342"/>
      <c r="XEN321" s="342"/>
      <c r="XEO321" s="342"/>
      <c r="XEP321" s="342"/>
      <c r="XEQ321" s="342"/>
      <c r="XER321" s="342"/>
      <c r="XES321" s="342"/>
      <c r="XET321" s="342"/>
      <c r="XEU321" s="342"/>
      <c r="XEV321" s="342"/>
      <c r="XEW321" s="342"/>
      <c r="XEX321" s="342"/>
      <c r="XEY321" s="342"/>
      <c r="XEZ321" s="342"/>
      <c r="XFA321" s="342"/>
      <c r="XFB321" s="342"/>
      <c r="XFC321" s="342"/>
      <c r="XFD321" s="342"/>
    </row>
    <row r="322" s="341" customFormat="1" customHeight="1" spans="2:11 16361:16384">
      <c r="B322" s="421" t="s">
        <v>22</v>
      </c>
      <c r="C322" s="432"/>
      <c r="D322" s="432"/>
      <c r="E322" s="342"/>
      <c r="F322" s="423"/>
      <c r="G322" s="341"/>
      <c r="H322" s="341"/>
      <c r="I322" s="341"/>
      <c r="J322" s="341"/>
      <c r="K322" s="341"/>
      <c r="XEG322" s="342"/>
      <c r="XEH322" s="342"/>
      <c r="XEI322" s="342"/>
      <c r="XEJ322" s="342"/>
      <c r="XEK322" s="342"/>
      <c r="XEL322" s="342"/>
      <c r="XEM322" s="342"/>
      <c r="XEN322" s="342"/>
      <c r="XEO322" s="342"/>
      <c r="XEP322" s="342"/>
      <c r="XEQ322" s="342"/>
      <c r="XER322" s="342"/>
      <c r="XES322" s="342"/>
      <c r="XET322" s="342"/>
      <c r="XEU322" s="342"/>
      <c r="XEV322" s="342"/>
      <c r="XEW322" s="342"/>
      <c r="XEX322" s="342"/>
      <c r="XEY322" s="342"/>
      <c r="XEZ322" s="342"/>
      <c r="XFA322" s="342"/>
      <c r="XFB322" s="342"/>
      <c r="XFC322" s="342"/>
      <c r="XFD322" s="342"/>
    </row>
    <row r="323" s="341" customFormat="1" customHeight="1" spans="2:11 16361:16384">
      <c r="B323" s="434"/>
      <c r="C323" s="435" t="s">
        <v>324</v>
      </c>
      <c r="D323" s="435">
        <f>SUM(E277:E321)</f>
        <v>1850</v>
      </c>
      <c r="E323" s="436"/>
      <c r="F323" s="437"/>
      <c r="G323" s="341"/>
      <c r="H323" s="341"/>
      <c r="I323" s="341"/>
      <c r="J323" s="341"/>
      <c r="K323" s="341"/>
      <c r="XEG323" s="342"/>
      <c r="XEH323" s="342"/>
      <c r="XEI323" s="342"/>
      <c r="XEJ323" s="342"/>
      <c r="XEK323" s="342"/>
      <c r="XEL323" s="342"/>
      <c r="XEM323" s="342"/>
      <c r="XEN323" s="342"/>
      <c r="XEO323" s="342"/>
      <c r="XEP323" s="342"/>
      <c r="XEQ323" s="342"/>
      <c r="XER323" s="342"/>
      <c r="XES323" s="342"/>
      <c r="XET323" s="342"/>
      <c r="XEU323" s="342"/>
      <c r="XEV323" s="342"/>
      <c r="XEW323" s="342"/>
      <c r="XEX323" s="342"/>
      <c r="XEY323" s="342"/>
      <c r="XEZ323" s="342"/>
      <c r="XFA323" s="342"/>
      <c r="XFB323" s="342"/>
      <c r="XFC323" s="342"/>
      <c r="XFD323" s="342"/>
    </row>
    <row r="324" s="341" customFormat="1" customHeight="1" spans="2:11 16361:16384">
      <c r="F324" s="420"/>
      <c r="G324" s="341"/>
      <c r="H324" s="341"/>
      <c r="I324" s="341"/>
      <c r="J324" s="341"/>
      <c r="K324" s="341"/>
      <c r="XEG324" s="342"/>
      <c r="XEH324" s="342"/>
      <c r="XEI324" s="342"/>
      <c r="XEJ324" s="342"/>
      <c r="XEK324" s="342"/>
      <c r="XEL324" s="342"/>
      <c r="XEM324" s="342"/>
      <c r="XEN324" s="342"/>
      <c r="XEO324" s="342"/>
      <c r="XEP324" s="342"/>
      <c r="XEQ324" s="342"/>
      <c r="XER324" s="342"/>
      <c r="XES324" s="342"/>
      <c r="XET324" s="342"/>
      <c r="XEU324" s="342"/>
      <c r="XEV324" s="342"/>
      <c r="XEW324" s="342"/>
      <c r="XEX324" s="342"/>
      <c r="XEY324" s="342"/>
      <c r="XEZ324" s="342"/>
      <c r="XFA324" s="342"/>
      <c r="XFB324" s="342"/>
      <c r="XFC324" s="342"/>
      <c r="XFD324" s="342"/>
    </row>
    <row r="325" s="341" customFormat="1" customHeight="1" spans="2:11 16361:16384">
      <c r="F325" s="420"/>
      <c r="G325" s="341"/>
      <c r="H325" s="341"/>
      <c r="I325" s="341"/>
      <c r="J325" s="341"/>
      <c r="K325" s="341"/>
      <c r="XEG325" s="342"/>
      <c r="XEH325" s="342"/>
      <c r="XEI325" s="342"/>
      <c r="XEJ325" s="342"/>
      <c r="XEK325" s="342"/>
      <c r="XEL325" s="342"/>
      <c r="XEM325" s="342"/>
      <c r="XEN325" s="342"/>
      <c r="XEO325" s="342"/>
      <c r="XEP325" s="342"/>
      <c r="XEQ325" s="342"/>
      <c r="XER325" s="342"/>
      <c r="XES325" s="342"/>
      <c r="XET325" s="342"/>
      <c r="XEU325" s="342"/>
      <c r="XEV325" s="342"/>
      <c r="XEW325" s="342"/>
      <c r="XEX325" s="342"/>
      <c r="XEY325" s="342"/>
      <c r="XEZ325" s="342"/>
      <c r="XFA325" s="342"/>
      <c r="XFB325" s="342"/>
      <c r="XFC325" s="342"/>
      <c r="XFD325" s="342"/>
    </row>
    <row r="326" s="341" customFormat="1" customHeight="1" spans="2:11 16361:16384">
      <c r="F326" s="420"/>
      <c r="G326" s="420"/>
      <c r="H326" s="420"/>
      <c r="I326" s="420"/>
      <c r="J326" s="420"/>
      <c r="K326" s="420"/>
      <c r="XEG326" s="342"/>
      <c r="XEH326" s="342"/>
      <c r="XEI326" s="342"/>
      <c r="XEJ326" s="342"/>
      <c r="XEK326" s="342"/>
      <c r="XEL326" s="342"/>
      <c r="XEM326" s="342"/>
      <c r="XEN326" s="342"/>
      <c r="XEO326" s="342"/>
      <c r="XEP326" s="342"/>
      <c r="XEQ326" s="342"/>
      <c r="XER326" s="342"/>
      <c r="XES326" s="342"/>
      <c r="XET326" s="342"/>
      <c r="XEU326" s="342"/>
      <c r="XEV326" s="342"/>
      <c r="XEW326" s="342"/>
      <c r="XEX326" s="342"/>
      <c r="XEY326" s="342"/>
      <c r="XEZ326" s="342"/>
      <c r="XFA326" s="342"/>
      <c r="XFB326" s="342"/>
      <c r="XFC326" s="342"/>
      <c r="XFD326" s="342"/>
    </row>
  </sheetData>
  <mergeCells count="307">
    <mergeCell ref="C3:D3"/>
    <mergeCell ref="H3:I3"/>
    <mergeCell ref="P3:Q3"/>
    <mergeCell ref="T3:U3"/>
    <mergeCell ref="X3:Y3"/>
    <mergeCell ref="AF3:AG3"/>
    <mergeCell ref="AF5:AG5"/>
    <mergeCell ref="AF38:AG38"/>
    <mergeCell ref="AF41:AG41"/>
    <mergeCell ref="C44:D44"/>
    <mergeCell ref="P44:Q44"/>
    <mergeCell ref="T44:U44"/>
    <mergeCell ref="X44:Y44"/>
    <mergeCell ref="AF44:AG44"/>
    <mergeCell ref="H48:I48"/>
    <mergeCell ref="L48:M48"/>
    <mergeCell ref="P48:Q48"/>
    <mergeCell ref="X48:Y48"/>
    <mergeCell ref="X50:Y50"/>
    <mergeCell ref="H89:I89"/>
    <mergeCell ref="L89:M89"/>
    <mergeCell ref="P89:Q89"/>
    <mergeCell ref="X89:Y89"/>
    <mergeCell ref="H93:I93"/>
    <mergeCell ref="L93:M93"/>
    <mergeCell ref="P93:Q93"/>
    <mergeCell ref="X93:Y93"/>
    <mergeCell ref="AB93:AC93"/>
    <mergeCell ref="AF93:AG93"/>
    <mergeCell ref="AF95:AG95"/>
    <mergeCell ref="AF128:AG128"/>
    <mergeCell ref="AF131:AG131"/>
    <mergeCell ref="H134:I134"/>
    <mergeCell ref="L134:M134"/>
    <mergeCell ref="P134:Q134"/>
    <mergeCell ref="X134:Y134"/>
    <mergeCell ref="AB134:AC134"/>
    <mergeCell ref="AF134:AG134"/>
    <mergeCell ref="C138:D138"/>
    <mergeCell ref="L138:M138"/>
    <mergeCell ref="AB138:AC138"/>
    <mergeCell ref="AJ138:AK138"/>
    <mergeCell ref="L140:M140"/>
    <mergeCell ref="AB140:AC140"/>
    <mergeCell ref="AJ140:AK140"/>
    <mergeCell ref="C179:D179"/>
    <mergeCell ref="L179:M179"/>
    <mergeCell ref="AB179:AC179"/>
    <mergeCell ref="AJ179:AK179"/>
    <mergeCell ref="C27:C28"/>
    <mergeCell ref="C30:C31"/>
    <mergeCell ref="C33:C34"/>
    <mergeCell ref="C36:C37"/>
    <mergeCell ref="C39:C40"/>
    <mergeCell ref="C42:C43"/>
    <mergeCell ref="C159:C160"/>
    <mergeCell ref="C162:C163"/>
    <mergeCell ref="C165:C166"/>
    <mergeCell ref="C168:C169"/>
    <mergeCell ref="C171:C172"/>
    <mergeCell ref="C174:C175"/>
    <mergeCell ref="C177:C178"/>
    <mergeCell ref="C288:C291"/>
    <mergeCell ref="C294:C297"/>
    <mergeCell ref="D27:D28"/>
    <mergeCell ref="D30:D31"/>
    <mergeCell ref="D33:D34"/>
    <mergeCell ref="D36:D37"/>
    <mergeCell ref="D39:D40"/>
    <mergeCell ref="D42:D43"/>
    <mergeCell ref="D159:D160"/>
    <mergeCell ref="D162:D163"/>
    <mergeCell ref="D165:D166"/>
    <mergeCell ref="D168:D169"/>
    <mergeCell ref="D171:D172"/>
    <mergeCell ref="D174:D175"/>
    <mergeCell ref="D177:D178"/>
    <mergeCell ref="D288:D291"/>
    <mergeCell ref="D294:D297"/>
    <mergeCell ref="H30:H31"/>
    <mergeCell ref="H33:H34"/>
    <mergeCell ref="H36:H37"/>
    <mergeCell ref="H39:H40"/>
    <mergeCell ref="H42:H43"/>
    <mergeCell ref="H82:H83"/>
    <mergeCell ref="H85:H88"/>
    <mergeCell ref="H120:H121"/>
    <mergeCell ref="H123:H124"/>
    <mergeCell ref="H126:H127"/>
    <mergeCell ref="H129:H130"/>
    <mergeCell ref="H132:H133"/>
    <mergeCell ref="I30:I31"/>
    <mergeCell ref="I33:I34"/>
    <mergeCell ref="I36:I37"/>
    <mergeCell ref="I39:I40"/>
    <mergeCell ref="I42:I43"/>
    <mergeCell ref="I82:I83"/>
    <mergeCell ref="I85:I88"/>
    <mergeCell ref="I120:I121"/>
    <mergeCell ref="I123:I124"/>
    <mergeCell ref="I126:I127"/>
    <mergeCell ref="I129:I130"/>
    <mergeCell ref="I132:I133"/>
    <mergeCell ref="L82:L83"/>
    <mergeCell ref="L85:L88"/>
    <mergeCell ref="L120:L121"/>
    <mergeCell ref="L123:L124"/>
    <mergeCell ref="L126:L127"/>
    <mergeCell ref="L129:L130"/>
    <mergeCell ref="L132:L133"/>
    <mergeCell ref="L166:L167"/>
    <mergeCell ref="L169:L170"/>
    <mergeCell ref="L172:L175"/>
    <mergeCell ref="L177:L178"/>
    <mergeCell ref="M82:M83"/>
    <mergeCell ref="M85:M88"/>
    <mergeCell ref="M120:M121"/>
    <mergeCell ref="M123:M124"/>
    <mergeCell ref="M126:M127"/>
    <mergeCell ref="M129:M130"/>
    <mergeCell ref="M132:M133"/>
    <mergeCell ref="M166:M167"/>
    <mergeCell ref="M169:M170"/>
    <mergeCell ref="M172:M175"/>
    <mergeCell ref="M177:M178"/>
    <mergeCell ref="P25:P26"/>
    <mergeCell ref="P30:P31"/>
    <mergeCell ref="P33:P34"/>
    <mergeCell ref="P36:P37"/>
    <mergeCell ref="P39:P40"/>
    <mergeCell ref="P42:P43"/>
    <mergeCell ref="P78:P79"/>
    <mergeCell ref="P81:P82"/>
    <mergeCell ref="P84:P85"/>
    <mergeCell ref="P87:P88"/>
    <mergeCell ref="P109:P110"/>
    <mergeCell ref="P114:P115"/>
    <mergeCell ref="P117:P118"/>
    <mergeCell ref="P120:P121"/>
    <mergeCell ref="P123:P124"/>
    <mergeCell ref="P126:P127"/>
    <mergeCell ref="P129:P130"/>
    <mergeCell ref="P132:P133"/>
    <mergeCell ref="Q25:Q26"/>
    <mergeCell ref="Q30:Q31"/>
    <mergeCell ref="Q33:Q34"/>
    <mergeCell ref="Q36:Q37"/>
    <mergeCell ref="Q39:Q40"/>
    <mergeCell ref="Q42:Q43"/>
    <mergeCell ref="Q78:Q79"/>
    <mergeCell ref="Q81:Q82"/>
    <mergeCell ref="Q84:Q85"/>
    <mergeCell ref="Q87:Q88"/>
    <mergeCell ref="Q109:Q110"/>
    <mergeCell ref="Q114:Q115"/>
    <mergeCell ref="Q117:Q118"/>
    <mergeCell ref="Q120:Q121"/>
    <mergeCell ref="Q123:Q124"/>
    <mergeCell ref="Q126:Q127"/>
    <mergeCell ref="Q129:Q130"/>
    <mergeCell ref="Q132:Q133"/>
    <mergeCell ref="T25:T26"/>
    <mergeCell ref="T28:T29"/>
    <mergeCell ref="T33:T34"/>
    <mergeCell ref="T36:T37"/>
    <mergeCell ref="T39:T40"/>
    <mergeCell ref="T42:T43"/>
    <mergeCell ref="U25:U26"/>
    <mergeCell ref="U28:U29"/>
    <mergeCell ref="U33:U34"/>
    <mergeCell ref="U36:U37"/>
    <mergeCell ref="U39:U40"/>
    <mergeCell ref="U42:U43"/>
    <mergeCell ref="X24:X25"/>
    <mergeCell ref="X27:X28"/>
    <mergeCell ref="X30:X31"/>
    <mergeCell ref="X33:X34"/>
    <mergeCell ref="X36:X37"/>
    <mergeCell ref="X39:X40"/>
    <mergeCell ref="X42:X43"/>
    <mergeCell ref="X82:X85"/>
    <mergeCell ref="X87:X88"/>
    <mergeCell ref="X109:X110"/>
    <mergeCell ref="X114:X115"/>
    <mergeCell ref="X117:X118"/>
    <mergeCell ref="X120:X121"/>
    <mergeCell ref="X123:X124"/>
    <mergeCell ref="X126:X127"/>
    <mergeCell ref="X129:X130"/>
    <mergeCell ref="X132:X133"/>
    <mergeCell ref="Y24:Y25"/>
    <mergeCell ref="Y27:Y28"/>
    <mergeCell ref="Y30:Y31"/>
    <mergeCell ref="Y33:Y34"/>
    <mergeCell ref="Y36:Y37"/>
    <mergeCell ref="Y39:Y40"/>
    <mergeCell ref="Y42:Y43"/>
    <mergeCell ref="Y82:Y85"/>
    <mergeCell ref="Y87:Y88"/>
    <mergeCell ref="Y109:Y110"/>
    <mergeCell ref="Y114:Y115"/>
    <mergeCell ref="Y117:Y118"/>
    <mergeCell ref="Y120:Y121"/>
    <mergeCell ref="Y123:Y124"/>
    <mergeCell ref="Y126:Y127"/>
    <mergeCell ref="Y129:Y130"/>
    <mergeCell ref="Y132:Y133"/>
    <mergeCell ref="AB117:AB118"/>
    <mergeCell ref="AB120:AB121"/>
    <mergeCell ref="AB123:AB124"/>
    <mergeCell ref="AB126:AB127"/>
    <mergeCell ref="AB129:AB130"/>
    <mergeCell ref="AB132:AB133"/>
    <mergeCell ref="AB143:AB144"/>
    <mergeCell ref="AB146:AB147"/>
    <mergeCell ref="AB149:AB150"/>
    <mergeCell ref="AB152:AB153"/>
    <mergeCell ref="AB155:AB156"/>
    <mergeCell ref="AB163:AB164"/>
    <mergeCell ref="AB166:AB167"/>
    <mergeCell ref="AB169:AB178"/>
    <mergeCell ref="AC117:AC118"/>
    <mergeCell ref="AC120:AC121"/>
    <mergeCell ref="AC123:AC124"/>
    <mergeCell ref="AC126:AC127"/>
    <mergeCell ref="AC129:AC130"/>
    <mergeCell ref="AC132:AC133"/>
    <mergeCell ref="AC143:AC144"/>
    <mergeCell ref="AC146:AC147"/>
    <mergeCell ref="AC149:AC150"/>
    <mergeCell ref="AC152:AC153"/>
    <mergeCell ref="AC155:AC156"/>
    <mergeCell ref="AC163:AC164"/>
    <mergeCell ref="AC166:AC167"/>
    <mergeCell ref="AC169:AC178"/>
    <mergeCell ref="AF27:AF28"/>
    <mergeCell ref="AF30:AF31"/>
    <mergeCell ref="AF33:AF34"/>
    <mergeCell ref="AF36:AF37"/>
    <mergeCell ref="AF39:AF40"/>
    <mergeCell ref="AF42:AF43"/>
    <mergeCell ref="AF117:AF118"/>
    <mergeCell ref="AF120:AF121"/>
    <mergeCell ref="AF123:AF124"/>
    <mergeCell ref="AF126:AF127"/>
    <mergeCell ref="AF129:AF130"/>
    <mergeCell ref="AF132:AF133"/>
    <mergeCell ref="AG27:AG28"/>
    <mergeCell ref="AG30:AG31"/>
    <mergeCell ref="AG33:AG34"/>
    <mergeCell ref="AG36:AG37"/>
    <mergeCell ref="AG39:AG40"/>
    <mergeCell ref="AG42:AG43"/>
    <mergeCell ref="AG117:AG118"/>
    <mergeCell ref="AG120:AG121"/>
    <mergeCell ref="AG123:AG124"/>
    <mergeCell ref="AG126:AG127"/>
    <mergeCell ref="AG129:AG130"/>
    <mergeCell ref="AG132:AG133"/>
    <mergeCell ref="AJ33:AJ34"/>
    <mergeCell ref="AJ36:AJ37"/>
    <mergeCell ref="AJ39:AJ40"/>
    <mergeCell ref="AJ42:AJ43"/>
    <mergeCell ref="AJ117:AJ118"/>
    <mergeCell ref="AJ120:AJ121"/>
    <mergeCell ref="AJ123:AJ124"/>
    <mergeCell ref="AJ126:AJ127"/>
    <mergeCell ref="AJ129:AJ130"/>
    <mergeCell ref="AJ132:AJ133"/>
    <mergeCell ref="AJ143:AJ144"/>
    <mergeCell ref="AJ146:AJ147"/>
    <mergeCell ref="AJ149:AJ150"/>
    <mergeCell ref="AJ152:AJ153"/>
    <mergeCell ref="AJ155:AJ156"/>
    <mergeCell ref="AJ163:AJ164"/>
    <mergeCell ref="AJ166:AJ167"/>
    <mergeCell ref="AJ169:AJ178"/>
    <mergeCell ref="AK33:AK34"/>
    <mergeCell ref="AK36:AK37"/>
    <mergeCell ref="AK39:AK40"/>
    <mergeCell ref="AK42:AK43"/>
    <mergeCell ref="AK117:AK118"/>
    <mergeCell ref="AK120:AK121"/>
    <mergeCell ref="AK123:AK124"/>
    <mergeCell ref="AK126:AK127"/>
    <mergeCell ref="AK129:AK130"/>
    <mergeCell ref="AK132:AK133"/>
    <mergeCell ref="AK143:AK144"/>
    <mergeCell ref="AK146:AK147"/>
    <mergeCell ref="AK149:AK150"/>
    <mergeCell ref="AK152:AK153"/>
    <mergeCell ref="AK155:AK156"/>
    <mergeCell ref="AK163:AK164"/>
    <mergeCell ref="AK166:AK167"/>
    <mergeCell ref="AK169:AK178"/>
    <mergeCell ref="L3:M44"/>
    <mergeCell ref="AB3:AC44"/>
    <mergeCell ref="C48:D89"/>
    <mergeCell ref="T48:U89"/>
    <mergeCell ref="C93:D134"/>
    <mergeCell ref="T93:U134"/>
    <mergeCell ref="H138:I179"/>
    <mergeCell ref="AF138:AG179"/>
    <mergeCell ref="C183:D224"/>
    <mergeCell ref="T183:U224"/>
    <mergeCell ref="H228:I269"/>
    <mergeCell ref="AF228:AG26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P267"/>
  <sheetViews>
    <sheetView view="pageBreakPreview" zoomScaleNormal="130" topLeftCell="A102" workbookViewId="0">
      <selection activeCell="J134" sqref="J134:J139"/>
    </sheetView>
  </sheetViews>
  <sheetFormatPr defaultColWidth="8.96428571428571" defaultRowHeight="15.2"/>
  <cols>
    <col min="1" max="2" width="4.97321428571429" style="322" customWidth="1"/>
    <col min="3" max="3" width="19.5089285714286" style="323" customWidth="1"/>
    <col min="4" max="4" width="38.7946428571429" style="322" customWidth="1"/>
    <col min="5" max="5" width="18.7857142857143" style="322" customWidth="1"/>
    <col min="6" max="7" width="4.97321428571429" style="323" customWidth="1"/>
    <col min="8" max="8" width="8.83928571428571" style="323" customWidth="1"/>
    <col min="9" max="9" width="8.59821428571429" style="324" customWidth="1"/>
    <col min="10" max="10" width="7.875" style="323" customWidth="1"/>
    <col min="11" max="11" width="8.11607142857143" style="322" customWidth="1"/>
    <col min="12" max="12" width="10.6696428571429" style="322" customWidth="1"/>
    <col min="13" max="13" width="12.9642857142857" style="322" customWidth="1"/>
    <col min="14" max="14" width="12.4821428571429" style="322" customWidth="1"/>
    <col min="15" max="15" width="21.1875" style="323" customWidth="1"/>
    <col min="16" max="16" width="8.96428571428571" style="323" customWidth="1"/>
    <col min="17" max="16384" width="8.96428571428571" style="322"/>
  </cols>
  <sheetData>
    <row r="1" s="322" customFormat="1" ht="31" spans="1:16">
      <c r="A1" s="325" t="s">
        <v>0</v>
      </c>
      <c r="B1" s="325" t="s">
        <v>1</v>
      </c>
      <c r="C1" s="325" t="s">
        <v>325</v>
      </c>
      <c r="D1" s="325" t="s">
        <v>326</v>
      </c>
      <c r="E1" s="325" t="s">
        <v>327</v>
      </c>
      <c r="F1" s="325" t="s">
        <v>5</v>
      </c>
      <c r="G1" s="325" t="s">
        <v>328</v>
      </c>
      <c r="H1" s="325" t="s">
        <v>329</v>
      </c>
      <c r="I1" s="326" t="s">
        <v>330</v>
      </c>
      <c r="J1" s="325" t="s">
        <v>331</v>
      </c>
      <c r="K1" s="325" t="s">
        <v>332</v>
      </c>
      <c r="L1" s="325" t="s">
        <v>333</v>
      </c>
      <c r="M1" s="325" t="s">
        <v>334</v>
      </c>
      <c r="N1" s="325" t="s">
        <v>335</v>
      </c>
      <c r="O1" s="323"/>
      <c r="P1" s="323"/>
    </row>
    <row r="2" s="322" customFormat="1" spans="1:16">
      <c r="A2" s="327" t="s">
        <v>10</v>
      </c>
      <c r="B2" s="327"/>
      <c r="C2" s="327"/>
      <c r="D2" s="328"/>
      <c r="E2" s="328"/>
      <c r="F2" s="328"/>
      <c r="G2" s="328"/>
      <c r="H2" s="328"/>
      <c r="I2" s="329"/>
      <c r="J2" s="328"/>
      <c r="K2" s="328"/>
      <c r="L2" s="328"/>
      <c r="M2" s="328"/>
      <c r="N2" s="328"/>
      <c r="O2" s="323"/>
      <c r="P2" s="323"/>
    </row>
    <row r="3" s="322" customFormat="1" ht="16" spans="1:16">
      <c r="A3" s="28">
        <v>1</v>
      </c>
      <c r="B3" s="325" t="s">
        <v>41</v>
      </c>
      <c r="C3" s="28" t="s">
        <v>336</v>
      </c>
      <c r="D3" s="28" t="s">
        <v>337</v>
      </c>
      <c r="E3" s="28" t="s">
        <v>338</v>
      </c>
      <c r="F3" s="28" t="s">
        <v>14</v>
      </c>
      <c r="G3" s="28">
        <v>1</v>
      </c>
      <c r="H3" s="28">
        <v>180</v>
      </c>
      <c r="I3" s="330">
        <f t="shared" ref="I3:I8" si="0">H3*G3</f>
        <v>180</v>
      </c>
      <c r="J3" s="28">
        <f>SUM(I3:I11)</f>
        <v>4018</v>
      </c>
      <c r="K3" s="28">
        <v>1</v>
      </c>
      <c r="L3" s="28" t="s">
        <v>339</v>
      </c>
      <c r="M3" s="28" t="s">
        <v>340</v>
      </c>
      <c r="N3" s="28"/>
      <c r="O3" s="323"/>
      <c r="P3" s="323"/>
    </row>
    <row r="4" s="322" customFormat="1" ht="16" spans="1:16">
      <c r="A4" s="28">
        <v>2</v>
      </c>
      <c r="B4" s="331"/>
      <c r="C4" s="28"/>
      <c r="D4" s="28" t="s">
        <v>341</v>
      </c>
      <c r="E4" s="28" t="s">
        <v>342</v>
      </c>
      <c r="F4" s="28" t="s">
        <v>14</v>
      </c>
      <c r="G4" s="28">
        <v>1</v>
      </c>
      <c r="H4" s="28">
        <v>349</v>
      </c>
      <c r="I4" s="330">
        <f t="shared" si="0"/>
        <v>349</v>
      </c>
      <c r="J4" s="28"/>
      <c r="K4" s="28">
        <v>1</v>
      </c>
      <c r="L4" s="28" t="s">
        <v>339</v>
      </c>
      <c r="M4" s="28" t="s">
        <v>340</v>
      </c>
      <c r="N4" s="28"/>
      <c r="O4" s="323"/>
      <c r="P4" s="323"/>
    </row>
    <row r="5" s="322" customFormat="1" ht="16" spans="1:16">
      <c r="A5" s="28">
        <v>3</v>
      </c>
      <c r="B5" s="331"/>
      <c r="C5" s="28"/>
      <c r="D5" s="28" t="s">
        <v>343</v>
      </c>
      <c r="E5" s="28" t="s">
        <v>342</v>
      </c>
      <c r="F5" s="28" t="s">
        <v>14</v>
      </c>
      <c r="G5" s="28">
        <v>1</v>
      </c>
      <c r="H5" s="28">
        <v>349</v>
      </c>
      <c r="I5" s="330">
        <f t="shared" si="0"/>
        <v>349</v>
      </c>
      <c r="J5" s="28"/>
      <c r="K5" s="28">
        <v>1</v>
      </c>
      <c r="L5" s="28" t="s">
        <v>339</v>
      </c>
      <c r="M5" s="28" t="s">
        <v>340</v>
      </c>
      <c r="N5" s="28"/>
      <c r="O5" s="323"/>
      <c r="P5" s="323"/>
    </row>
    <row r="6" s="322" customFormat="1" ht="16" spans="1:16">
      <c r="A6" s="28">
        <v>4</v>
      </c>
      <c r="B6" s="331"/>
      <c r="C6" s="28"/>
      <c r="D6" s="28" t="s">
        <v>344</v>
      </c>
      <c r="E6" s="28" t="s">
        <v>345</v>
      </c>
      <c r="F6" s="28" t="s">
        <v>14</v>
      </c>
      <c r="G6" s="28">
        <v>1</v>
      </c>
      <c r="H6" s="28">
        <v>450</v>
      </c>
      <c r="I6" s="330">
        <f t="shared" si="0"/>
        <v>450</v>
      </c>
      <c r="J6" s="28"/>
      <c r="K6" s="28">
        <v>2</v>
      </c>
      <c r="L6" s="28" t="s">
        <v>339</v>
      </c>
      <c r="M6" s="28" t="s">
        <v>340</v>
      </c>
      <c r="N6" s="28"/>
      <c r="O6" s="323"/>
      <c r="P6" s="323"/>
    </row>
    <row r="7" s="322" customFormat="1" ht="16" spans="1:16">
      <c r="A7" s="28">
        <v>5</v>
      </c>
      <c r="B7" s="331"/>
      <c r="C7" s="28"/>
      <c r="D7" s="28" t="s">
        <v>346</v>
      </c>
      <c r="E7" s="28" t="s">
        <v>347</v>
      </c>
      <c r="F7" s="28" t="s">
        <v>14</v>
      </c>
      <c r="G7" s="28">
        <v>1</v>
      </c>
      <c r="H7" s="28">
        <v>197</v>
      </c>
      <c r="I7" s="330">
        <f t="shared" si="0"/>
        <v>197</v>
      </c>
      <c r="J7" s="28"/>
      <c r="K7" s="28">
        <v>2</v>
      </c>
      <c r="L7" s="28" t="s">
        <v>339</v>
      </c>
      <c r="M7" s="28" t="s">
        <v>340</v>
      </c>
      <c r="N7" s="28"/>
      <c r="O7" s="323"/>
      <c r="P7" s="323"/>
    </row>
    <row r="8" s="322" customFormat="1" ht="16" spans="1:16">
      <c r="A8" s="28">
        <v>6</v>
      </c>
      <c r="B8" s="331"/>
      <c r="C8" s="28"/>
      <c r="D8" s="28" t="s">
        <v>348</v>
      </c>
      <c r="E8" s="28" t="s">
        <v>349</v>
      </c>
      <c r="F8" s="28" t="s">
        <v>14</v>
      </c>
      <c r="G8" s="28">
        <v>1</v>
      </c>
      <c r="H8" s="28">
        <v>531</v>
      </c>
      <c r="I8" s="330">
        <f t="shared" si="0"/>
        <v>531</v>
      </c>
      <c r="J8" s="28"/>
      <c r="K8" s="28">
        <v>2</v>
      </c>
      <c r="L8" s="28" t="s">
        <v>339</v>
      </c>
      <c r="M8" s="28" t="s">
        <v>340</v>
      </c>
      <c r="N8" s="28"/>
      <c r="O8" s="323"/>
      <c r="P8" s="323"/>
    </row>
    <row r="9" s="322" customFormat="1" ht="16" spans="1:16">
      <c r="A9" s="28">
        <v>7</v>
      </c>
      <c r="B9" s="331"/>
      <c r="C9" s="28"/>
      <c r="D9" s="28" t="s">
        <v>350</v>
      </c>
      <c r="E9" s="28" t="s">
        <v>349</v>
      </c>
      <c r="F9" s="28" t="s">
        <v>14</v>
      </c>
      <c r="G9" s="28">
        <v>1</v>
      </c>
      <c r="H9" s="28">
        <v>513</v>
      </c>
      <c r="I9" s="330">
        <f t="shared" ref="I9:I16" si="1">H9*G9</f>
        <v>513</v>
      </c>
      <c r="J9" s="28"/>
      <c r="K9" s="28">
        <v>2</v>
      </c>
      <c r="L9" s="28" t="s">
        <v>339</v>
      </c>
      <c r="M9" s="28" t="s">
        <v>340</v>
      </c>
      <c r="N9" s="28"/>
      <c r="O9" s="323"/>
      <c r="P9" s="323"/>
    </row>
    <row r="10" s="322" customFormat="1" ht="16" spans="1:16">
      <c r="A10" s="28">
        <v>8</v>
      </c>
      <c r="B10" s="331"/>
      <c r="C10" s="28"/>
      <c r="D10" s="28" t="s">
        <v>351</v>
      </c>
      <c r="E10" s="28" t="s">
        <v>349</v>
      </c>
      <c r="F10" s="28" t="s">
        <v>14</v>
      </c>
      <c r="G10" s="28">
        <v>1</v>
      </c>
      <c r="H10" s="28">
        <v>431</v>
      </c>
      <c r="I10" s="330">
        <f t="shared" si="1"/>
        <v>431</v>
      </c>
      <c r="J10" s="28"/>
      <c r="K10" s="28">
        <v>2</v>
      </c>
      <c r="L10" s="28" t="s">
        <v>339</v>
      </c>
      <c r="M10" s="28" t="s">
        <v>340</v>
      </c>
      <c r="N10" s="28"/>
      <c r="O10" s="323"/>
      <c r="P10" s="323"/>
    </row>
    <row r="11" s="322" customFormat="1" ht="16" spans="1:16">
      <c r="A11" s="28">
        <v>9</v>
      </c>
      <c r="B11" s="331"/>
      <c r="C11" s="28"/>
      <c r="D11" s="28" t="s">
        <v>352</v>
      </c>
      <c r="E11" s="28" t="s">
        <v>353</v>
      </c>
      <c r="F11" s="28" t="s">
        <v>14</v>
      </c>
      <c r="G11" s="28">
        <v>1</v>
      </c>
      <c r="H11" s="28">
        <v>1018</v>
      </c>
      <c r="I11" s="330">
        <f t="shared" si="1"/>
        <v>1018</v>
      </c>
      <c r="J11" s="28"/>
      <c r="K11" s="28">
        <v>2</v>
      </c>
      <c r="L11" s="28" t="s">
        <v>339</v>
      </c>
      <c r="M11" s="28" t="s">
        <v>340</v>
      </c>
      <c r="N11" s="28"/>
      <c r="O11" s="323"/>
      <c r="P11" s="323"/>
    </row>
    <row r="12" s="322" customFormat="1" ht="16" spans="1:16">
      <c r="A12" s="28">
        <v>10</v>
      </c>
      <c r="B12" s="331"/>
      <c r="C12" s="28" t="s">
        <v>354</v>
      </c>
      <c r="D12" s="28" t="s">
        <v>355</v>
      </c>
      <c r="E12" s="28" t="s">
        <v>338</v>
      </c>
      <c r="F12" s="28" t="s">
        <v>14</v>
      </c>
      <c r="G12" s="28">
        <v>1</v>
      </c>
      <c r="H12" s="28">
        <v>180</v>
      </c>
      <c r="I12" s="330">
        <f t="shared" si="1"/>
        <v>180</v>
      </c>
      <c r="J12" s="28">
        <f>SUM(I12:I20)</f>
        <v>3570</v>
      </c>
      <c r="K12" s="28">
        <v>1</v>
      </c>
      <c r="L12" s="28" t="s">
        <v>339</v>
      </c>
      <c r="M12" s="28" t="s">
        <v>340</v>
      </c>
      <c r="N12" s="28"/>
      <c r="O12" s="323"/>
      <c r="P12" s="323"/>
    </row>
    <row r="13" s="322" customFormat="1" ht="16" spans="1:16">
      <c r="A13" s="28">
        <v>11</v>
      </c>
      <c r="B13" s="331"/>
      <c r="C13" s="28"/>
      <c r="D13" s="28" t="s">
        <v>356</v>
      </c>
      <c r="E13" s="28" t="s">
        <v>342</v>
      </c>
      <c r="F13" s="28" t="s">
        <v>14</v>
      </c>
      <c r="G13" s="28">
        <v>1</v>
      </c>
      <c r="H13" s="28">
        <v>349</v>
      </c>
      <c r="I13" s="330">
        <f t="shared" si="1"/>
        <v>349</v>
      </c>
      <c r="J13" s="28"/>
      <c r="K13" s="28">
        <v>1</v>
      </c>
      <c r="L13" s="28" t="s">
        <v>339</v>
      </c>
      <c r="M13" s="28" t="s">
        <v>340</v>
      </c>
      <c r="N13" s="28"/>
      <c r="O13" s="323"/>
      <c r="P13" s="323"/>
    </row>
    <row r="14" s="322" customFormat="1" ht="16" spans="1:16">
      <c r="A14" s="28">
        <v>12</v>
      </c>
      <c r="B14" s="331"/>
      <c r="C14" s="28"/>
      <c r="D14" s="28" t="s">
        <v>357</v>
      </c>
      <c r="E14" s="28" t="s">
        <v>342</v>
      </c>
      <c r="F14" s="28" t="s">
        <v>14</v>
      </c>
      <c r="G14" s="28">
        <v>1</v>
      </c>
      <c r="H14" s="28">
        <v>349</v>
      </c>
      <c r="I14" s="330">
        <f t="shared" si="1"/>
        <v>349</v>
      </c>
      <c r="J14" s="28"/>
      <c r="K14" s="28">
        <v>1</v>
      </c>
      <c r="L14" s="28" t="s">
        <v>339</v>
      </c>
      <c r="M14" s="28" t="s">
        <v>340</v>
      </c>
      <c r="N14" s="28"/>
      <c r="O14" s="323"/>
      <c r="P14" s="323"/>
    </row>
    <row r="15" s="322" customFormat="1" ht="16" spans="1:16">
      <c r="A15" s="28">
        <v>13</v>
      </c>
      <c r="B15" s="331"/>
      <c r="C15" s="28"/>
      <c r="D15" s="28" t="s">
        <v>358</v>
      </c>
      <c r="E15" s="28" t="s">
        <v>359</v>
      </c>
      <c r="F15" s="28" t="s">
        <v>14</v>
      </c>
      <c r="G15" s="28">
        <v>1</v>
      </c>
      <c r="H15" s="28">
        <v>65</v>
      </c>
      <c r="I15" s="330">
        <f t="shared" si="1"/>
        <v>65</v>
      </c>
      <c r="J15" s="28"/>
      <c r="K15" s="28">
        <v>1</v>
      </c>
      <c r="L15" s="28" t="s">
        <v>339</v>
      </c>
      <c r="M15" s="28" t="s">
        <v>340</v>
      </c>
      <c r="N15" s="28"/>
      <c r="O15" s="323"/>
      <c r="P15" s="323"/>
    </row>
    <row r="16" s="322" customFormat="1" ht="16" spans="1:16">
      <c r="A16" s="28">
        <v>14</v>
      </c>
      <c r="B16" s="331"/>
      <c r="C16" s="28"/>
      <c r="D16" s="28" t="s">
        <v>360</v>
      </c>
      <c r="E16" s="28" t="s">
        <v>345</v>
      </c>
      <c r="F16" s="28" t="s">
        <v>14</v>
      </c>
      <c r="G16" s="28">
        <v>1</v>
      </c>
      <c r="H16" s="28">
        <v>450</v>
      </c>
      <c r="I16" s="330">
        <f t="shared" si="1"/>
        <v>450</v>
      </c>
      <c r="J16" s="28"/>
      <c r="K16" s="28">
        <v>2</v>
      </c>
      <c r="L16" s="28" t="s">
        <v>339</v>
      </c>
      <c r="M16" s="28" t="s">
        <v>340</v>
      </c>
      <c r="N16" s="28"/>
      <c r="O16" s="323"/>
      <c r="P16" s="323"/>
    </row>
    <row r="17" s="322" customFormat="1" ht="16" spans="1:16">
      <c r="A17" s="28">
        <v>15</v>
      </c>
      <c r="B17" s="331"/>
      <c r="C17" s="28"/>
      <c r="D17" s="28" t="s">
        <v>361</v>
      </c>
      <c r="E17" s="28" t="s">
        <v>347</v>
      </c>
      <c r="F17" s="28" t="s">
        <v>14</v>
      </c>
      <c r="G17" s="28">
        <v>1</v>
      </c>
      <c r="H17" s="28">
        <v>197</v>
      </c>
      <c r="I17" s="330">
        <f t="shared" ref="I17:I25" si="2">H17*G17</f>
        <v>197</v>
      </c>
      <c r="J17" s="28"/>
      <c r="K17" s="28">
        <v>2</v>
      </c>
      <c r="L17" s="28" t="s">
        <v>339</v>
      </c>
      <c r="M17" s="28" t="s">
        <v>340</v>
      </c>
      <c r="N17" s="28"/>
      <c r="O17" s="323"/>
      <c r="P17" s="323"/>
    </row>
    <row r="18" s="322" customFormat="1" ht="16" spans="1:16">
      <c r="A18" s="28">
        <v>16</v>
      </c>
      <c r="B18" s="331"/>
      <c r="C18" s="28"/>
      <c r="D18" s="28" t="s">
        <v>362</v>
      </c>
      <c r="E18" s="28" t="s">
        <v>349</v>
      </c>
      <c r="F18" s="28" t="s">
        <v>14</v>
      </c>
      <c r="G18" s="28">
        <v>1</v>
      </c>
      <c r="H18" s="28">
        <v>531</v>
      </c>
      <c r="I18" s="330">
        <f t="shared" si="2"/>
        <v>531</v>
      </c>
      <c r="J18" s="28"/>
      <c r="K18" s="28">
        <v>2</v>
      </c>
      <c r="L18" s="28" t="s">
        <v>339</v>
      </c>
      <c r="M18" s="28" t="s">
        <v>340</v>
      </c>
      <c r="N18" s="28"/>
      <c r="O18" s="323"/>
      <c r="P18" s="323"/>
    </row>
    <row r="19" s="322" customFormat="1" ht="16" spans="1:16">
      <c r="A19" s="28">
        <v>17</v>
      </c>
      <c r="B19" s="331"/>
      <c r="C19" s="28"/>
      <c r="D19" s="28" t="s">
        <v>363</v>
      </c>
      <c r="E19" s="28" t="s">
        <v>349</v>
      </c>
      <c r="F19" s="28" t="s">
        <v>14</v>
      </c>
      <c r="G19" s="28">
        <v>1</v>
      </c>
      <c r="H19" s="28">
        <v>431</v>
      </c>
      <c r="I19" s="330">
        <f t="shared" si="2"/>
        <v>431</v>
      </c>
      <c r="J19" s="28"/>
      <c r="K19" s="28">
        <v>2</v>
      </c>
      <c r="L19" s="28" t="s">
        <v>339</v>
      </c>
      <c r="M19" s="28" t="s">
        <v>340</v>
      </c>
      <c r="N19" s="28"/>
      <c r="O19" s="323"/>
      <c r="P19" s="323"/>
    </row>
    <row r="20" s="322" customFormat="1" ht="16" spans="1:16">
      <c r="A20" s="28">
        <v>18</v>
      </c>
      <c r="B20" s="331"/>
      <c r="C20" s="28"/>
      <c r="D20" s="28" t="s">
        <v>364</v>
      </c>
      <c r="E20" s="28" t="s">
        <v>353</v>
      </c>
      <c r="F20" s="28" t="s">
        <v>14</v>
      </c>
      <c r="G20" s="28">
        <v>1</v>
      </c>
      <c r="H20" s="28">
        <v>1018</v>
      </c>
      <c r="I20" s="330">
        <f t="shared" si="2"/>
        <v>1018</v>
      </c>
      <c r="J20" s="28"/>
      <c r="K20" s="28">
        <v>2</v>
      </c>
      <c r="L20" s="28" t="s">
        <v>339</v>
      </c>
      <c r="M20" s="28" t="s">
        <v>340</v>
      </c>
      <c r="N20" s="28"/>
      <c r="O20" s="323"/>
      <c r="P20" s="323"/>
    </row>
    <row r="21" s="322" customFormat="1" ht="16" spans="1:16">
      <c r="A21" s="28">
        <v>19</v>
      </c>
      <c r="B21" s="331"/>
      <c r="C21" s="28" t="s">
        <v>365</v>
      </c>
      <c r="D21" s="28" t="s">
        <v>366</v>
      </c>
      <c r="E21" s="28" t="s">
        <v>342</v>
      </c>
      <c r="F21" s="28" t="s">
        <v>14</v>
      </c>
      <c r="G21" s="28">
        <v>1</v>
      </c>
      <c r="H21" s="28">
        <v>349</v>
      </c>
      <c r="I21" s="330">
        <f t="shared" si="2"/>
        <v>349</v>
      </c>
      <c r="J21" s="28">
        <f>SUM(I21:I29)</f>
        <v>3226</v>
      </c>
      <c r="K21" s="28">
        <v>1</v>
      </c>
      <c r="L21" s="28" t="s">
        <v>339</v>
      </c>
      <c r="M21" s="28" t="s">
        <v>340</v>
      </c>
      <c r="N21" s="28"/>
      <c r="O21" s="323"/>
      <c r="P21" s="323"/>
    </row>
    <row r="22" s="322" customFormat="1" ht="16" spans="1:16">
      <c r="A22" s="28">
        <v>20</v>
      </c>
      <c r="B22" s="331"/>
      <c r="C22" s="28" t="s">
        <v>365</v>
      </c>
      <c r="D22" s="28" t="s">
        <v>367</v>
      </c>
      <c r="E22" s="28" t="s">
        <v>342</v>
      </c>
      <c r="F22" s="28" t="s">
        <v>14</v>
      </c>
      <c r="G22" s="28">
        <v>1</v>
      </c>
      <c r="H22" s="28">
        <v>349</v>
      </c>
      <c r="I22" s="330">
        <f t="shared" si="2"/>
        <v>349</v>
      </c>
      <c r="J22" s="28">
        <f>SUM(I22:I30)</f>
        <v>3226</v>
      </c>
      <c r="K22" s="28">
        <v>1</v>
      </c>
      <c r="L22" s="28" t="s">
        <v>339</v>
      </c>
      <c r="M22" s="28" t="s">
        <v>340</v>
      </c>
      <c r="N22" s="28"/>
      <c r="O22" s="323"/>
      <c r="P22" s="323"/>
    </row>
    <row r="23" s="322" customFormat="1" ht="16" spans="1:16">
      <c r="A23" s="28">
        <v>21</v>
      </c>
      <c r="B23" s="331"/>
      <c r="C23" s="28"/>
      <c r="D23" s="28" t="s">
        <v>368</v>
      </c>
      <c r="E23" s="28" t="s">
        <v>369</v>
      </c>
      <c r="F23" s="28" t="s">
        <v>14</v>
      </c>
      <c r="G23" s="28">
        <v>1</v>
      </c>
      <c r="H23" s="28">
        <v>285</v>
      </c>
      <c r="I23" s="330">
        <f t="shared" si="2"/>
        <v>285</v>
      </c>
      <c r="J23" s="28"/>
      <c r="K23" s="28">
        <v>2</v>
      </c>
      <c r="L23" s="28" t="s">
        <v>339</v>
      </c>
      <c r="M23" s="28" t="s">
        <v>340</v>
      </c>
      <c r="N23" s="28"/>
      <c r="O23" s="323"/>
      <c r="P23" s="323"/>
    </row>
    <row r="24" s="322" customFormat="1" ht="16" spans="1:16">
      <c r="A24" s="28">
        <v>22</v>
      </c>
      <c r="B24" s="331"/>
      <c r="C24" s="28"/>
      <c r="D24" s="28" t="s">
        <v>370</v>
      </c>
      <c r="E24" s="28" t="s">
        <v>371</v>
      </c>
      <c r="F24" s="28" t="s">
        <v>14</v>
      </c>
      <c r="G24" s="28">
        <v>1</v>
      </c>
      <c r="H24" s="28">
        <v>140</v>
      </c>
      <c r="I24" s="330">
        <f t="shared" si="2"/>
        <v>140</v>
      </c>
      <c r="J24" s="28"/>
      <c r="K24" s="28">
        <v>1</v>
      </c>
      <c r="L24" s="28" t="s">
        <v>339</v>
      </c>
      <c r="M24" s="28" t="s">
        <v>340</v>
      </c>
      <c r="N24" s="28"/>
      <c r="O24" s="323"/>
      <c r="P24" s="323"/>
    </row>
    <row r="25" s="322" customFormat="1" ht="16" spans="1:16">
      <c r="A25" s="28">
        <v>23</v>
      </c>
      <c r="B25" s="331"/>
      <c r="C25" s="28"/>
      <c r="D25" s="28" t="s">
        <v>372</v>
      </c>
      <c r="E25" s="28" t="s">
        <v>373</v>
      </c>
      <c r="F25" s="28" t="s">
        <v>14</v>
      </c>
      <c r="G25" s="28">
        <v>1</v>
      </c>
      <c r="H25" s="28">
        <v>270</v>
      </c>
      <c r="I25" s="330">
        <f t="shared" si="2"/>
        <v>270</v>
      </c>
      <c r="J25" s="28"/>
      <c r="K25" s="28">
        <v>2</v>
      </c>
      <c r="L25" s="28" t="s">
        <v>339</v>
      </c>
      <c r="M25" s="28" t="s">
        <v>340</v>
      </c>
      <c r="N25" s="28"/>
      <c r="O25" s="323"/>
      <c r="P25" s="323"/>
    </row>
    <row r="26" s="322" customFormat="1" ht="16" spans="1:16">
      <c r="A26" s="28">
        <v>24</v>
      </c>
      <c r="B26" s="331"/>
      <c r="C26" s="28"/>
      <c r="D26" s="28" t="s">
        <v>374</v>
      </c>
      <c r="E26" s="28" t="s">
        <v>375</v>
      </c>
      <c r="F26" s="28" t="s">
        <v>14</v>
      </c>
      <c r="G26" s="28">
        <v>1</v>
      </c>
      <c r="H26" s="28">
        <v>270</v>
      </c>
      <c r="I26" s="330">
        <f t="shared" ref="I26:I32" si="3">H26*G26</f>
        <v>270</v>
      </c>
      <c r="J26" s="28"/>
      <c r="K26" s="28">
        <v>2</v>
      </c>
      <c r="L26" s="28" t="s">
        <v>339</v>
      </c>
      <c r="M26" s="28" t="s">
        <v>340</v>
      </c>
      <c r="N26" s="28"/>
      <c r="O26" s="323"/>
      <c r="P26" s="323"/>
    </row>
    <row r="27" s="322" customFormat="1" ht="16" spans="1:16">
      <c r="A27" s="28">
        <v>25</v>
      </c>
      <c r="B27" s="331"/>
      <c r="C27" s="28"/>
      <c r="D27" s="28" t="s">
        <v>376</v>
      </c>
      <c r="E27" s="28" t="s">
        <v>345</v>
      </c>
      <c r="F27" s="28" t="s">
        <v>14</v>
      </c>
      <c r="G27" s="28">
        <v>1</v>
      </c>
      <c r="H27" s="28">
        <v>521</v>
      </c>
      <c r="I27" s="330">
        <f t="shared" si="3"/>
        <v>521</v>
      </c>
      <c r="J27" s="28"/>
      <c r="K27" s="28">
        <v>2</v>
      </c>
      <c r="L27" s="28" t="s">
        <v>339</v>
      </c>
      <c r="M27" s="28" t="s">
        <v>340</v>
      </c>
      <c r="N27" s="28"/>
      <c r="O27" s="323"/>
      <c r="P27" s="323"/>
    </row>
    <row r="28" s="322" customFormat="1" ht="16" spans="1:16">
      <c r="A28" s="28">
        <v>26</v>
      </c>
      <c r="B28" s="331"/>
      <c r="C28" s="28"/>
      <c r="D28" s="28" t="s">
        <v>377</v>
      </c>
      <c r="E28" s="28" t="s">
        <v>345</v>
      </c>
      <c r="F28" s="28" t="s">
        <v>14</v>
      </c>
      <c r="G28" s="28">
        <v>1</v>
      </c>
      <c r="H28" s="28">
        <v>521</v>
      </c>
      <c r="I28" s="330">
        <f t="shared" si="3"/>
        <v>521</v>
      </c>
      <c r="J28" s="28"/>
      <c r="K28" s="28">
        <v>2</v>
      </c>
      <c r="L28" s="28" t="s">
        <v>339</v>
      </c>
      <c r="M28" s="28" t="s">
        <v>340</v>
      </c>
      <c r="N28" s="28"/>
      <c r="O28" s="323"/>
      <c r="P28" s="323"/>
    </row>
    <row r="29" s="322" customFormat="1" ht="16" spans="1:16">
      <c r="A29" s="28">
        <v>27</v>
      </c>
      <c r="B29" s="331"/>
      <c r="C29" s="28"/>
      <c r="D29" s="28" t="s">
        <v>378</v>
      </c>
      <c r="E29" s="28" t="s">
        <v>345</v>
      </c>
      <c r="F29" s="28" t="s">
        <v>14</v>
      </c>
      <c r="G29" s="28">
        <v>1</v>
      </c>
      <c r="H29" s="28">
        <v>521</v>
      </c>
      <c r="I29" s="330">
        <f t="shared" si="3"/>
        <v>521</v>
      </c>
      <c r="J29" s="28"/>
      <c r="K29" s="28">
        <v>2</v>
      </c>
      <c r="L29" s="28" t="s">
        <v>339</v>
      </c>
      <c r="M29" s="28" t="s">
        <v>340</v>
      </c>
      <c r="N29" s="28"/>
      <c r="O29" s="323"/>
      <c r="P29" s="323"/>
    </row>
    <row r="30" s="322" customFormat="1" ht="16" spans="1:16">
      <c r="A30" s="28">
        <v>28</v>
      </c>
      <c r="B30" s="331"/>
      <c r="C30" s="28" t="s">
        <v>379</v>
      </c>
      <c r="D30" s="28" t="s">
        <v>380</v>
      </c>
      <c r="E30" s="28" t="s">
        <v>342</v>
      </c>
      <c r="F30" s="28" t="s">
        <v>14</v>
      </c>
      <c r="G30" s="28">
        <v>1</v>
      </c>
      <c r="H30" s="28">
        <v>349</v>
      </c>
      <c r="I30" s="330">
        <f t="shared" si="3"/>
        <v>349</v>
      </c>
      <c r="J30" s="28">
        <f>SUM(I30:I38)</f>
        <v>2985</v>
      </c>
      <c r="K30" s="28">
        <v>1</v>
      </c>
      <c r="L30" s="28" t="s">
        <v>339</v>
      </c>
      <c r="M30" s="28" t="s">
        <v>340</v>
      </c>
      <c r="N30" s="28"/>
      <c r="O30" s="323"/>
      <c r="P30" s="323"/>
    </row>
    <row r="31" s="322" customFormat="1" ht="16" spans="1:16">
      <c r="A31" s="28">
        <v>29</v>
      </c>
      <c r="B31" s="331"/>
      <c r="C31" s="28" t="s">
        <v>379</v>
      </c>
      <c r="D31" s="28" t="s">
        <v>381</v>
      </c>
      <c r="E31" s="28" t="s">
        <v>342</v>
      </c>
      <c r="F31" s="28" t="s">
        <v>14</v>
      </c>
      <c r="G31" s="28">
        <v>1</v>
      </c>
      <c r="H31" s="28">
        <v>349</v>
      </c>
      <c r="I31" s="330">
        <f t="shared" si="3"/>
        <v>349</v>
      </c>
      <c r="J31" s="28">
        <f>SUM(I31:I39)</f>
        <v>2985</v>
      </c>
      <c r="K31" s="28">
        <v>1</v>
      </c>
      <c r="L31" s="28" t="s">
        <v>339</v>
      </c>
      <c r="M31" s="28" t="s">
        <v>340</v>
      </c>
      <c r="N31" s="28"/>
      <c r="O31" s="323"/>
      <c r="P31" s="323"/>
    </row>
    <row r="32" s="322" customFormat="1" ht="16" spans="1:16">
      <c r="A32" s="28">
        <v>30</v>
      </c>
      <c r="B32" s="331"/>
      <c r="C32" s="28"/>
      <c r="D32" s="28" t="s">
        <v>382</v>
      </c>
      <c r="E32" s="28" t="s">
        <v>383</v>
      </c>
      <c r="F32" s="28" t="s">
        <v>14</v>
      </c>
      <c r="G32" s="28">
        <v>1</v>
      </c>
      <c r="H32" s="28">
        <v>280</v>
      </c>
      <c r="I32" s="330">
        <f t="shared" si="3"/>
        <v>280</v>
      </c>
      <c r="J32" s="28"/>
      <c r="K32" s="28">
        <v>2</v>
      </c>
      <c r="L32" s="28" t="s">
        <v>339</v>
      </c>
      <c r="M32" s="28" t="s">
        <v>340</v>
      </c>
      <c r="N32" s="28"/>
      <c r="O32" s="323"/>
      <c r="P32" s="323"/>
    </row>
    <row r="33" s="322" customFormat="1" ht="16" spans="1:16">
      <c r="A33" s="28">
        <v>31</v>
      </c>
      <c r="B33" s="331"/>
      <c r="C33" s="28"/>
      <c r="D33" s="28" t="s">
        <v>384</v>
      </c>
      <c r="E33" s="28" t="s">
        <v>369</v>
      </c>
      <c r="F33" s="28" t="s">
        <v>14</v>
      </c>
      <c r="G33" s="28">
        <v>1</v>
      </c>
      <c r="H33" s="28">
        <v>285</v>
      </c>
      <c r="I33" s="330">
        <f t="shared" ref="I33:I36" si="4">H33*G33</f>
        <v>285</v>
      </c>
      <c r="J33" s="28"/>
      <c r="K33" s="28">
        <v>2</v>
      </c>
      <c r="L33" s="28" t="s">
        <v>339</v>
      </c>
      <c r="M33" s="28" t="s">
        <v>340</v>
      </c>
      <c r="N33" s="28"/>
      <c r="O33" s="323"/>
      <c r="P33" s="323"/>
    </row>
    <row r="34" s="322" customFormat="1" ht="16" spans="1:16">
      <c r="A34" s="28">
        <v>32</v>
      </c>
      <c r="B34" s="331"/>
      <c r="C34" s="28"/>
      <c r="D34" s="28" t="s">
        <v>385</v>
      </c>
      <c r="E34" s="28" t="s">
        <v>371</v>
      </c>
      <c r="F34" s="28" t="s">
        <v>14</v>
      </c>
      <c r="G34" s="28">
        <v>1</v>
      </c>
      <c r="H34" s="28">
        <v>140</v>
      </c>
      <c r="I34" s="330">
        <f t="shared" si="4"/>
        <v>140</v>
      </c>
      <c r="J34" s="28"/>
      <c r="K34" s="28">
        <v>1</v>
      </c>
      <c r="L34" s="28" t="s">
        <v>339</v>
      </c>
      <c r="M34" s="28" t="s">
        <v>340</v>
      </c>
      <c r="N34" s="28"/>
      <c r="O34" s="323"/>
      <c r="P34" s="323"/>
    </row>
    <row r="35" s="322" customFormat="1" ht="16" spans="1:16">
      <c r="A35" s="28">
        <v>33</v>
      </c>
      <c r="B35" s="331"/>
      <c r="C35" s="28"/>
      <c r="D35" s="28" t="s">
        <v>386</v>
      </c>
      <c r="E35" s="28" t="s">
        <v>373</v>
      </c>
      <c r="F35" s="28" t="s">
        <v>14</v>
      </c>
      <c r="G35" s="28">
        <v>1</v>
      </c>
      <c r="H35" s="28">
        <v>270</v>
      </c>
      <c r="I35" s="330">
        <f t="shared" si="4"/>
        <v>270</v>
      </c>
      <c r="J35" s="28"/>
      <c r="K35" s="28">
        <v>2</v>
      </c>
      <c r="L35" s="28" t="s">
        <v>339</v>
      </c>
      <c r="M35" s="28" t="s">
        <v>340</v>
      </c>
      <c r="N35" s="28"/>
      <c r="O35" s="323"/>
      <c r="P35" s="323"/>
    </row>
    <row r="36" s="322" customFormat="1" ht="16" spans="1:16">
      <c r="A36" s="28">
        <v>34</v>
      </c>
      <c r="B36" s="331"/>
      <c r="C36" s="28"/>
      <c r="D36" s="28" t="s">
        <v>387</v>
      </c>
      <c r="E36" s="28" t="s">
        <v>375</v>
      </c>
      <c r="F36" s="28" t="s">
        <v>14</v>
      </c>
      <c r="G36" s="28">
        <v>1</v>
      </c>
      <c r="H36" s="28">
        <v>270</v>
      </c>
      <c r="I36" s="330">
        <f t="shared" si="4"/>
        <v>270</v>
      </c>
      <c r="J36" s="28"/>
      <c r="K36" s="28">
        <v>2</v>
      </c>
      <c r="L36" s="28" t="s">
        <v>339</v>
      </c>
      <c r="M36" s="28" t="s">
        <v>340</v>
      </c>
      <c r="N36" s="28"/>
      <c r="O36" s="323"/>
      <c r="P36" s="323"/>
    </row>
    <row r="37" s="322" customFormat="1" ht="16" spans="1:16">
      <c r="A37" s="28">
        <v>35</v>
      </c>
      <c r="B37" s="331"/>
      <c r="C37" s="28"/>
      <c r="D37" s="28" t="s">
        <v>388</v>
      </c>
      <c r="E37" s="28" t="s">
        <v>345</v>
      </c>
      <c r="F37" s="28" t="s">
        <v>14</v>
      </c>
      <c r="G37" s="28">
        <v>1</v>
      </c>
      <c r="H37" s="28">
        <v>521</v>
      </c>
      <c r="I37" s="330">
        <f t="shared" ref="I37:I62" si="5">H37*G37</f>
        <v>521</v>
      </c>
      <c r="J37" s="28"/>
      <c r="K37" s="28">
        <v>2</v>
      </c>
      <c r="L37" s="28" t="s">
        <v>339</v>
      </c>
      <c r="M37" s="28" t="s">
        <v>340</v>
      </c>
      <c r="N37" s="28"/>
      <c r="O37" s="323"/>
      <c r="P37" s="323"/>
    </row>
    <row r="38" s="322" customFormat="1" ht="16" spans="1:16">
      <c r="A38" s="28">
        <v>36</v>
      </c>
      <c r="B38" s="331"/>
      <c r="C38" s="28"/>
      <c r="D38" s="51" t="s">
        <v>389</v>
      </c>
      <c r="E38" s="51" t="s">
        <v>345</v>
      </c>
      <c r="F38" s="51" t="s">
        <v>14</v>
      </c>
      <c r="G38" s="51">
        <v>1</v>
      </c>
      <c r="H38" s="51">
        <v>521</v>
      </c>
      <c r="I38" s="332">
        <f t="shared" si="5"/>
        <v>521</v>
      </c>
      <c r="J38" s="28"/>
      <c r="K38" s="28">
        <v>2</v>
      </c>
      <c r="L38" s="28" t="s">
        <v>339</v>
      </c>
      <c r="M38" s="28" t="s">
        <v>340</v>
      </c>
      <c r="N38" s="28"/>
      <c r="O38" s="323"/>
      <c r="P38" s="323"/>
    </row>
    <row r="39" s="322" customFormat="1" ht="16" spans="1:16">
      <c r="A39" s="28">
        <v>37</v>
      </c>
      <c r="B39" s="331"/>
      <c r="C39" s="28" t="s">
        <v>390</v>
      </c>
      <c r="D39" s="51" t="s">
        <v>391</v>
      </c>
      <c r="E39" s="51" t="s">
        <v>342</v>
      </c>
      <c r="F39" s="51" t="s">
        <v>14</v>
      </c>
      <c r="G39" s="51">
        <v>1</v>
      </c>
      <c r="H39" s="51">
        <v>349</v>
      </c>
      <c r="I39" s="332">
        <f t="shared" si="5"/>
        <v>349</v>
      </c>
      <c r="J39" s="28">
        <f>SUM(I39:I47)</f>
        <v>3848</v>
      </c>
      <c r="K39" s="28">
        <v>1</v>
      </c>
      <c r="L39" s="28" t="s">
        <v>339</v>
      </c>
      <c r="M39" s="28" t="s">
        <v>340</v>
      </c>
      <c r="N39" s="28"/>
      <c r="O39" s="323"/>
      <c r="P39" s="323"/>
    </row>
    <row r="40" s="322" customFormat="1" ht="16" spans="1:16">
      <c r="A40" s="28">
        <v>38</v>
      </c>
      <c r="B40" s="331"/>
      <c r="C40" s="28"/>
      <c r="D40" s="51" t="s">
        <v>392</v>
      </c>
      <c r="E40" s="51" t="s">
        <v>342</v>
      </c>
      <c r="F40" s="51" t="s">
        <v>14</v>
      </c>
      <c r="G40" s="51">
        <v>1</v>
      </c>
      <c r="H40" s="51">
        <v>349</v>
      </c>
      <c r="I40" s="332">
        <f t="shared" si="5"/>
        <v>349</v>
      </c>
      <c r="J40" s="28"/>
      <c r="K40" s="28">
        <v>1</v>
      </c>
      <c r="L40" s="28" t="s">
        <v>339</v>
      </c>
      <c r="M40" s="28" t="s">
        <v>340</v>
      </c>
      <c r="N40" s="28"/>
      <c r="O40" s="323"/>
      <c r="P40" s="323"/>
    </row>
    <row r="41" s="322" customFormat="1" ht="16" spans="1:16">
      <c r="A41" s="28">
        <v>39</v>
      </c>
      <c r="B41" s="331"/>
      <c r="C41" s="28"/>
      <c r="D41" s="51" t="s">
        <v>393</v>
      </c>
      <c r="E41" s="51" t="s">
        <v>345</v>
      </c>
      <c r="F41" s="51" t="s">
        <v>14</v>
      </c>
      <c r="G41" s="51">
        <v>1</v>
      </c>
      <c r="H41" s="51">
        <v>450</v>
      </c>
      <c r="I41" s="332">
        <f t="shared" si="5"/>
        <v>450</v>
      </c>
      <c r="J41" s="28"/>
      <c r="K41" s="28">
        <v>2</v>
      </c>
      <c r="L41" s="28" t="s">
        <v>339</v>
      </c>
      <c r="M41" s="28" t="s">
        <v>340</v>
      </c>
      <c r="N41" s="28"/>
      <c r="O41" s="323"/>
      <c r="P41" s="323"/>
    </row>
    <row r="42" s="322" customFormat="1" ht="16" spans="1:16">
      <c r="A42" s="28">
        <v>40</v>
      </c>
      <c r="B42" s="331"/>
      <c r="C42" s="28"/>
      <c r="D42" s="51" t="s">
        <v>394</v>
      </c>
      <c r="E42" s="51" t="s">
        <v>345</v>
      </c>
      <c r="F42" s="51" t="s">
        <v>14</v>
      </c>
      <c r="G42" s="51">
        <v>1</v>
      </c>
      <c r="H42" s="51">
        <v>450</v>
      </c>
      <c r="I42" s="332">
        <f t="shared" si="5"/>
        <v>450</v>
      </c>
      <c r="J42" s="28"/>
      <c r="K42" s="28">
        <v>2</v>
      </c>
      <c r="L42" s="28" t="s">
        <v>339</v>
      </c>
      <c r="M42" s="28" t="s">
        <v>340</v>
      </c>
      <c r="N42" s="28"/>
      <c r="O42" s="323"/>
      <c r="P42" s="323"/>
    </row>
    <row r="43" s="322" customFormat="1" ht="16" spans="1:16">
      <c r="A43" s="28">
        <v>41</v>
      </c>
      <c r="B43" s="331"/>
      <c r="C43" s="28"/>
      <c r="D43" s="51" t="s">
        <v>395</v>
      </c>
      <c r="E43" s="51" t="s">
        <v>345</v>
      </c>
      <c r="F43" s="51" t="s">
        <v>14</v>
      </c>
      <c r="G43" s="51">
        <v>1</v>
      </c>
      <c r="H43" s="51">
        <v>450</v>
      </c>
      <c r="I43" s="332">
        <f t="shared" si="5"/>
        <v>450</v>
      </c>
      <c r="J43" s="28"/>
      <c r="K43" s="28">
        <v>2</v>
      </c>
      <c r="L43" s="28" t="s">
        <v>339</v>
      </c>
      <c r="M43" s="28" t="s">
        <v>340</v>
      </c>
      <c r="N43" s="28"/>
      <c r="O43" s="323"/>
      <c r="P43" s="323"/>
    </row>
    <row r="44" s="322" customFormat="1" ht="16" spans="1:16">
      <c r="A44" s="28">
        <v>42</v>
      </c>
      <c r="B44" s="331"/>
      <c r="C44" s="28"/>
      <c r="D44" s="51" t="s">
        <v>396</v>
      </c>
      <c r="E44" s="51" t="s">
        <v>345</v>
      </c>
      <c r="F44" s="51" t="s">
        <v>14</v>
      </c>
      <c r="G44" s="51">
        <v>1</v>
      </c>
      <c r="H44" s="51">
        <v>450</v>
      </c>
      <c r="I44" s="332">
        <f t="shared" si="5"/>
        <v>450</v>
      </c>
      <c r="J44" s="28"/>
      <c r="K44" s="28">
        <v>2</v>
      </c>
      <c r="L44" s="28" t="s">
        <v>339</v>
      </c>
      <c r="M44" s="28" t="s">
        <v>340</v>
      </c>
      <c r="N44" s="28"/>
      <c r="O44" s="323"/>
      <c r="P44" s="323"/>
    </row>
    <row r="45" s="322" customFormat="1" ht="16" spans="1:16">
      <c r="A45" s="28">
        <v>43</v>
      </c>
      <c r="B45" s="331"/>
      <c r="C45" s="28"/>
      <c r="D45" s="51" t="s">
        <v>397</v>
      </c>
      <c r="E45" s="51" t="s">
        <v>345</v>
      </c>
      <c r="F45" s="51" t="s">
        <v>14</v>
      </c>
      <c r="G45" s="51">
        <v>1</v>
      </c>
      <c r="H45" s="51">
        <v>450</v>
      </c>
      <c r="I45" s="332">
        <f t="shared" si="5"/>
        <v>450</v>
      </c>
      <c r="J45" s="28"/>
      <c r="K45" s="28">
        <v>2</v>
      </c>
      <c r="L45" s="28" t="s">
        <v>339</v>
      </c>
      <c r="M45" s="28" t="s">
        <v>340</v>
      </c>
      <c r="N45" s="28"/>
      <c r="O45" s="323"/>
      <c r="P45" s="323"/>
    </row>
    <row r="46" s="322" customFormat="1" ht="16" spans="1:16">
      <c r="A46" s="28">
        <v>44</v>
      </c>
      <c r="B46" s="331"/>
      <c r="C46" s="28"/>
      <c r="D46" s="51" t="s">
        <v>398</v>
      </c>
      <c r="E46" s="51" t="s">
        <v>345</v>
      </c>
      <c r="F46" s="51" t="s">
        <v>14</v>
      </c>
      <c r="G46" s="51">
        <v>1</v>
      </c>
      <c r="H46" s="51">
        <v>450</v>
      </c>
      <c r="I46" s="332">
        <f t="shared" si="5"/>
        <v>450</v>
      </c>
      <c r="J46" s="28"/>
      <c r="K46" s="28">
        <v>2</v>
      </c>
      <c r="L46" s="28" t="s">
        <v>339</v>
      </c>
      <c r="M46" s="28" t="s">
        <v>340</v>
      </c>
      <c r="N46" s="28"/>
      <c r="O46" s="323"/>
      <c r="P46" s="323"/>
    </row>
    <row r="47" s="322" customFormat="1" ht="16" spans="1:16">
      <c r="A47" s="28">
        <v>45</v>
      </c>
      <c r="B47" s="331"/>
      <c r="C47" s="28"/>
      <c r="D47" s="51" t="s">
        <v>399</v>
      </c>
      <c r="E47" s="51" t="s">
        <v>345</v>
      </c>
      <c r="F47" s="51" t="s">
        <v>14</v>
      </c>
      <c r="G47" s="51">
        <v>1</v>
      </c>
      <c r="H47" s="51">
        <v>450</v>
      </c>
      <c r="I47" s="332">
        <f t="shared" si="5"/>
        <v>450</v>
      </c>
      <c r="J47" s="28"/>
      <c r="K47" s="28">
        <v>2</v>
      </c>
      <c r="L47" s="28" t="s">
        <v>339</v>
      </c>
      <c r="M47" s="28" t="s">
        <v>340</v>
      </c>
      <c r="N47" s="28"/>
      <c r="O47" s="323"/>
      <c r="P47" s="323"/>
    </row>
    <row r="48" s="322" customFormat="1" ht="16" spans="1:16">
      <c r="A48" s="28">
        <v>46</v>
      </c>
      <c r="B48" s="331"/>
      <c r="C48" s="28" t="s">
        <v>400</v>
      </c>
      <c r="D48" s="51" t="s">
        <v>401</v>
      </c>
      <c r="E48" s="51" t="s">
        <v>342</v>
      </c>
      <c r="F48" s="51" t="s">
        <v>14</v>
      </c>
      <c r="G48" s="51">
        <v>1</v>
      </c>
      <c r="H48" s="51">
        <v>349</v>
      </c>
      <c r="I48" s="332">
        <f t="shared" si="5"/>
        <v>349</v>
      </c>
      <c r="J48" s="28">
        <f>SUM(I48:I56)</f>
        <v>3463</v>
      </c>
      <c r="K48" s="28">
        <v>1</v>
      </c>
      <c r="L48" s="28" t="s">
        <v>339</v>
      </c>
      <c r="M48" s="28" t="s">
        <v>340</v>
      </c>
      <c r="N48" s="28"/>
      <c r="O48" s="323"/>
      <c r="P48" s="323"/>
    </row>
    <row r="49" s="322" customFormat="1" ht="16" spans="1:16">
      <c r="A49" s="28">
        <v>47</v>
      </c>
      <c r="B49" s="331"/>
      <c r="C49" s="28"/>
      <c r="D49" s="51" t="s">
        <v>402</v>
      </c>
      <c r="E49" s="51" t="s">
        <v>342</v>
      </c>
      <c r="F49" s="51" t="s">
        <v>14</v>
      </c>
      <c r="G49" s="51">
        <v>1</v>
      </c>
      <c r="H49" s="51">
        <v>349</v>
      </c>
      <c r="I49" s="332">
        <f t="shared" si="5"/>
        <v>349</v>
      </c>
      <c r="J49" s="28"/>
      <c r="K49" s="28">
        <v>1</v>
      </c>
      <c r="L49" s="28" t="s">
        <v>339</v>
      </c>
      <c r="M49" s="28" t="s">
        <v>340</v>
      </c>
      <c r="N49" s="28"/>
      <c r="O49" s="323"/>
      <c r="P49" s="323"/>
    </row>
    <row r="50" s="322" customFormat="1" ht="16" spans="1:16">
      <c r="A50" s="28">
        <v>48</v>
      </c>
      <c r="B50" s="331"/>
      <c r="C50" s="28"/>
      <c r="D50" s="28" t="s">
        <v>403</v>
      </c>
      <c r="E50" s="28" t="s">
        <v>359</v>
      </c>
      <c r="F50" s="28" t="s">
        <v>14</v>
      </c>
      <c r="G50" s="28">
        <v>1</v>
      </c>
      <c r="H50" s="28">
        <v>65</v>
      </c>
      <c r="I50" s="330">
        <f t="shared" si="5"/>
        <v>65</v>
      </c>
      <c r="J50" s="28"/>
      <c r="K50" s="28">
        <v>1</v>
      </c>
      <c r="L50" s="28" t="s">
        <v>339</v>
      </c>
      <c r="M50" s="28" t="s">
        <v>340</v>
      </c>
      <c r="N50" s="28"/>
      <c r="O50" s="323"/>
      <c r="P50" s="323"/>
    </row>
    <row r="51" s="322" customFormat="1" ht="16" spans="1:16">
      <c r="A51" s="28">
        <v>49</v>
      </c>
      <c r="B51" s="331"/>
      <c r="C51" s="28"/>
      <c r="D51" s="51" t="s">
        <v>404</v>
      </c>
      <c r="E51" s="51" t="s">
        <v>345</v>
      </c>
      <c r="F51" s="51" t="s">
        <v>14</v>
      </c>
      <c r="G51" s="51">
        <v>1</v>
      </c>
      <c r="H51" s="51">
        <v>450</v>
      </c>
      <c r="I51" s="332">
        <f t="shared" si="5"/>
        <v>450</v>
      </c>
      <c r="J51" s="28"/>
      <c r="K51" s="28">
        <v>2</v>
      </c>
      <c r="L51" s="28" t="s">
        <v>339</v>
      </c>
      <c r="M51" s="28" t="s">
        <v>340</v>
      </c>
      <c r="N51" s="28"/>
      <c r="O51" s="323"/>
      <c r="P51" s="323"/>
    </row>
    <row r="52" s="322" customFormat="1" ht="16" spans="1:16">
      <c r="A52" s="28">
        <v>50</v>
      </c>
      <c r="B52" s="331"/>
      <c r="C52" s="28"/>
      <c r="D52" s="51" t="s">
        <v>405</v>
      </c>
      <c r="E52" s="51" t="s">
        <v>345</v>
      </c>
      <c r="F52" s="51" t="s">
        <v>14</v>
      </c>
      <c r="G52" s="51">
        <v>1</v>
      </c>
      <c r="H52" s="51">
        <v>450</v>
      </c>
      <c r="I52" s="332">
        <f t="shared" si="5"/>
        <v>450</v>
      </c>
      <c r="J52" s="28"/>
      <c r="K52" s="28">
        <v>2</v>
      </c>
      <c r="L52" s="28" t="s">
        <v>339</v>
      </c>
      <c r="M52" s="28" t="s">
        <v>340</v>
      </c>
      <c r="N52" s="28"/>
      <c r="O52" s="323"/>
      <c r="P52" s="323"/>
    </row>
    <row r="53" s="322" customFormat="1" ht="16" spans="1:16">
      <c r="A53" s="28">
        <v>51</v>
      </c>
      <c r="B53" s="331"/>
      <c r="C53" s="28"/>
      <c r="D53" s="51" t="s">
        <v>406</v>
      </c>
      <c r="E53" s="51" t="s">
        <v>345</v>
      </c>
      <c r="F53" s="51" t="s">
        <v>14</v>
      </c>
      <c r="G53" s="51">
        <v>1</v>
      </c>
      <c r="H53" s="51">
        <v>450</v>
      </c>
      <c r="I53" s="332">
        <f t="shared" si="5"/>
        <v>450</v>
      </c>
      <c r="J53" s="28"/>
      <c r="K53" s="28">
        <v>2</v>
      </c>
      <c r="L53" s="28" t="s">
        <v>339</v>
      </c>
      <c r="M53" s="28" t="s">
        <v>340</v>
      </c>
      <c r="N53" s="28"/>
      <c r="O53" s="323"/>
      <c r="P53" s="323"/>
    </row>
    <row r="54" s="322" customFormat="1" ht="16" spans="1:16">
      <c r="A54" s="28">
        <v>52</v>
      </c>
      <c r="B54" s="331"/>
      <c r="C54" s="28"/>
      <c r="D54" s="51" t="s">
        <v>407</v>
      </c>
      <c r="E54" s="51" t="s">
        <v>345</v>
      </c>
      <c r="F54" s="51" t="s">
        <v>14</v>
      </c>
      <c r="G54" s="51">
        <v>1</v>
      </c>
      <c r="H54" s="51">
        <v>450</v>
      </c>
      <c r="I54" s="332">
        <f t="shared" si="5"/>
        <v>450</v>
      </c>
      <c r="J54" s="28"/>
      <c r="K54" s="28">
        <v>2</v>
      </c>
      <c r="L54" s="28" t="s">
        <v>339</v>
      </c>
      <c r="M54" s="28" t="s">
        <v>340</v>
      </c>
      <c r="N54" s="28"/>
      <c r="O54" s="323"/>
      <c r="P54" s="323"/>
    </row>
    <row r="55" s="322" customFormat="1" ht="16" spans="1:16">
      <c r="A55" s="28">
        <v>53</v>
      </c>
      <c r="B55" s="331"/>
      <c r="C55" s="28"/>
      <c r="D55" s="51" t="s">
        <v>408</v>
      </c>
      <c r="E55" s="51" t="s">
        <v>345</v>
      </c>
      <c r="F55" s="51" t="s">
        <v>14</v>
      </c>
      <c r="G55" s="51">
        <v>1</v>
      </c>
      <c r="H55" s="51">
        <v>450</v>
      </c>
      <c r="I55" s="332">
        <f t="shared" si="5"/>
        <v>450</v>
      </c>
      <c r="J55" s="28"/>
      <c r="K55" s="28">
        <v>2</v>
      </c>
      <c r="L55" s="28" t="s">
        <v>339</v>
      </c>
      <c r="M55" s="28" t="s">
        <v>340</v>
      </c>
      <c r="N55" s="28"/>
      <c r="O55" s="323"/>
      <c r="P55" s="323"/>
    </row>
    <row r="56" s="322" customFormat="1" ht="16" spans="1:16">
      <c r="A56" s="28">
        <v>54</v>
      </c>
      <c r="B56" s="331"/>
      <c r="C56" s="28"/>
      <c r="D56" s="51" t="s">
        <v>409</v>
      </c>
      <c r="E56" s="51" t="s">
        <v>345</v>
      </c>
      <c r="F56" s="51" t="s">
        <v>14</v>
      </c>
      <c r="G56" s="51">
        <v>1</v>
      </c>
      <c r="H56" s="51">
        <v>450</v>
      </c>
      <c r="I56" s="332">
        <f t="shared" si="5"/>
        <v>450</v>
      </c>
      <c r="J56" s="28"/>
      <c r="K56" s="28">
        <v>2</v>
      </c>
      <c r="L56" s="28" t="s">
        <v>339</v>
      </c>
      <c r="M56" s="28" t="s">
        <v>340</v>
      </c>
      <c r="N56" s="28"/>
      <c r="O56" s="323"/>
      <c r="P56" s="323"/>
    </row>
    <row r="57" s="322" customFormat="1" ht="16" spans="1:16">
      <c r="A57" s="28">
        <v>55</v>
      </c>
      <c r="B57" s="331"/>
      <c r="C57" s="325" t="s">
        <v>410</v>
      </c>
      <c r="D57" s="51" t="s">
        <v>411</v>
      </c>
      <c r="E57" s="51" t="s">
        <v>412</v>
      </c>
      <c r="F57" s="51" t="s">
        <v>14</v>
      </c>
      <c r="G57" s="51">
        <v>1</v>
      </c>
      <c r="H57" s="51">
        <v>450</v>
      </c>
      <c r="I57" s="332">
        <f t="shared" si="5"/>
        <v>450</v>
      </c>
      <c r="J57" s="325">
        <f>SUM(I57:I60)</f>
        <v>1800</v>
      </c>
      <c r="K57" s="28">
        <v>2</v>
      </c>
      <c r="L57" s="28" t="s">
        <v>339</v>
      </c>
      <c r="M57" s="28" t="s">
        <v>340</v>
      </c>
      <c r="N57" s="28"/>
      <c r="O57" s="323"/>
      <c r="P57" s="323"/>
    </row>
    <row r="58" s="322" customFormat="1" ht="16" spans="1:16">
      <c r="A58" s="28">
        <v>56</v>
      </c>
      <c r="B58" s="331"/>
      <c r="C58" s="331"/>
      <c r="D58" s="51" t="s">
        <v>413</v>
      </c>
      <c r="E58" s="51" t="s">
        <v>412</v>
      </c>
      <c r="F58" s="51" t="s">
        <v>14</v>
      </c>
      <c r="G58" s="51">
        <v>1</v>
      </c>
      <c r="H58" s="51">
        <v>450</v>
      </c>
      <c r="I58" s="332">
        <f t="shared" si="5"/>
        <v>450</v>
      </c>
      <c r="J58" s="331"/>
      <c r="K58" s="28">
        <v>2</v>
      </c>
      <c r="L58" s="28" t="s">
        <v>339</v>
      </c>
      <c r="M58" s="28" t="s">
        <v>340</v>
      </c>
      <c r="N58" s="28"/>
      <c r="O58" s="323"/>
      <c r="P58" s="323"/>
    </row>
    <row r="59" s="322" customFormat="1" ht="16" spans="1:16">
      <c r="A59" s="28">
        <v>57</v>
      </c>
      <c r="B59" s="331"/>
      <c r="C59" s="331"/>
      <c r="D59" s="51" t="s">
        <v>414</v>
      </c>
      <c r="E59" s="51" t="s">
        <v>412</v>
      </c>
      <c r="F59" s="51" t="s">
        <v>14</v>
      </c>
      <c r="G59" s="51">
        <v>1</v>
      </c>
      <c r="H59" s="51">
        <v>450</v>
      </c>
      <c r="I59" s="332">
        <f t="shared" si="5"/>
        <v>450</v>
      </c>
      <c r="J59" s="331"/>
      <c r="K59" s="28">
        <v>2</v>
      </c>
      <c r="L59" s="28" t="s">
        <v>339</v>
      </c>
      <c r="M59" s="28" t="s">
        <v>340</v>
      </c>
      <c r="N59" s="28"/>
      <c r="O59" s="323"/>
      <c r="P59" s="323"/>
    </row>
    <row r="60" s="322" customFormat="1" ht="16" spans="1:16">
      <c r="A60" s="28">
        <v>58</v>
      </c>
      <c r="B60" s="331"/>
      <c r="C60" s="331"/>
      <c r="D60" s="51" t="s">
        <v>415</v>
      </c>
      <c r="E60" s="51" t="s">
        <v>412</v>
      </c>
      <c r="F60" s="51" t="s">
        <v>14</v>
      </c>
      <c r="G60" s="51">
        <v>1</v>
      </c>
      <c r="H60" s="51">
        <v>450</v>
      </c>
      <c r="I60" s="332">
        <f t="shared" si="5"/>
        <v>450</v>
      </c>
      <c r="J60" s="331"/>
      <c r="K60" s="28">
        <v>2</v>
      </c>
      <c r="L60" s="28" t="s">
        <v>339</v>
      </c>
      <c r="M60" s="28" t="s">
        <v>340</v>
      </c>
      <c r="N60" s="28"/>
      <c r="O60" s="323"/>
      <c r="P60" s="323"/>
    </row>
    <row r="61" s="322" customFormat="1" ht="16" spans="1:16">
      <c r="A61" s="28">
        <v>63</v>
      </c>
      <c r="B61" s="331"/>
      <c r="C61" s="28" t="s">
        <v>416</v>
      </c>
      <c r="D61" s="28" t="s">
        <v>417</v>
      </c>
      <c r="E61" s="28" t="s">
        <v>342</v>
      </c>
      <c r="F61" s="28" t="s">
        <v>14</v>
      </c>
      <c r="G61" s="28">
        <v>1</v>
      </c>
      <c r="H61" s="28">
        <v>349</v>
      </c>
      <c r="I61" s="330">
        <f t="shared" si="5"/>
        <v>349</v>
      </c>
      <c r="J61" s="28">
        <f>SUM(I61:I63)</f>
        <v>3804</v>
      </c>
      <c r="K61" s="28">
        <v>1</v>
      </c>
      <c r="L61" s="28" t="s">
        <v>339</v>
      </c>
      <c r="M61" s="28" t="s">
        <v>340</v>
      </c>
      <c r="N61" s="28"/>
      <c r="O61" s="323"/>
      <c r="P61" s="323"/>
    </row>
    <row r="62" s="322" customFormat="1" ht="16" spans="1:16">
      <c r="A62" s="28">
        <v>64</v>
      </c>
      <c r="B62" s="331"/>
      <c r="C62" s="28"/>
      <c r="D62" s="51" t="s">
        <v>418</v>
      </c>
      <c r="E62" s="51" t="s">
        <v>345</v>
      </c>
      <c r="F62" s="51" t="s">
        <v>14</v>
      </c>
      <c r="G62" s="51">
        <v>1</v>
      </c>
      <c r="H62" s="51">
        <v>450</v>
      </c>
      <c r="I62" s="332">
        <f t="shared" si="5"/>
        <v>450</v>
      </c>
      <c r="J62" s="28"/>
      <c r="K62" s="28">
        <v>2</v>
      </c>
      <c r="L62" s="28" t="s">
        <v>339</v>
      </c>
      <c r="M62" s="28" t="s">
        <v>340</v>
      </c>
      <c r="N62" s="28"/>
      <c r="O62" s="323"/>
      <c r="P62" s="323"/>
    </row>
    <row r="63" s="322" customFormat="1" ht="16" spans="1:16">
      <c r="A63" s="28">
        <v>65</v>
      </c>
      <c r="B63" s="331"/>
      <c r="C63" s="28"/>
      <c r="D63" s="28" t="s">
        <v>419</v>
      </c>
      <c r="E63" s="28" t="s">
        <v>420</v>
      </c>
      <c r="F63" s="28" t="s">
        <v>14</v>
      </c>
      <c r="G63" s="28">
        <v>1</v>
      </c>
      <c r="H63" s="28">
        <v>3005</v>
      </c>
      <c r="I63" s="330">
        <f t="shared" ref="I63:I69" si="6">H63*G63</f>
        <v>3005</v>
      </c>
      <c r="J63" s="28"/>
      <c r="K63" s="28">
        <v>4</v>
      </c>
      <c r="L63" s="28" t="s">
        <v>339</v>
      </c>
      <c r="M63" s="28" t="s">
        <v>421</v>
      </c>
      <c r="N63" s="28"/>
      <c r="O63" s="323"/>
      <c r="P63" s="323"/>
    </row>
    <row r="64" s="322" customFormat="1" ht="16" spans="1:16">
      <c r="A64" s="28">
        <v>66</v>
      </c>
      <c r="B64" s="331"/>
      <c r="C64" s="28" t="s">
        <v>422</v>
      </c>
      <c r="D64" s="28" t="s">
        <v>423</v>
      </c>
      <c r="E64" s="28" t="s">
        <v>342</v>
      </c>
      <c r="F64" s="28" t="s">
        <v>14</v>
      </c>
      <c r="G64" s="28">
        <v>1</v>
      </c>
      <c r="H64" s="28">
        <v>349</v>
      </c>
      <c r="I64" s="330">
        <f t="shared" si="6"/>
        <v>349</v>
      </c>
      <c r="J64" s="28">
        <f>SUM(I64:I66)</f>
        <v>3804</v>
      </c>
      <c r="K64" s="28">
        <v>1</v>
      </c>
      <c r="L64" s="28" t="s">
        <v>339</v>
      </c>
      <c r="M64" s="28" t="s">
        <v>340</v>
      </c>
      <c r="N64" s="28"/>
      <c r="O64" s="323"/>
      <c r="P64" s="323"/>
    </row>
    <row r="65" s="322" customFormat="1" ht="16" spans="1:16">
      <c r="A65" s="28">
        <v>67</v>
      </c>
      <c r="B65" s="331"/>
      <c r="C65" s="28"/>
      <c r="D65" s="51" t="s">
        <v>424</v>
      </c>
      <c r="E65" s="51" t="s">
        <v>345</v>
      </c>
      <c r="F65" s="51" t="s">
        <v>14</v>
      </c>
      <c r="G65" s="51">
        <v>1</v>
      </c>
      <c r="H65" s="51">
        <v>450</v>
      </c>
      <c r="I65" s="332">
        <f t="shared" si="6"/>
        <v>450</v>
      </c>
      <c r="J65" s="28"/>
      <c r="K65" s="28">
        <v>2</v>
      </c>
      <c r="L65" s="28" t="s">
        <v>339</v>
      </c>
      <c r="M65" s="28" t="s">
        <v>340</v>
      </c>
      <c r="N65" s="28"/>
      <c r="O65" s="323"/>
      <c r="P65" s="323"/>
    </row>
    <row r="66" s="322" customFormat="1" ht="16" spans="1:16">
      <c r="A66" s="28">
        <v>68</v>
      </c>
      <c r="B66" s="331"/>
      <c r="C66" s="28"/>
      <c r="D66" s="28" t="s">
        <v>425</v>
      </c>
      <c r="E66" s="28" t="s">
        <v>420</v>
      </c>
      <c r="F66" s="28" t="s">
        <v>14</v>
      </c>
      <c r="G66" s="28">
        <v>1</v>
      </c>
      <c r="H66" s="28">
        <v>3005</v>
      </c>
      <c r="I66" s="330">
        <f t="shared" si="6"/>
        <v>3005</v>
      </c>
      <c r="J66" s="28"/>
      <c r="K66" s="28">
        <v>4</v>
      </c>
      <c r="L66" s="28" t="s">
        <v>339</v>
      </c>
      <c r="M66" s="28" t="s">
        <v>421</v>
      </c>
      <c r="N66" s="28"/>
      <c r="O66" s="323"/>
      <c r="P66" s="323"/>
    </row>
    <row r="67" s="322" customFormat="1" ht="16" spans="1:16">
      <c r="A67" s="28">
        <v>69</v>
      </c>
      <c r="B67" s="331"/>
      <c r="C67" s="51" t="s">
        <v>426</v>
      </c>
      <c r="D67" s="51" t="s">
        <v>427</v>
      </c>
      <c r="E67" s="51" t="s">
        <v>342</v>
      </c>
      <c r="F67" s="51" t="s">
        <v>14</v>
      </c>
      <c r="G67" s="51">
        <v>1</v>
      </c>
      <c r="H67" s="51">
        <v>349</v>
      </c>
      <c r="I67" s="332">
        <f t="shared" si="6"/>
        <v>349</v>
      </c>
      <c r="J67" s="28">
        <f>SUM(I67:I72)</f>
        <v>1921</v>
      </c>
      <c r="K67" s="28">
        <v>1</v>
      </c>
      <c r="L67" s="28" t="s">
        <v>339</v>
      </c>
      <c r="M67" s="28" t="s">
        <v>340</v>
      </c>
      <c r="N67" s="28"/>
      <c r="O67" s="323"/>
      <c r="P67" s="323"/>
    </row>
    <row r="68" s="322" customFormat="1" ht="16" spans="1:16">
      <c r="A68" s="28">
        <v>70</v>
      </c>
      <c r="B68" s="331"/>
      <c r="C68" s="51"/>
      <c r="D68" s="51" t="s">
        <v>428</v>
      </c>
      <c r="E68" s="51" t="s">
        <v>359</v>
      </c>
      <c r="F68" s="51" t="s">
        <v>14</v>
      </c>
      <c r="G68" s="51">
        <v>1</v>
      </c>
      <c r="H68" s="51">
        <v>65</v>
      </c>
      <c r="I68" s="332">
        <f t="shared" si="6"/>
        <v>65</v>
      </c>
      <c r="J68" s="28"/>
      <c r="K68" s="28">
        <v>1</v>
      </c>
      <c r="L68" s="28" t="s">
        <v>339</v>
      </c>
      <c r="M68" s="28" t="s">
        <v>340</v>
      </c>
      <c r="N68" s="28"/>
      <c r="O68" s="323"/>
      <c r="P68" s="323"/>
    </row>
    <row r="69" s="322" customFormat="1" ht="16" spans="1:16">
      <c r="A69" s="28">
        <v>71</v>
      </c>
      <c r="B69" s="331"/>
      <c r="C69" s="51"/>
      <c r="D69" s="51" t="s">
        <v>429</v>
      </c>
      <c r="E69" s="51" t="s">
        <v>430</v>
      </c>
      <c r="F69" s="51" t="s">
        <v>14</v>
      </c>
      <c r="G69" s="51">
        <v>1</v>
      </c>
      <c r="H69" s="51">
        <v>1507</v>
      </c>
      <c r="I69" s="332">
        <f t="shared" si="6"/>
        <v>1507</v>
      </c>
      <c r="J69" s="28"/>
      <c r="K69" s="28">
        <v>1</v>
      </c>
      <c r="L69" s="28" t="s">
        <v>339</v>
      </c>
      <c r="M69" s="28" t="s">
        <v>340</v>
      </c>
      <c r="N69" s="28"/>
      <c r="O69" s="323"/>
      <c r="P69" s="323"/>
    </row>
    <row r="70" s="322" customFormat="1" ht="16" spans="1:16">
      <c r="A70" s="28">
        <v>72</v>
      </c>
      <c r="B70" s="331"/>
      <c r="C70" s="51"/>
      <c r="D70" s="51" t="s">
        <v>431</v>
      </c>
      <c r="E70" s="51" t="s">
        <v>430</v>
      </c>
      <c r="F70" s="51" t="s">
        <v>14</v>
      </c>
      <c r="G70" s="51">
        <v>1</v>
      </c>
      <c r="H70" s="51"/>
      <c r="I70" s="332"/>
      <c r="J70" s="28"/>
      <c r="K70" s="28">
        <v>2</v>
      </c>
      <c r="L70" s="28" t="s">
        <v>339</v>
      </c>
      <c r="M70" s="28" t="s">
        <v>340</v>
      </c>
      <c r="N70" s="28"/>
      <c r="O70" s="323"/>
      <c r="P70" s="323"/>
    </row>
    <row r="71" s="322" customFormat="1" ht="16" spans="1:16">
      <c r="A71" s="28">
        <v>73</v>
      </c>
      <c r="B71" s="331"/>
      <c r="C71" s="51"/>
      <c r="D71" s="51" t="s">
        <v>432</v>
      </c>
      <c r="E71" s="51" t="s">
        <v>430</v>
      </c>
      <c r="F71" s="51" t="s">
        <v>14</v>
      </c>
      <c r="G71" s="51">
        <v>1</v>
      </c>
      <c r="H71" s="51"/>
      <c r="I71" s="332"/>
      <c r="J71" s="28"/>
      <c r="K71" s="28">
        <v>2</v>
      </c>
      <c r="L71" s="28" t="s">
        <v>339</v>
      </c>
      <c r="M71" s="28" t="s">
        <v>340</v>
      </c>
      <c r="N71" s="28"/>
      <c r="O71" s="323"/>
      <c r="P71" s="323"/>
    </row>
    <row r="72" s="322" customFormat="1" ht="16" spans="1:16">
      <c r="A72" s="28">
        <v>74</v>
      </c>
      <c r="B72" s="331"/>
      <c r="C72" s="51"/>
      <c r="D72" s="51" t="s">
        <v>433</v>
      </c>
      <c r="E72" s="51" t="s">
        <v>430</v>
      </c>
      <c r="F72" s="51" t="s">
        <v>14</v>
      </c>
      <c r="G72" s="51">
        <v>1</v>
      </c>
      <c r="H72" s="51"/>
      <c r="I72" s="332"/>
      <c r="J72" s="28"/>
      <c r="K72" s="28">
        <v>2</v>
      </c>
      <c r="L72" s="28" t="s">
        <v>339</v>
      </c>
      <c r="M72" s="28" t="s">
        <v>340</v>
      </c>
      <c r="N72" s="28"/>
      <c r="O72" s="323"/>
      <c r="P72" s="323"/>
    </row>
    <row r="73" s="322" customFormat="1" ht="16" spans="1:16">
      <c r="A73" s="28">
        <v>75</v>
      </c>
      <c r="B73" s="331"/>
      <c r="C73" s="51" t="s">
        <v>434</v>
      </c>
      <c r="D73" s="51" t="s">
        <v>435</v>
      </c>
      <c r="E73" s="51" t="s">
        <v>342</v>
      </c>
      <c r="F73" s="51" t="s">
        <v>14</v>
      </c>
      <c r="G73" s="51">
        <v>1</v>
      </c>
      <c r="H73" s="51">
        <v>349</v>
      </c>
      <c r="I73" s="332">
        <f t="shared" ref="I73:I79" si="7">H73*G73</f>
        <v>349</v>
      </c>
      <c r="J73" s="28">
        <f>SUM(I73:I75)</f>
        <v>1846</v>
      </c>
      <c r="K73" s="28">
        <v>1</v>
      </c>
      <c r="L73" s="28" t="s">
        <v>339</v>
      </c>
      <c r="M73" s="28" t="s">
        <v>340</v>
      </c>
      <c r="N73" s="28"/>
      <c r="O73" s="323"/>
      <c r="P73" s="323"/>
    </row>
    <row r="74" s="322" customFormat="1" ht="16" spans="1:16">
      <c r="A74" s="28">
        <v>76</v>
      </c>
      <c r="B74" s="331"/>
      <c r="C74" s="51"/>
      <c r="D74" s="51" t="s">
        <v>436</v>
      </c>
      <c r="E74" s="51" t="s">
        <v>437</v>
      </c>
      <c r="F74" s="51" t="s">
        <v>14</v>
      </c>
      <c r="G74" s="51">
        <v>1</v>
      </c>
      <c r="H74" s="51">
        <v>745</v>
      </c>
      <c r="I74" s="332">
        <f t="shared" si="7"/>
        <v>745</v>
      </c>
      <c r="J74" s="28"/>
      <c r="K74" s="28">
        <v>1</v>
      </c>
      <c r="L74" s="28" t="s">
        <v>339</v>
      </c>
      <c r="M74" s="28" t="s">
        <v>340</v>
      </c>
      <c r="N74" s="28"/>
      <c r="O74" s="323"/>
      <c r="P74" s="323"/>
    </row>
    <row r="75" s="322" customFormat="1" ht="16" spans="1:16">
      <c r="A75" s="28">
        <v>77</v>
      </c>
      <c r="B75" s="331"/>
      <c r="C75" s="51"/>
      <c r="D75" s="51" t="s">
        <v>438</v>
      </c>
      <c r="E75" s="51" t="s">
        <v>439</v>
      </c>
      <c r="F75" s="51" t="s">
        <v>14</v>
      </c>
      <c r="G75" s="51">
        <v>1</v>
      </c>
      <c r="H75" s="51">
        <v>752</v>
      </c>
      <c r="I75" s="332">
        <f t="shared" si="7"/>
        <v>752</v>
      </c>
      <c r="J75" s="28"/>
      <c r="K75" s="28">
        <v>1</v>
      </c>
      <c r="L75" s="28" t="s">
        <v>339</v>
      </c>
      <c r="M75" s="28" t="s">
        <v>340</v>
      </c>
      <c r="N75" s="28"/>
      <c r="O75" s="323"/>
      <c r="P75" s="323"/>
    </row>
    <row r="76" s="322" customFormat="1" ht="16" spans="1:16">
      <c r="A76" s="28">
        <v>78</v>
      </c>
      <c r="B76" s="325" t="s">
        <v>115</v>
      </c>
      <c r="C76" s="28" t="s">
        <v>440</v>
      </c>
      <c r="D76" s="28" t="s">
        <v>441</v>
      </c>
      <c r="E76" s="28" t="s">
        <v>338</v>
      </c>
      <c r="F76" s="28" t="s">
        <v>14</v>
      </c>
      <c r="G76" s="28">
        <v>1</v>
      </c>
      <c r="H76" s="28">
        <v>180</v>
      </c>
      <c r="I76" s="330">
        <f t="shared" si="7"/>
        <v>180</v>
      </c>
      <c r="J76" s="28">
        <f>SUM(I76:I84)</f>
        <v>3969</v>
      </c>
      <c r="K76" s="28">
        <v>1</v>
      </c>
      <c r="L76" s="28" t="s">
        <v>339</v>
      </c>
      <c r="M76" s="28" t="s">
        <v>340</v>
      </c>
      <c r="N76" s="28"/>
      <c r="O76" s="323"/>
      <c r="P76" s="323"/>
    </row>
    <row r="77" s="322" customFormat="1" ht="16" spans="1:16">
      <c r="A77" s="28">
        <v>79</v>
      </c>
      <c r="B77" s="331"/>
      <c r="C77" s="28"/>
      <c r="D77" s="28" t="s">
        <v>442</v>
      </c>
      <c r="E77" s="28" t="s">
        <v>342</v>
      </c>
      <c r="F77" s="28" t="s">
        <v>14</v>
      </c>
      <c r="G77" s="28">
        <v>1</v>
      </c>
      <c r="H77" s="28">
        <v>349</v>
      </c>
      <c r="I77" s="330">
        <f t="shared" si="7"/>
        <v>349</v>
      </c>
      <c r="J77" s="28"/>
      <c r="K77" s="28">
        <v>1</v>
      </c>
      <c r="L77" s="28" t="s">
        <v>339</v>
      </c>
      <c r="M77" s="28" t="s">
        <v>340</v>
      </c>
      <c r="N77" s="28"/>
      <c r="O77" s="323"/>
      <c r="P77" s="323"/>
    </row>
    <row r="78" s="322" customFormat="1" ht="16" spans="1:16">
      <c r="A78" s="28">
        <v>80</v>
      </c>
      <c r="B78" s="331"/>
      <c r="C78" s="28"/>
      <c r="D78" s="28" t="s">
        <v>443</v>
      </c>
      <c r="E78" s="28" t="s">
        <v>444</v>
      </c>
      <c r="F78" s="28" t="s">
        <v>14</v>
      </c>
      <c r="G78" s="28">
        <v>1</v>
      </c>
      <c r="H78" s="28">
        <v>103</v>
      </c>
      <c r="I78" s="330">
        <f t="shared" si="7"/>
        <v>103</v>
      </c>
      <c r="J78" s="28"/>
      <c r="K78" s="28">
        <v>1</v>
      </c>
      <c r="L78" s="28" t="s">
        <v>339</v>
      </c>
      <c r="M78" s="28" t="s">
        <v>340</v>
      </c>
      <c r="N78" s="28"/>
      <c r="O78" s="323"/>
      <c r="P78" s="323"/>
    </row>
    <row r="79" s="322" customFormat="1" ht="16" spans="1:16">
      <c r="A79" s="28">
        <v>81</v>
      </c>
      <c r="B79" s="331"/>
      <c r="C79" s="28"/>
      <c r="D79" s="28" t="s">
        <v>445</v>
      </c>
      <c r="E79" s="28" t="s">
        <v>342</v>
      </c>
      <c r="F79" s="28" t="s">
        <v>14</v>
      </c>
      <c r="G79" s="28">
        <v>1</v>
      </c>
      <c r="H79" s="28">
        <v>349</v>
      </c>
      <c r="I79" s="330">
        <f t="shared" si="7"/>
        <v>349</v>
      </c>
      <c r="J79" s="28"/>
      <c r="K79" s="28">
        <v>1</v>
      </c>
      <c r="L79" s="28" t="s">
        <v>339</v>
      </c>
      <c r="M79" s="28" t="s">
        <v>340</v>
      </c>
      <c r="N79" s="28"/>
      <c r="O79" s="323"/>
      <c r="P79" s="323"/>
    </row>
    <row r="80" s="322" customFormat="1" ht="16" spans="1:16">
      <c r="A80" s="28">
        <v>82</v>
      </c>
      <c r="B80" s="331"/>
      <c r="C80" s="28"/>
      <c r="D80" s="28" t="s">
        <v>446</v>
      </c>
      <c r="E80" s="28" t="s">
        <v>349</v>
      </c>
      <c r="F80" s="28" t="s">
        <v>14</v>
      </c>
      <c r="G80" s="28">
        <v>1</v>
      </c>
      <c r="H80" s="28">
        <v>513</v>
      </c>
      <c r="I80" s="330">
        <f t="shared" ref="I80:I86" si="8">H80*G80</f>
        <v>513</v>
      </c>
      <c r="J80" s="28"/>
      <c r="K80" s="28">
        <v>2</v>
      </c>
      <c r="L80" s="28" t="s">
        <v>339</v>
      </c>
      <c r="M80" s="28" t="s">
        <v>340</v>
      </c>
      <c r="N80" s="28"/>
      <c r="O80" s="323"/>
      <c r="P80" s="323"/>
    </row>
    <row r="81" s="322" customFormat="1" ht="16" spans="1:16">
      <c r="A81" s="28">
        <v>83</v>
      </c>
      <c r="B81" s="331"/>
      <c r="C81" s="28"/>
      <c r="D81" s="28" t="s">
        <v>447</v>
      </c>
      <c r="E81" s="28" t="s">
        <v>349</v>
      </c>
      <c r="F81" s="28" t="s">
        <v>14</v>
      </c>
      <c r="G81" s="28">
        <v>1</v>
      </c>
      <c r="H81" s="28">
        <v>513</v>
      </c>
      <c r="I81" s="330">
        <f t="shared" si="8"/>
        <v>513</v>
      </c>
      <c r="J81" s="28"/>
      <c r="K81" s="28">
        <v>2</v>
      </c>
      <c r="L81" s="28" t="s">
        <v>339</v>
      </c>
      <c r="M81" s="28" t="s">
        <v>340</v>
      </c>
      <c r="N81" s="28"/>
      <c r="O81" s="323"/>
      <c r="P81" s="323"/>
    </row>
    <row r="82" s="322" customFormat="1" ht="16" spans="1:16">
      <c r="A82" s="28">
        <v>84</v>
      </c>
      <c r="B82" s="331"/>
      <c r="C82" s="28"/>
      <c r="D82" s="28" t="s">
        <v>448</v>
      </c>
      <c r="E82" s="28" t="s">
        <v>349</v>
      </c>
      <c r="F82" s="28" t="s">
        <v>14</v>
      </c>
      <c r="G82" s="28">
        <v>1</v>
      </c>
      <c r="H82" s="28">
        <v>513</v>
      </c>
      <c r="I82" s="330">
        <f t="shared" si="8"/>
        <v>513</v>
      </c>
      <c r="J82" s="28"/>
      <c r="K82" s="28">
        <v>2</v>
      </c>
      <c r="L82" s="28" t="s">
        <v>339</v>
      </c>
      <c r="M82" s="28" t="s">
        <v>340</v>
      </c>
      <c r="N82" s="28"/>
      <c r="O82" s="323"/>
      <c r="P82" s="323"/>
    </row>
    <row r="83" s="322" customFormat="1" ht="16" spans="1:16">
      <c r="A83" s="28">
        <v>85</v>
      </c>
      <c r="B83" s="331"/>
      <c r="C83" s="28"/>
      <c r="D83" s="28" t="s">
        <v>449</v>
      </c>
      <c r="E83" s="28" t="s">
        <v>349</v>
      </c>
      <c r="F83" s="28" t="s">
        <v>14</v>
      </c>
      <c r="G83" s="28">
        <v>1</v>
      </c>
      <c r="H83" s="28">
        <v>431</v>
      </c>
      <c r="I83" s="330">
        <f t="shared" ref="I83:I91" si="9">H83*G83</f>
        <v>431</v>
      </c>
      <c r="J83" s="28"/>
      <c r="K83" s="28">
        <v>2</v>
      </c>
      <c r="L83" s="28" t="s">
        <v>339</v>
      </c>
      <c r="M83" s="28" t="s">
        <v>340</v>
      </c>
      <c r="N83" s="28"/>
      <c r="O83" s="323"/>
      <c r="P83" s="323"/>
    </row>
    <row r="84" s="322" customFormat="1" ht="16" spans="1:16">
      <c r="A84" s="28">
        <v>86</v>
      </c>
      <c r="B84" s="331"/>
      <c r="C84" s="28"/>
      <c r="D84" s="28" t="s">
        <v>450</v>
      </c>
      <c r="E84" s="28" t="s">
        <v>353</v>
      </c>
      <c r="F84" s="28" t="s">
        <v>14</v>
      </c>
      <c r="G84" s="28">
        <v>1</v>
      </c>
      <c r="H84" s="28">
        <v>1018</v>
      </c>
      <c r="I84" s="330">
        <f t="shared" si="9"/>
        <v>1018</v>
      </c>
      <c r="J84" s="28"/>
      <c r="K84" s="28">
        <v>2</v>
      </c>
      <c r="L84" s="28" t="s">
        <v>339</v>
      </c>
      <c r="M84" s="28" t="s">
        <v>340</v>
      </c>
      <c r="N84" s="28"/>
      <c r="O84" s="323"/>
      <c r="P84" s="323"/>
    </row>
    <row r="85" s="322" customFormat="1" ht="16" spans="1:16">
      <c r="A85" s="28">
        <v>87</v>
      </c>
      <c r="B85" s="325" t="s">
        <v>115</v>
      </c>
      <c r="C85" s="28" t="s">
        <v>451</v>
      </c>
      <c r="D85" s="28" t="s">
        <v>452</v>
      </c>
      <c r="E85" s="28" t="s">
        <v>338</v>
      </c>
      <c r="F85" s="28" t="s">
        <v>14</v>
      </c>
      <c r="G85" s="28">
        <v>1</v>
      </c>
      <c r="H85" s="28">
        <v>180</v>
      </c>
      <c r="I85" s="330">
        <f t="shared" si="9"/>
        <v>180</v>
      </c>
      <c r="J85" s="28">
        <f>SUM(I85:I94)</f>
        <v>3801</v>
      </c>
      <c r="K85" s="28">
        <v>1</v>
      </c>
      <c r="L85" s="28" t="s">
        <v>339</v>
      </c>
      <c r="M85" s="28" t="s">
        <v>340</v>
      </c>
      <c r="N85" s="28"/>
      <c r="O85" s="323"/>
      <c r="P85" s="323"/>
    </row>
    <row r="86" s="322" customFormat="1" ht="16" spans="1:16">
      <c r="A86" s="28">
        <v>88</v>
      </c>
      <c r="B86" s="331"/>
      <c r="C86" s="28"/>
      <c r="D86" s="28" t="s">
        <v>453</v>
      </c>
      <c r="E86" s="28" t="s">
        <v>342</v>
      </c>
      <c r="F86" s="28" t="s">
        <v>14</v>
      </c>
      <c r="G86" s="28">
        <v>1</v>
      </c>
      <c r="H86" s="28">
        <v>349</v>
      </c>
      <c r="I86" s="330">
        <f t="shared" si="9"/>
        <v>349</v>
      </c>
      <c r="J86" s="28"/>
      <c r="K86" s="28">
        <v>1</v>
      </c>
      <c r="L86" s="28" t="s">
        <v>339</v>
      </c>
      <c r="M86" s="28" t="s">
        <v>340</v>
      </c>
      <c r="N86" s="28"/>
      <c r="O86" s="323"/>
      <c r="P86" s="323"/>
    </row>
    <row r="87" s="322" customFormat="1" ht="16" spans="1:16">
      <c r="A87" s="28">
        <v>89</v>
      </c>
      <c r="B87" s="331"/>
      <c r="C87" s="28"/>
      <c r="D87" s="28" t="s">
        <v>454</v>
      </c>
      <c r="E87" s="28" t="s">
        <v>444</v>
      </c>
      <c r="F87" s="28" t="s">
        <v>14</v>
      </c>
      <c r="G87" s="28">
        <v>1</v>
      </c>
      <c r="H87" s="28">
        <v>103</v>
      </c>
      <c r="I87" s="330">
        <f t="shared" si="9"/>
        <v>103</v>
      </c>
      <c r="J87" s="28"/>
      <c r="K87" s="28">
        <v>1</v>
      </c>
      <c r="L87" s="28" t="s">
        <v>339</v>
      </c>
      <c r="M87" s="28" t="s">
        <v>340</v>
      </c>
      <c r="N87" s="28"/>
      <c r="O87" s="323"/>
      <c r="P87" s="323"/>
    </row>
    <row r="88" s="322" customFormat="1" ht="16" spans="1:16">
      <c r="A88" s="28">
        <v>90</v>
      </c>
      <c r="B88" s="331"/>
      <c r="C88" s="28"/>
      <c r="D88" s="28" t="s">
        <v>455</v>
      </c>
      <c r="E88" s="28" t="s">
        <v>342</v>
      </c>
      <c r="F88" s="28" t="s">
        <v>14</v>
      </c>
      <c r="G88" s="28">
        <v>1</v>
      </c>
      <c r="H88" s="28">
        <v>349</v>
      </c>
      <c r="I88" s="330">
        <f t="shared" si="9"/>
        <v>349</v>
      </c>
      <c r="J88" s="28"/>
      <c r="K88" s="28">
        <v>1</v>
      </c>
      <c r="L88" s="28" t="s">
        <v>339</v>
      </c>
      <c r="M88" s="28" t="s">
        <v>340</v>
      </c>
      <c r="N88" s="28"/>
      <c r="O88" s="323"/>
      <c r="P88" s="323"/>
    </row>
    <row r="89" s="322" customFormat="1" ht="16" spans="1:16">
      <c r="A89" s="28">
        <v>91</v>
      </c>
      <c r="B89" s="331"/>
      <c r="C89" s="28"/>
      <c r="D89" s="28" t="s">
        <v>456</v>
      </c>
      <c r="E89" s="28" t="s">
        <v>359</v>
      </c>
      <c r="F89" s="28" t="s">
        <v>14</v>
      </c>
      <c r="G89" s="28">
        <v>1</v>
      </c>
      <c r="H89" s="28">
        <v>65</v>
      </c>
      <c r="I89" s="330">
        <f t="shared" si="9"/>
        <v>65</v>
      </c>
      <c r="J89" s="28"/>
      <c r="K89" s="28">
        <v>1</v>
      </c>
      <c r="L89" s="28" t="s">
        <v>339</v>
      </c>
      <c r="M89" s="28" t="s">
        <v>340</v>
      </c>
      <c r="N89" s="28"/>
      <c r="O89" s="323"/>
      <c r="P89" s="323"/>
    </row>
    <row r="90" s="322" customFormat="1" ht="16" spans="1:16">
      <c r="A90" s="28">
        <v>92</v>
      </c>
      <c r="B90" s="331"/>
      <c r="C90" s="28"/>
      <c r="D90" s="28" t="s">
        <v>457</v>
      </c>
      <c r="E90" s="28" t="s">
        <v>383</v>
      </c>
      <c r="F90" s="28" t="s">
        <v>14</v>
      </c>
      <c r="G90" s="28">
        <v>1</v>
      </c>
      <c r="H90" s="28">
        <v>280</v>
      </c>
      <c r="I90" s="330">
        <f t="shared" si="9"/>
        <v>280</v>
      </c>
      <c r="J90" s="28"/>
      <c r="K90" s="28">
        <v>2</v>
      </c>
      <c r="L90" s="28" t="s">
        <v>339</v>
      </c>
      <c r="M90" s="28" t="s">
        <v>340</v>
      </c>
      <c r="N90" s="28"/>
      <c r="O90" s="323"/>
      <c r="P90" s="323"/>
    </row>
    <row r="91" s="322" customFormat="1" ht="16" spans="1:16">
      <c r="A91" s="28">
        <v>93</v>
      </c>
      <c r="B91" s="331"/>
      <c r="C91" s="28"/>
      <c r="D91" s="28" t="s">
        <v>458</v>
      </c>
      <c r="E91" s="28" t="s">
        <v>349</v>
      </c>
      <c r="F91" s="28" t="s">
        <v>14</v>
      </c>
      <c r="G91" s="28">
        <v>1</v>
      </c>
      <c r="H91" s="28">
        <v>513</v>
      </c>
      <c r="I91" s="330">
        <f t="shared" ref="I91:I100" si="10">H91*G91</f>
        <v>513</v>
      </c>
      <c r="J91" s="28"/>
      <c r="K91" s="28">
        <v>2</v>
      </c>
      <c r="L91" s="28" t="s">
        <v>339</v>
      </c>
      <c r="M91" s="28" t="s">
        <v>340</v>
      </c>
      <c r="N91" s="28"/>
      <c r="O91" s="323"/>
      <c r="P91" s="323"/>
    </row>
    <row r="92" s="322" customFormat="1" ht="16" spans="1:16">
      <c r="A92" s="28">
        <v>94</v>
      </c>
      <c r="B92" s="331"/>
      <c r="C92" s="28"/>
      <c r="D92" s="28" t="s">
        <v>459</v>
      </c>
      <c r="E92" s="28" t="s">
        <v>349</v>
      </c>
      <c r="F92" s="28" t="s">
        <v>14</v>
      </c>
      <c r="G92" s="28">
        <v>1</v>
      </c>
      <c r="H92" s="28">
        <v>513</v>
      </c>
      <c r="I92" s="330">
        <f t="shared" si="10"/>
        <v>513</v>
      </c>
      <c r="J92" s="28"/>
      <c r="K92" s="28">
        <v>2</v>
      </c>
      <c r="L92" s="28" t="s">
        <v>339</v>
      </c>
      <c r="M92" s="28" t="s">
        <v>340</v>
      </c>
      <c r="N92" s="28"/>
      <c r="O92" s="323"/>
      <c r="P92" s="323"/>
    </row>
    <row r="93" s="322" customFormat="1" ht="16" spans="1:16">
      <c r="A93" s="28">
        <v>95</v>
      </c>
      <c r="B93" s="331"/>
      <c r="C93" s="28"/>
      <c r="D93" s="28" t="s">
        <v>460</v>
      </c>
      <c r="E93" s="28" t="s">
        <v>349</v>
      </c>
      <c r="F93" s="28" t="s">
        <v>14</v>
      </c>
      <c r="G93" s="28">
        <v>1</v>
      </c>
      <c r="H93" s="28">
        <v>431</v>
      </c>
      <c r="I93" s="330">
        <f t="shared" si="10"/>
        <v>431</v>
      </c>
      <c r="J93" s="28"/>
      <c r="K93" s="28">
        <v>2</v>
      </c>
      <c r="L93" s="28" t="s">
        <v>339</v>
      </c>
      <c r="M93" s="28" t="s">
        <v>340</v>
      </c>
      <c r="N93" s="28"/>
      <c r="O93" s="323"/>
      <c r="P93" s="323"/>
    </row>
    <row r="94" s="322" customFormat="1" ht="16" spans="1:16">
      <c r="A94" s="28">
        <v>96</v>
      </c>
      <c r="B94" s="331"/>
      <c r="C94" s="28"/>
      <c r="D94" s="28" t="s">
        <v>461</v>
      </c>
      <c r="E94" s="28" t="s">
        <v>353</v>
      </c>
      <c r="F94" s="28" t="s">
        <v>14</v>
      </c>
      <c r="G94" s="28">
        <v>1</v>
      </c>
      <c r="H94" s="28">
        <v>1018</v>
      </c>
      <c r="I94" s="330">
        <f t="shared" si="10"/>
        <v>1018</v>
      </c>
      <c r="J94" s="28"/>
      <c r="K94" s="28">
        <v>2</v>
      </c>
      <c r="L94" s="28" t="s">
        <v>339</v>
      </c>
      <c r="M94" s="28" t="s">
        <v>340</v>
      </c>
      <c r="N94" s="28"/>
      <c r="O94" s="323"/>
      <c r="P94" s="323"/>
    </row>
    <row r="95" s="322" customFormat="1" ht="16" spans="1:16">
      <c r="A95" s="28">
        <v>97</v>
      </c>
      <c r="B95" s="331"/>
      <c r="C95" s="28" t="s">
        <v>462</v>
      </c>
      <c r="D95" s="28" t="s">
        <v>463</v>
      </c>
      <c r="E95" s="28" t="s">
        <v>342</v>
      </c>
      <c r="F95" s="28" t="s">
        <v>14</v>
      </c>
      <c r="G95" s="28">
        <v>1</v>
      </c>
      <c r="H95" s="28">
        <v>349</v>
      </c>
      <c r="I95" s="330">
        <f t="shared" si="10"/>
        <v>349</v>
      </c>
      <c r="J95" s="28">
        <f>SUM(I95:I104)</f>
        <v>3919</v>
      </c>
      <c r="K95" s="28">
        <v>1</v>
      </c>
      <c r="L95" s="28" t="s">
        <v>339</v>
      </c>
      <c r="M95" s="28" t="s">
        <v>340</v>
      </c>
      <c r="N95" s="28"/>
      <c r="O95" s="323"/>
      <c r="P95" s="323"/>
    </row>
    <row r="96" s="322" customFormat="1" ht="16" spans="1:16">
      <c r="A96" s="28">
        <v>98</v>
      </c>
      <c r="B96" s="331"/>
      <c r="C96" s="28"/>
      <c r="D96" s="28" t="s">
        <v>464</v>
      </c>
      <c r="E96" s="28" t="s">
        <v>369</v>
      </c>
      <c r="F96" s="28" t="s">
        <v>14</v>
      </c>
      <c r="G96" s="28">
        <v>1</v>
      </c>
      <c r="H96" s="28">
        <v>285</v>
      </c>
      <c r="I96" s="330">
        <f t="shared" si="10"/>
        <v>285</v>
      </c>
      <c r="J96" s="28"/>
      <c r="K96" s="28">
        <v>2</v>
      </c>
      <c r="L96" s="28" t="s">
        <v>339</v>
      </c>
      <c r="M96" s="28" t="s">
        <v>340</v>
      </c>
      <c r="N96" s="28"/>
      <c r="O96" s="323"/>
      <c r="P96" s="323"/>
    </row>
    <row r="97" s="322" customFormat="1" ht="16" spans="1:16">
      <c r="A97" s="28">
        <v>99</v>
      </c>
      <c r="B97" s="331"/>
      <c r="C97" s="28"/>
      <c r="D97" s="28" t="s">
        <v>465</v>
      </c>
      <c r="E97" s="28" t="s">
        <v>371</v>
      </c>
      <c r="F97" s="28" t="s">
        <v>14</v>
      </c>
      <c r="G97" s="28">
        <v>1</v>
      </c>
      <c r="H97" s="28">
        <v>140</v>
      </c>
      <c r="I97" s="330">
        <f t="shared" si="10"/>
        <v>140</v>
      </c>
      <c r="J97" s="28"/>
      <c r="K97" s="28">
        <v>1</v>
      </c>
      <c r="L97" s="28" t="s">
        <v>339</v>
      </c>
      <c r="M97" s="28" t="s">
        <v>340</v>
      </c>
      <c r="N97" s="28"/>
      <c r="O97" s="323"/>
      <c r="P97" s="323"/>
    </row>
    <row r="98" s="322" customFormat="1" ht="16" spans="1:16">
      <c r="A98" s="28">
        <v>100</v>
      </c>
      <c r="B98" s="331"/>
      <c r="C98" s="28"/>
      <c r="D98" s="28" t="s">
        <v>466</v>
      </c>
      <c r="E98" s="28" t="s">
        <v>373</v>
      </c>
      <c r="F98" s="28" t="s">
        <v>14</v>
      </c>
      <c r="G98" s="28">
        <v>1</v>
      </c>
      <c r="H98" s="28">
        <v>270</v>
      </c>
      <c r="I98" s="330">
        <f t="shared" si="10"/>
        <v>270</v>
      </c>
      <c r="J98" s="28"/>
      <c r="K98" s="28">
        <v>2</v>
      </c>
      <c r="L98" s="28" t="s">
        <v>339</v>
      </c>
      <c r="M98" s="28" t="s">
        <v>340</v>
      </c>
      <c r="N98" s="28"/>
      <c r="O98" s="323"/>
      <c r="P98" s="323"/>
    </row>
    <row r="99" s="322" customFormat="1" ht="16" spans="1:16">
      <c r="A99" s="28">
        <v>101</v>
      </c>
      <c r="B99" s="331"/>
      <c r="C99" s="28"/>
      <c r="D99" s="28" t="s">
        <v>467</v>
      </c>
      <c r="E99" s="28" t="s">
        <v>375</v>
      </c>
      <c r="F99" s="28" t="s">
        <v>14</v>
      </c>
      <c r="G99" s="28">
        <v>1</v>
      </c>
      <c r="H99" s="28">
        <v>270</v>
      </c>
      <c r="I99" s="330">
        <f t="shared" si="10"/>
        <v>270</v>
      </c>
      <c r="J99" s="28"/>
      <c r="K99" s="28">
        <v>2</v>
      </c>
      <c r="L99" s="28" t="s">
        <v>339</v>
      </c>
      <c r="M99" s="28" t="s">
        <v>340</v>
      </c>
      <c r="N99" s="28"/>
      <c r="O99" s="323"/>
      <c r="P99" s="323"/>
    </row>
    <row r="100" s="322" customFormat="1" ht="16" spans="1:16">
      <c r="A100" s="28">
        <v>102</v>
      </c>
      <c r="B100" s="331"/>
      <c r="C100" s="28"/>
      <c r="D100" s="28" t="s">
        <v>468</v>
      </c>
      <c r="E100" s="28" t="s">
        <v>345</v>
      </c>
      <c r="F100" s="28" t="s">
        <v>14</v>
      </c>
      <c r="G100" s="28">
        <v>1</v>
      </c>
      <c r="H100" s="28">
        <v>521</v>
      </c>
      <c r="I100" s="330">
        <f t="shared" si="10"/>
        <v>521</v>
      </c>
      <c r="J100" s="28"/>
      <c r="K100" s="28">
        <v>2</v>
      </c>
      <c r="L100" s="28" t="s">
        <v>339</v>
      </c>
      <c r="M100" s="28" t="s">
        <v>340</v>
      </c>
      <c r="N100" s="28"/>
      <c r="O100" s="323"/>
      <c r="P100" s="323"/>
    </row>
    <row r="101" s="322" customFormat="1" ht="16" spans="1:16">
      <c r="A101" s="28">
        <v>103</v>
      </c>
      <c r="B101" s="331"/>
      <c r="C101" s="28"/>
      <c r="D101" s="28" t="s">
        <v>469</v>
      </c>
      <c r="E101" s="28" t="s">
        <v>345</v>
      </c>
      <c r="F101" s="28" t="s">
        <v>14</v>
      </c>
      <c r="G101" s="28">
        <v>1</v>
      </c>
      <c r="H101" s="28">
        <v>521</v>
      </c>
      <c r="I101" s="330">
        <f t="shared" ref="I101:I130" si="11">H101*G101</f>
        <v>521</v>
      </c>
      <c r="J101" s="28"/>
      <c r="K101" s="28">
        <v>2</v>
      </c>
      <c r="L101" s="28" t="s">
        <v>339</v>
      </c>
      <c r="M101" s="28" t="s">
        <v>340</v>
      </c>
      <c r="N101" s="28"/>
      <c r="O101" s="323"/>
      <c r="P101" s="323"/>
    </row>
    <row r="102" s="322" customFormat="1" ht="16" spans="1:16">
      <c r="A102" s="28">
        <v>104</v>
      </c>
      <c r="B102" s="331"/>
      <c r="C102" s="28"/>
      <c r="D102" s="28" t="s">
        <v>470</v>
      </c>
      <c r="E102" s="28" t="s">
        <v>345</v>
      </c>
      <c r="F102" s="28" t="s">
        <v>14</v>
      </c>
      <c r="G102" s="28">
        <v>1</v>
      </c>
      <c r="H102" s="28">
        <v>521</v>
      </c>
      <c r="I102" s="330">
        <f t="shared" si="11"/>
        <v>521</v>
      </c>
      <c r="J102" s="28"/>
      <c r="K102" s="28">
        <v>2</v>
      </c>
      <c r="L102" s="28" t="s">
        <v>339</v>
      </c>
      <c r="M102" s="28" t="s">
        <v>340</v>
      </c>
      <c r="N102" s="28"/>
      <c r="O102" s="323"/>
      <c r="P102" s="323"/>
    </row>
    <row r="103" s="322" customFormat="1" ht="16" spans="1:16">
      <c r="A103" s="28">
        <v>105</v>
      </c>
      <c r="B103" s="331"/>
      <c r="C103" s="28"/>
      <c r="D103" s="28" t="s">
        <v>471</v>
      </c>
      <c r="E103" s="28" t="s">
        <v>345</v>
      </c>
      <c r="F103" s="28" t="s">
        <v>14</v>
      </c>
      <c r="G103" s="28">
        <v>1</v>
      </c>
      <c r="H103" s="28">
        <v>521</v>
      </c>
      <c r="I103" s="330">
        <f t="shared" si="11"/>
        <v>521</v>
      </c>
      <c r="J103" s="28"/>
      <c r="K103" s="28">
        <v>2</v>
      </c>
      <c r="L103" s="28" t="s">
        <v>339</v>
      </c>
      <c r="M103" s="28" t="s">
        <v>340</v>
      </c>
      <c r="N103" s="28"/>
      <c r="O103" s="323"/>
      <c r="P103" s="323"/>
    </row>
    <row r="104" s="322" customFormat="1" ht="16" spans="1:16">
      <c r="A104" s="28">
        <v>106</v>
      </c>
      <c r="B104" s="331"/>
      <c r="C104" s="28"/>
      <c r="D104" s="28" t="s">
        <v>472</v>
      </c>
      <c r="E104" s="28" t="s">
        <v>345</v>
      </c>
      <c r="F104" s="28" t="s">
        <v>14</v>
      </c>
      <c r="G104" s="28">
        <v>1</v>
      </c>
      <c r="H104" s="28">
        <v>521</v>
      </c>
      <c r="I104" s="330">
        <f t="shared" si="11"/>
        <v>521</v>
      </c>
      <c r="J104" s="28"/>
      <c r="K104" s="28">
        <v>2</v>
      </c>
      <c r="L104" s="28" t="s">
        <v>339</v>
      </c>
      <c r="M104" s="28" t="s">
        <v>340</v>
      </c>
      <c r="N104" s="28"/>
      <c r="O104" s="323"/>
      <c r="P104" s="323"/>
    </row>
    <row r="105" s="322" customFormat="1" ht="16" spans="1:16">
      <c r="A105" s="28">
        <v>107</v>
      </c>
      <c r="B105" s="331"/>
      <c r="C105" s="28" t="s">
        <v>473</v>
      </c>
      <c r="D105" s="28" t="s">
        <v>474</v>
      </c>
      <c r="E105" s="28" t="s">
        <v>342</v>
      </c>
      <c r="F105" s="28" t="s">
        <v>14</v>
      </c>
      <c r="G105" s="28">
        <v>1</v>
      </c>
      <c r="H105" s="28">
        <v>349</v>
      </c>
      <c r="I105" s="330">
        <f t="shared" si="11"/>
        <v>349</v>
      </c>
      <c r="J105" s="28">
        <f>SUM(I105:I114)</f>
        <v>3919</v>
      </c>
      <c r="K105" s="28">
        <v>1</v>
      </c>
      <c r="L105" s="28" t="s">
        <v>339</v>
      </c>
      <c r="M105" s="28" t="s">
        <v>340</v>
      </c>
      <c r="N105" s="28"/>
      <c r="O105" s="323"/>
      <c r="P105" s="323"/>
    </row>
    <row r="106" s="322" customFormat="1" ht="16" spans="1:16">
      <c r="A106" s="28">
        <v>108</v>
      </c>
      <c r="B106" s="331"/>
      <c r="C106" s="28"/>
      <c r="D106" s="28" t="s">
        <v>475</v>
      </c>
      <c r="E106" s="28" t="s">
        <v>369</v>
      </c>
      <c r="F106" s="28" t="s">
        <v>14</v>
      </c>
      <c r="G106" s="28">
        <v>1</v>
      </c>
      <c r="H106" s="28">
        <v>285</v>
      </c>
      <c r="I106" s="330">
        <f t="shared" si="11"/>
        <v>285</v>
      </c>
      <c r="J106" s="28"/>
      <c r="K106" s="28">
        <v>2</v>
      </c>
      <c r="L106" s="28" t="s">
        <v>339</v>
      </c>
      <c r="M106" s="28" t="s">
        <v>340</v>
      </c>
      <c r="N106" s="28"/>
      <c r="O106" s="323"/>
      <c r="P106" s="323"/>
    </row>
    <row r="107" s="322" customFormat="1" ht="16" spans="1:16">
      <c r="A107" s="28">
        <v>109</v>
      </c>
      <c r="B107" s="331"/>
      <c r="C107" s="28"/>
      <c r="D107" s="28" t="s">
        <v>476</v>
      </c>
      <c r="E107" s="28" t="s">
        <v>371</v>
      </c>
      <c r="F107" s="28" t="s">
        <v>14</v>
      </c>
      <c r="G107" s="28">
        <v>1</v>
      </c>
      <c r="H107" s="28">
        <v>140</v>
      </c>
      <c r="I107" s="330">
        <f t="shared" si="11"/>
        <v>140</v>
      </c>
      <c r="J107" s="28"/>
      <c r="K107" s="28">
        <v>1</v>
      </c>
      <c r="L107" s="28" t="s">
        <v>339</v>
      </c>
      <c r="M107" s="28" t="s">
        <v>340</v>
      </c>
      <c r="N107" s="28"/>
      <c r="O107" s="323"/>
      <c r="P107" s="323"/>
    </row>
    <row r="108" s="322" customFormat="1" ht="16" spans="1:16">
      <c r="A108" s="28">
        <v>110</v>
      </c>
      <c r="B108" s="331"/>
      <c r="C108" s="28"/>
      <c r="D108" s="28" t="s">
        <v>477</v>
      </c>
      <c r="E108" s="28" t="s">
        <v>373</v>
      </c>
      <c r="F108" s="28" t="s">
        <v>14</v>
      </c>
      <c r="G108" s="28">
        <v>1</v>
      </c>
      <c r="H108" s="28">
        <v>270</v>
      </c>
      <c r="I108" s="330">
        <f t="shared" si="11"/>
        <v>270</v>
      </c>
      <c r="J108" s="28"/>
      <c r="K108" s="28">
        <v>2</v>
      </c>
      <c r="L108" s="28" t="s">
        <v>339</v>
      </c>
      <c r="M108" s="28" t="s">
        <v>340</v>
      </c>
      <c r="N108" s="28"/>
      <c r="O108" s="323"/>
      <c r="P108" s="323"/>
    </row>
    <row r="109" s="322" customFormat="1" ht="16" spans="1:16">
      <c r="A109" s="28">
        <v>111</v>
      </c>
      <c r="B109" s="331"/>
      <c r="C109" s="28"/>
      <c r="D109" s="28" t="s">
        <v>478</v>
      </c>
      <c r="E109" s="28" t="s">
        <v>375</v>
      </c>
      <c r="F109" s="28" t="s">
        <v>14</v>
      </c>
      <c r="G109" s="28">
        <v>1</v>
      </c>
      <c r="H109" s="28">
        <v>270</v>
      </c>
      <c r="I109" s="330">
        <f t="shared" si="11"/>
        <v>270</v>
      </c>
      <c r="J109" s="28"/>
      <c r="K109" s="28">
        <v>2</v>
      </c>
      <c r="L109" s="28" t="s">
        <v>339</v>
      </c>
      <c r="M109" s="28" t="s">
        <v>340</v>
      </c>
      <c r="N109" s="28"/>
      <c r="O109" s="323"/>
      <c r="P109" s="323"/>
    </row>
    <row r="110" s="322" customFormat="1" ht="16" spans="1:16">
      <c r="A110" s="28">
        <v>112</v>
      </c>
      <c r="B110" s="331"/>
      <c r="C110" s="28"/>
      <c r="D110" s="28" t="s">
        <v>479</v>
      </c>
      <c r="E110" s="28" t="s">
        <v>345</v>
      </c>
      <c r="F110" s="28" t="s">
        <v>14</v>
      </c>
      <c r="G110" s="28">
        <v>1</v>
      </c>
      <c r="H110" s="28">
        <v>521</v>
      </c>
      <c r="I110" s="330">
        <f t="shared" si="11"/>
        <v>521</v>
      </c>
      <c r="J110" s="28"/>
      <c r="K110" s="28">
        <v>2</v>
      </c>
      <c r="L110" s="28" t="s">
        <v>339</v>
      </c>
      <c r="M110" s="28" t="s">
        <v>340</v>
      </c>
      <c r="N110" s="28"/>
      <c r="O110" s="323"/>
      <c r="P110" s="323"/>
    </row>
    <row r="111" s="322" customFormat="1" ht="16" spans="1:16">
      <c r="A111" s="28">
        <v>113</v>
      </c>
      <c r="B111" s="331"/>
      <c r="C111" s="28"/>
      <c r="D111" s="28" t="s">
        <v>480</v>
      </c>
      <c r="E111" s="28" t="s">
        <v>345</v>
      </c>
      <c r="F111" s="28" t="s">
        <v>14</v>
      </c>
      <c r="G111" s="28">
        <v>1</v>
      </c>
      <c r="H111" s="28">
        <v>521</v>
      </c>
      <c r="I111" s="330">
        <f t="shared" si="11"/>
        <v>521</v>
      </c>
      <c r="J111" s="28"/>
      <c r="K111" s="28">
        <v>2</v>
      </c>
      <c r="L111" s="28" t="s">
        <v>339</v>
      </c>
      <c r="M111" s="28" t="s">
        <v>340</v>
      </c>
      <c r="N111" s="28"/>
      <c r="O111" s="323"/>
      <c r="P111" s="323"/>
    </row>
    <row r="112" s="322" customFormat="1" ht="16" spans="1:16">
      <c r="A112" s="28">
        <v>114</v>
      </c>
      <c r="B112" s="331"/>
      <c r="C112" s="28"/>
      <c r="D112" s="28" t="s">
        <v>481</v>
      </c>
      <c r="E112" s="28" t="s">
        <v>345</v>
      </c>
      <c r="F112" s="28" t="s">
        <v>14</v>
      </c>
      <c r="G112" s="28">
        <v>1</v>
      </c>
      <c r="H112" s="28">
        <v>521</v>
      </c>
      <c r="I112" s="330">
        <f t="shared" si="11"/>
        <v>521</v>
      </c>
      <c r="J112" s="28"/>
      <c r="K112" s="28">
        <v>2</v>
      </c>
      <c r="L112" s="28" t="s">
        <v>339</v>
      </c>
      <c r="M112" s="28" t="s">
        <v>340</v>
      </c>
      <c r="N112" s="28"/>
      <c r="O112" s="323"/>
      <c r="P112" s="323"/>
    </row>
    <row r="113" s="322" customFormat="1" ht="16" spans="1:16">
      <c r="A113" s="28">
        <v>115</v>
      </c>
      <c r="B113" s="331"/>
      <c r="C113" s="28"/>
      <c r="D113" s="28" t="s">
        <v>482</v>
      </c>
      <c r="E113" s="28" t="s">
        <v>345</v>
      </c>
      <c r="F113" s="28" t="s">
        <v>14</v>
      </c>
      <c r="G113" s="28">
        <v>1</v>
      </c>
      <c r="H113" s="28">
        <v>521</v>
      </c>
      <c r="I113" s="330">
        <f t="shared" si="11"/>
        <v>521</v>
      </c>
      <c r="J113" s="28"/>
      <c r="K113" s="28">
        <v>2</v>
      </c>
      <c r="L113" s="28" t="s">
        <v>339</v>
      </c>
      <c r="M113" s="28" t="s">
        <v>340</v>
      </c>
      <c r="N113" s="28"/>
      <c r="O113" s="323"/>
      <c r="P113" s="323"/>
    </row>
    <row r="114" s="322" customFormat="1" ht="16" spans="1:16">
      <c r="A114" s="28">
        <v>116</v>
      </c>
      <c r="B114" s="331"/>
      <c r="C114" s="28"/>
      <c r="D114" s="51" t="s">
        <v>483</v>
      </c>
      <c r="E114" s="51" t="s">
        <v>345</v>
      </c>
      <c r="F114" s="51" t="s">
        <v>14</v>
      </c>
      <c r="G114" s="51">
        <v>1</v>
      </c>
      <c r="H114" s="51">
        <v>521</v>
      </c>
      <c r="I114" s="332">
        <f t="shared" si="11"/>
        <v>521</v>
      </c>
      <c r="J114" s="28"/>
      <c r="K114" s="28">
        <v>2</v>
      </c>
      <c r="L114" s="28" t="s">
        <v>339</v>
      </c>
      <c r="M114" s="28" t="s">
        <v>340</v>
      </c>
      <c r="N114" s="28"/>
      <c r="O114" s="323"/>
      <c r="P114" s="323"/>
    </row>
    <row r="115" s="322" customFormat="1" ht="16" spans="1:16">
      <c r="A115" s="28">
        <v>117</v>
      </c>
      <c r="B115" s="331"/>
      <c r="C115" s="28" t="s">
        <v>484</v>
      </c>
      <c r="D115" s="51" t="s">
        <v>485</v>
      </c>
      <c r="E115" s="51" t="s">
        <v>342</v>
      </c>
      <c r="F115" s="51" t="s">
        <v>14</v>
      </c>
      <c r="G115" s="51">
        <v>1</v>
      </c>
      <c r="H115" s="51">
        <v>349</v>
      </c>
      <c r="I115" s="332">
        <f t="shared" si="11"/>
        <v>349</v>
      </c>
      <c r="J115" s="28">
        <f>SUM(I115:I123)</f>
        <v>3747</v>
      </c>
      <c r="K115" s="28">
        <v>1</v>
      </c>
      <c r="L115" s="28" t="s">
        <v>339</v>
      </c>
      <c r="M115" s="28" t="s">
        <v>340</v>
      </c>
      <c r="N115" s="28"/>
      <c r="O115" s="323"/>
      <c r="P115" s="323"/>
    </row>
    <row r="116" s="322" customFormat="1" ht="16" spans="1:16">
      <c r="A116" s="28">
        <v>118</v>
      </c>
      <c r="B116" s="331"/>
      <c r="C116" s="28"/>
      <c r="D116" s="51" t="s">
        <v>486</v>
      </c>
      <c r="E116" s="51" t="s">
        <v>342</v>
      </c>
      <c r="F116" s="51" t="s">
        <v>14</v>
      </c>
      <c r="G116" s="51">
        <v>1</v>
      </c>
      <c r="H116" s="51">
        <v>349</v>
      </c>
      <c r="I116" s="332">
        <f t="shared" si="11"/>
        <v>349</v>
      </c>
      <c r="J116" s="28"/>
      <c r="K116" s="28">
        <v>1</v>
      </c>
      <c r="L116" s="28" t="s">
        <v>339</v>
      </c>
      <c r="M116" s="28" t="s">
        <v>340</v>
      </c>
      <c r="N116" s="28"/>
      <c r="O116" s="323"/>
      <c r="P116" s="323"/>
    </row>
    <row r="117" s="322" customFormat="1" ht="16" spans="1:16">
      <c r="A117" s="28">
        <v>119</v>
      </c>
      <c r="B117" s="331"/>
      <c r="C117" s="28"/>
      <c r="D117" s="51" t="s">
        <v>487</v>
      </c>
      <c r="E117" s="51" t="s">
        <v>342</v>
      </c>
      <c r="F117" s="51" t="s">
        <v>14</v>
      </c>
      <c r="G117" s="51">
        <v>1</v>
      </c>
      <c r="H117" s="51">
        <v>349</v>
      </c>
      <c r="I117" s="332">
        <f t="shared" si="11"/>
        <v>349</v>
      </c>
      <c r="J117" s="28"/>
      <c r="K117" s="28">
        <v>1</v>
      </c>
      <c r="L117" s="28" t="s">
        <v>339</v>
      </c>
      <c r="M117" s="28" t="s">
        <v>340</v>
      </c>
      <c r="N117" s="28"/>
      <c r="O117" s="323"/>
      <c r="P117" s="323"/>
    </row>
    <row r="118" s="322" customFormat="1" ht="16" spans="1:16">
      <c r="A118" s="28">
        <v>120</v>
      </c>
      <c r="B118" s="331"/>
      <c r="C118" s="28"/>
      <c r="D118" s="51" t="s">
        <v>488</v>
      </c>
      <c r="E118" s="51" t="s">
        <v>345</v>
      </c>
      <c r="F118" s="51" t="s">
        <v>14</v>
      </c>
      <c r="G118" s="51">
        <v>1</v>
      </c>
      <c r="H118" s="51">
        <v>450</v>
      </c>
      <c r="I118" s="332">
        <f t="shared" si="11"/>
        <v>450</v>
      </c>
      <c r="J118" s="28"/>
      <c r="K118" s="28">
        <v>2</v>
      </c>
      <c r="L118" s="28" t="s">
        <v>339</v>
      </c>
      <c r="M118" s="28" t="s">
        <v>340</v>
      </c>
      <c r="N118" s="28"/>
      <c r="O118" s="323"/>
      <c r="P118" s="323"/>
    </row>
    <row r="119" s="322" customFormat="1" ht="16" spans="1:16">
      <c r="A119" s="28">
        <v>121</v>
      </c>
      <c r="B119" s="331"/>
      <c r="C119" s="28"/>
      <c r="D119" s="51" t="s">
        <v>489</v>
      </c>
      <c r="E119" s="51" t="s">
        <v>345</v>
      </c>
      <c r="F119" s="51" t="s">
        <v>14</v>
      </c>
      <c r="G119" s="51">
        <v>1</v>
      </c>
      <c r="H119" s="51">
        <v>450</v>
      </c>
      <c r="I119" s="332">
        <f t="shared" si="11"/>
        <v>450</v>
      </c>
      <c r="J119" s="28"/>
      <c r="K119" s="28">
        <v>2</v>
      </c>
      <c r="L119" s="28" t="s">
        <v>339</v>
      </c>
      <c r="M119" s="28" t="s">
        <v>340</v>
      </c>
      <c r="N119" s="28"/>
      <c r="O119" s="323"/>
      <c r="P119" s="323"/>
    </row>
    <row r="120" s="322" customFormat="1" ht="16" spans="1:16">
      <c r="A120" s="28">
        <v>122</v>
      </c>
      <c r="B120" s="331"/>
      <c r="C120" s="28"/>
      <c r="D120" s="51" t="s">
        <v>490</v>
      </c>
      <c r="E120" s="51" t="s">
        <v>345</v>
      </c>
      <c r="F120" s="51" t="s">
        <v>14</v>
      </c>
      <c r="G120" s="51">
        <v>1</v>
      </c>
      <c r="H120" s="51">
        <v>450</v>
      </c>
      <c r="I120" s="332">
        <f t="shared" si="11"/>
        <v>450</v>
      </c>
      <c r="J120" s="28"/>
      <c r="K120" s="28">
        <v>2</v>
      </c>
      <c r="L120" s="28" t="s">
        <v>339</v>
      </c>
      <c r="M120" s="28" t="s">
        <v>340</v>
      </c>
      <c r="N120" s="28"/>
      <c r="O120" s="323"/>
      <c r="P120" s="323"/>
    </row>
    <row r="121" s="322" customFormat="1" ht="16" spans="1:16">
      <c r="A121" s="28">
        <v>123</v>
      </c>
      <c r="B121" s="331"/>
      <c r="C121" s="28"/>
      <c r="D121" s="51" t="s">
        <v>491</v>
      </c>
      <c r="E121" s="51" t="s">
        <v>345</v>
      </c>
      <c r="F121" s="51" t="s">
        <v>14</v>
      </c>
      <c r="G121" s="51">
        <v>1</v>
      </c>
      <c r="H121" s="51">
        <v>450</v>
      </c>
      <c r="I121" s="332">
        <f t="shared" si="11"/>
        <v>450</v>
      </c>
      <c r="J121" s="28"/>
      <c r="K121" s="28">
        <v>2</v>
      </c>
      <c r="L121" s="28" t="s">
        <v>339</v>
      </c>
      <c r="M121" s="28" t="s">
        <v>340</v>
      </c>
      <c r="N121" s="28"/>
      <c r="O121" s="323"/>
      <c r="P121" s="323"/>
    </row>
    <row r="122" s="322" customFormat="1" ht="16" spans="1:16">
      <c r="A122" s="28">
        <v>124</v>
      </c>
      <c r="B122" s="331"/>
      <c r="C122" s="28"/>
      <c r="D122" s="51" t="s">
        <v>492</v>
      </c>
      <c r="E122" s="51" t="s">
        <v>345</v>
      </c>
      <c r="F122" s="51" t="s">
        <v>14</v>
      </c>
      <c r="G122" s="51">
        <v>1</v>
      </c>
      <c r="H122" s="51">
        <v>450</v>
      </c>
      <c r="I122" s="332">
        <f t="shared" si="11"/>
        <v>450</v>
      </c>
      <c r="J122" s="28"/>
      <c r="K122" s="28">
        <v>2</v>
      </c>
      <c r="L122" s="28" t="s">
        <v>339</v>
      </c>
      <c r="M122" s="28" t="s">
        <v>340</v>
      </c>
      <c r="N122" s="28"/>
      <c r="O122" s="323"/>
      <c r="P122" s="323"/>
    </row>
    <row r="123" s="322" customFormat="1" ht="16" spans="1:16">
      <c r="A123" s="28">
        <v>125</v>
      </c>
      <c r="B123" s="331"/>
      <c r="C123" s="28"/>
      <c r="D123" s="51" t="s">
        <v>493</v>
      </c>
      <c r="E123" s="51" t="s">
        <v>345</v>
      </c>
      <c r="F123" s="51" t="s">
        <v>14</v>
      </c>
      <c r="G123" s="51">
        <v>1</v>
      </c>
      <c r="H123" s="51">
        <v>450</v>
      </c>
      <c r="I123" s="332">
        <f t="shared" si="11"/>
        <v>450</v>
      </c>
      <c r="J123" s="28"/>
      <c r="K123" s="28">
        <v>2</v>
      </c>
      <c r="L123" s="28" t="s">
        <v>339</v>
      </c>
      <c r="M123" s="28" t="s">
        <v>340</v>
      </c>
      <c r="N123" s="28"/>
      <c r="O123" s="323"/>
      <c r="P123" s="323"/>
    </row>
    <row r="124" s="322" customFormat="1" ht="16" spans="1:16">
      <c r="A124" s="28">
        <v>126</v>
      </c>
      <c r="B124" s="331"/>
      <c r="C124" s="28" t="s">
        <v>494</v>
      </c>
      <c r="D124" s="51" t="s">
        <v>495</v>
      </c>
      <c r="E124" s="51" t="s">
        <v>342</v>
      </c>
      <c r="F124" s="51" t="s">
        <v>14</v>
      </c>
      <c r="G124" s="51">
        <v>1</v>
      </c>
      <c r="H124" s="51">
        <v>349</v>
      </c>
      <c r="I124" s="332">
        <f t="shared" si="11"/>
        <v>349</v>
      </c>
      <c r="J124" s="28">
        <f>SUM(I124:I133)</f>
        <v>3812</v>
      </c>
      <c r="K124" s="28">
        <v>1</v>
      </c>
      <c r="L124" s="28" t="s">
        <v>339</v>
      </c>
      <c r="M124" s="28" t="s">
        <v>340</v>
      </c>
      <c r="N124" s="28"/>
      <c r="O124" s="323"/>
      <c r="P124" s="323"/>
    </row>
    <row r="125" s="322" customFormat="1" ht="16" spans="1:16">
      <c r="A125" s="28">
        <v>127</v>
      </c>
      <c r="B125" s="331"/>
      <c r="C125" s="28"/>
      <c r="D125" s="51" t="s">
        <v>496</v>
      </c>
      <c r="E125" s="51" t="s">
        <v>342</v>
      </c>
      <c r="F125" s="51" t="s">
        <v>14</v>
      </c>
      <c r="G125" s="51">
        <v>1</v>
      </c>
      <c r="H125" s="51">
        <v>349</v>
      </c>
      <c r="I125" s="332">
        <f t="shared" si="11"/>
        <v>349</v>
      </c>
      <c r="J125" s="28"/>
      <c r="K125" s="28">
        <v>1</v>
      </c>
      <c r="L125" s="28" t="s">
        <v>339</v>
      </c>
      <c r="M125" s="28" t="s">
        <v>340</v>
      </c>
      <c r="N125" s="28"/>
      <c r="O125" s="323"/>
      <c r="P125" s="323"/>
    </row>
    <row r="126" s="322" customFormat="1" ht="16" spans="1:16">
      <c r="A126" s="28">
        <v>128</v>
      </c>
      <c r="B126" s="331"/>
      <c r="C126" s="28"/>
      <c r="D126" s="51" t="s">
        <v>497</v>
      </c>
      <c r="E126" s="51" t="s">
        <v>342</v>
      </c>
      <c r="F126" s="51" t="s">
        <v>14</v>
      </c>
      <c r="G126" s="51">
        <v>1</v>
      </c>
      <c r="H126" s="51">
        <v>349</v>
      </c>
      <c r="I126" s="332">
        <f t="shared" si="11"/>
        <v>349</v>
      </c>
      <c r="J126" s="28"/>
      <c r="K126" s="28">
        <v>1</v>
      </c>
      <c r="L126" s="28" t="s">
        <v>339</v>
      </c>
      <c r="M126" s="28" t="s">
        <v>340</v>
      </c>
      <c r="N126" s="28"/>
      <c r="O126" s="323"/>
      <c r="P126" s="323"/>
    </row>
    <row r="127" s="322" customFormat="1" ht="16" spans="1:16">
      <c r="A127" s="28">
        <v>129</v>
      </c>
      <c r="B127" s="331"/>
      <c r="C127" s="28"/>
      <c r="D127" s="28" t="s">
        <v>498</v>
      </c>
      <c r="E127" s="28" t="s">
        <v>359</v>
      </c>
      <c r="F127" s="28" t="s">
        <v>14</v>
      </c>
      <c r="G127" s="28">
        <v>1</v>
      </c>
      <c r="H127" s="28">
        <v>65</v>
      </c>
      <c r="I127" s="332">
        <f t="shared" si="11"/>
        <v>65</v>
      </c>
      <c r="J127" s="28"/>
      <c r="K127" s="28">
        <v>1</v>
      </c>
      <c r="L127" s="28" t="s">
        <v>339</v>
      </c>
      <c r="M127" s="28" t="s">
        <v>340</v>
      </c>
      <c r="N127" s="28"/>
      <c r="O127" s="323"/>
      <c r="P127" s="323"/>
    </row>
    <row r="128" s="322" customFormat="1" ht="16" spans="1:16">
      <c r="A128" s="28">
        <v>130</v>
      </c>
      <c r="B128" s="331"/>
      <c r="C128" s="28"/>
      <c r="D128" s="51" t="s">
        <v>488</v>
      </c>
      <c r="E128" s="28" t="s">
        <v>345</v>
      </c>
      <c r="F128" s="28" t="s">
        <v>14</v>
      </c>
      <c r="G128" s="28">
        <v>1</v>
      </c>
      <c r="H128" s="51">
        <v>450</v>
      </c>
      <c r="I128" s="330">
        <f t="shared" si="11"/>
        <v>450</v>
      </c>
      <c r="J128" s="28"/>
      <c r="K128" s="28">
        <v>2</v>
      </c>
      <c r="L128" s="28" t="s">
        <v>339</v>
      </c>
      <c r="M128" s="28" t="s">
        <v>340</v>
      </c>
      <c r="N128" s="28"/>
      <c r="O128" s="323"/>
      <c r="P128" s="323"/>
    </row>
    <row r="129" s="322" customFormat="1" ht="16" spans="1:16">
      <c r="A129" s="28">
        <v>131</v>
      </c>
      <c r="B129" s="331"/>
      <c r="C129" s="28"/>
      <c r="D129" s="51" t="s">
        <v>499</v>
      </c>
      <c r="E129" s="51" t="s">
        <v>345</v>
      </c>
      <c r="F129" s="51" t="s">
        <v>14</v>
      </c>
      <c r="G129" s="51">
        <v>1</v>
      </c>
      <c r="H129" s="51">
        <v>450</v>
      </c>
      <c r="I129" s="332">
        <f t="shared" si="11"/>
        <v>450</v>
      </c>
      <c r="J129" s="28"/>
      <c r="K129" s="28">
        <v>2</v>
      </c>
      <c r="L129" s="28" t="s">
        <v>339</v>
      </c>
      <c r="M129" s="28" t="s">
        <v>340</v>
      </c>
      <c r="N129" s="28"/>
      <c r="O129" s="323"/>
      <c r="P129" s="323"/>
    </row>
    <row r="130" s="322" customFormat="1" ht="16" spans="1:16">
      <c r="A130" s="28">
        <v>132</v>
      </c>
      <c r="B130" s="331"/>
      <c r="C130" s="28"/>
      <c r="D130" s="51" t="s">
        <v>500</v>
      </c>
      <c r="E130" s="51" t="s">
        <v>345</v>
      </c>
      <c r="F130" s="51" t="s">
        <v>14</v>
      </c>
      <c r="G130" s="51">
        <v>1</v>
      </c>
      <c r="H130" s="51">
        <v>450</v>
      </c>
      <c r="I130" s="332">
        <f t="shared" si="11"/>
        <v>450</v>
      </c>
      <c r="J130" s="28"/>
      <c r="K130" s="28">
        <v>2</v>
      </c>
      <c r="L130" s="28" t="s">
        <v>339</v>
      </c>
      <c r="M130" s="28" t="s">
        <v>340</v>
      </c>
      <c r="N130" s="28"/>
      <c r="O130" s="323"/>
      <c r="P130" s="323"/>
    </row>
    <row r="131" s="322" customFormat="1" ht="16" spans="1:16">
      <c r="A131" s="28">
        <v>133</v>
      </c>
      <c r="B131" s="331"/>
      <c r="C131" s="28"/>
      <c r="D131" s="51" t="s">
        <v>501</v>
      </c>
      <c r="E131" s="51" t="s">
        <v>345</v>
      </c>
      <c r="F131" s="51" t="s">
        <v>14</v>
      </c>
      <c r="G131" s="51">
        <v>1</v>
      </c>
      <c r="H131" s="51">
        <v>450</v>
      </c>
      <c r="I131" s="332">
        <f t="shared" ref="I131:I147" si="12">H131*G131</f>
        <v>450</v>
      </c>
      <c r="J131" s="28"/>
      <c r="K131" s="28">
        <v>2</v>
      </c>
      <c r="L131" s="28" t="s">
        <v>339</v>
      </c>
      <c r="M131" s="28" t="s">
        <v>340</v>
      </c>
      <c r="N131" s="28"/>
      <c r="O131" s="323"/>
      <c r="P131" s="323"/>
    </row>
    <row r="132" s="322" customFormat="1" ht="16" spans="1:16">
      <c r="A132" s="28">
        <v>134</v>
      </c>
      <c r="B132" s="331"/>
      <c r="C132" s="28"/>
      <c r="D132" s="51" t="s">
        <v>502</v>
      </c>
      <c r="E132" s="51" t="s">
        <v>345</v>
      </c>
      <c r="F132" s="51" t="s">
        <v>14</v>
      </c>
      <c r="G132" s="51">
        <v>1</v>
      </c>
      <c r="H132" s="51">
        <v>450</v>
      </c>
      <c r="I132" s="332">
        <f t="shared" si="12"/>
        <v>450</v>
      </c>
      <c r="J132" s="28"/>
      <c r="K132" s="28">
        <v>2</v>
      </c>
      <c r="L132" s="28" t="s">
        <v>339</v>
      </c>
      <c r="M132" s="28" t="s">
        <v>340</v>
      </c>
      <c r="N132" s="28"/>
      <c r="O132" s="323"/>
      <c r="P132" s="323"/>
    </row>
    <row r="133" s="322" customFormat="1" ht="16" spans="1:16">
      <c r="A133" s="28">
        <v>135</v>
      </c>
      <c r="B133" s="331"/>
      <c r="C133" s="28"/>
      <c r="D133" s="51" t="s">
        <v>503</v>
      </c>
      <c r="E133" s="51" t="s">
        <v>345</v>
      </c>
      <c r="F133" s="51" t="s">
        <v>14</v>
      </c>
      <c r="G133" s="51">
        <v>1</v>
      </c>
      <c r="H133" s="51">
        <v>450</v>
      </c>
      <c r="I133" s="332">
        <f t="shared" si="12"/>
        <v>450</v>
      </c>
      <c r="J133" s="28"/>
      <c r="K133" s="28">
        <v>2</v>
      </c>
      <c r="L133" s="28" t="s">
        <v>339</v>
      </c>
      <c r="M133" s="28" t="s">
        <v>340</v>
      </c>
      <c r="N133" s="28"/>
      <c r="O133" s="323"/>
      <c r="P133" s="323"/>
    </row>
    <row r="134" s="322" customFormat="1" ht="16" spans="1:16">
      <c r="A134" s="28">
        <v>136</v>
      </c>
      <c r="B134" s="331"/>
      <c r="C134" s="325" t="s">
        <v>504</v>
      </c>
      <c r="D134" s="51" t="s">
        <v>505</v>
      </c>
      <c r="E134" s="51" t="s">
        <v>412</v>
      </c>
      <c r="F134" s="51" t="s">
        <v>14</v>
      </c>
      <c r="G134" s="51">
        <v>1</v>
      </c>
      <c r="H134" s="51">
        <v>450</v>
      </c>
      <c r="I134" s="332">
        <f t="shared" si="12"/>
        <v>450</v>
      </c>
      <c r="J134" s="325">
        <f>SUM(I134:I139)</f>
        <v>2700</v>
      </c>
      <c r="K134" s="28">
        <v>2</v>
      </c>
      <c r="L134" s="28" t="s">
        <v>339</v>
      </c>
      <c r="M134" s="28" t="s">
        <v>340</v>
      </c>
      <c r="N134" s="28"/>
      <c r="O134" s="323"/>
      <c r="P134" s="323"/>
    </row>
    <row r="135" s="322" customFormat="1" ht="16" spans="1:16">
      <c r="A135" s="28">
        <v>137</v>
      </c>
      <c r="B135" s="331"/>
      <c r="C135" s="331"/>
      <c r="D135" s="51" t="s">
        <v>506</v>
      </c>
      <c r="E135" s="51" t="s">
        <v>412</v>
      </c>
      <c r="F135" s="51" t="s">
        <v>14</v>
      </c>
      <c r="G135" s="51">
        <v>1</v>
      </c>
      <c r="H135" s="51">
        <v>450</v>
      </c>
      <c r="I135" s="332">
        <f t="shared" si="12"/>
        <v>450</v>
      </c>
      <c r="J135" s="331"/>
      <c r="K135" s="28">
        <v>2</v>
      </c>
      <c r="L135" s="28" t="s">
        <v>339</v>
      </c>
      <c r="M135" s="28" t="s">
        <v>340</v>
      </c>
      <c r="N135" s="28"/>
      <c r="O135" s="323"/>
      <c r="P135" s="323"/>
    </row>
    <row r="136" s="322" customFormat="1" ht="16" spans="1:16">
      <c r="A136" s="28">
        <v>138</v>
      </c>
      <c r="B136" s="331"/>
      <c r="C136" s="331"/>
      <c r="D136" s="51" t="s">
        <v>507</v>
      </c>
      <c r="E136" s="51" t="s">
        <v>412</v>
      </c>
      <c r="F136" s="51" t="s">
        <v>14</v>
      </c>
      <c r="G136" s="51">
        <v>1</v>
      </c>
      <c r="H136" s="51">
        <v>450</v>
      </c>
      <c r="I136" s="332">
        <f t="shared" si="12"/>
        <v>450</v>
      </c>
      <c r="J136" s="331"/>
      <c r="K136" s="28">
        <v>2</v>
      </c>
      <c r="L136" s="28" t="s">
        <v>339</v>
      </c>
      <c r="M136" s="28" t="s">
        <v>340</v>
      </c>
      <c r="N136" s="28"/>
      <c r="O136" s="323"/>
      <c r="P136" s="323"/>
    </row>
    <row r="137" s="322" customFormat="1" ht="16" spans="1:16">
      <c r="A137" s="28">
        <v>139</v>
      </c>
      <c r="B137" s="331"/>
      <c r="C137" s="331"/>
      <c r="D137" s="51" t="s">
        <v>508</v>
      </c>
      <c r="E137" s="51" t="s">
        <v>412</v>
      </c>
      <c r="F137" s="51" t="s">
        <v>14</v>
      </c>
      <c r="G137" s="51">
        <v>1</v>
      </c>
      <c r="H137" s="51">
        <v>450</v>
      </c>
      <c r="I137" s="332">
        <f t="shared" si="12"/>
        <v>450</v>
      </c>
      <c r="J137" s="331"/>
      <c r="K137" s="28">
        <v>2</v>
      </c>
      <c r="L137" s="28" t="s">
        <v>339</v>
      </c>
      <c r="M137" s="28" t="s">
        <v>340</v>
      </c>
      <c r="N137" s="28"/>
      <c r="O137" s="323"/>
      <c r="P137" s="323"/>
    </row>
    <row r="138" s="322" customFormat="1" ht="16" spans="1:16">
      <c r="A138" s="28">
        <v>140</v>
      </c>
      <c r="B138" s="331"/>
      <c r="C138" s="331"/>
      <c r="D138" s="51" t="s">
        <v>509</v>
      </c>
      <c r="E138" s="51" t="s">
        <v>412</v>
      </c>
      <c r="F138" s="51" t="s">
        <v>14</v>
      </c>
      <c r="G138" s="51">
        <v>1</v>
      </c>
      <c r="H138" s="51">
        <v>450</v>
      </c>
      <c r="I138" s="332">
        <f t="shared" si="12"/>
        <v>450</v>
      </c>
      <c r="J138" s="331"/>
      <c r="K138" s="28">
        <v>2</v>
      </c>
      <c r="L138" s="28" t="s">
        <v>339</v>
      </c>
      <c r="M138" s="28" t="s">
        <v>340</v>
      </c>
      <c r="N138" s="28"/>
      <c r="O138" s="323"/>
      <c r="P138" s="323"/>
    </row>
    <row r="139" s="322" customFormat="1" ht="16" spans="1:16">
      <c r="A139" s="28">
        <v>141</v>
      </c>
      <c r="B139" s="331"/>
      <c r="C139" s="331"/>
      <c r="D139" s="51" t="s">
        <v>510</v>
      </c>
      <c r="E139" s="51" t="s">
        <v>412</v>
      </c>
      <c r="F139" s="51" t="s">
        <v>14</v>
      </c>
      <c r="G139" s="51">
        <v>1</v>
      </c>
      <c r="H139" s="51">
        <v>450</v>
      </c>
      <c r="I139" s="332">
        <f t="shared" si="12"/>
        <v>450</v>
      </c>
      <c r="J139" s="331"/>
      <c r="K139" s="28">
        <v>2</v>
      </c>
      <c r="L139" s="28" t="s">
        <v>339</v>
      </c>
      <c r="M139" s="28" t="s">
        <v>340</v>
      </c>
      <c r="N139" s="28"/>
      <c r="O139" s="323"/>
      <c r="P139" s="323"/>
    </row>
    <row r="140" s="322" customFormat="1" ht="16" spans="1:16">
      <c r="A140" s="28">
        <v>146</v>
      </c>
      <c r="B140" s="331"/>
      <c r="C140" s="51" t="s">
        <v>511</v>
      </c>
      <c r="D140" s="51" t="s">
        <v>512</v>
      </c>
      <c r="E140" s="51" t="s">
        <v>342</v>
      </c>
      <c r="F140" s="51" t="s">
        <v>14</v>
      </c>
      <c r="G140" s="51">
        <v>1</v>
      </c>
      <c r="H140" s="51">
        <v>349</v>
      </c>
      <c r="I140" s="332">
        <f t="shared" si="12"/>
        <v>349</v>
      </c>
      <c r="J140" s="28">
        <f>SUM(I140:I149)</f>
        <v>4070</v>
      </c>
      <c r="K140" s="28">
        <v>1</v>
      </c>
      <c r="L140" s="28" t="s">
        <v>339</v>
      </c>
      <c r="M140" s="28" t="s">
        <v>340</v>
      </c>
      <c r="N140" s="28"/>
      <c r="O140" s="323"/>
      <c r="P140" s="323"/>
    </row>
    <row r="141" s="322" customFormat="1" ht="16" spans="1:16">
      <c r="A141" s="28">
        <v>147</v>
      </c>
      <c r="B141" s="331"/>
      <c r="C141" s="51" t="s">
        <v>511</v>
      </c>
      <c r="D141" s="51" t="s">
        <v>513</v>
      </c>
      <c r="E141" s="51" t="s">
        <v>342</v>
      </c>
      <c r="F141" s="51" t="s">
        <v>14</v>
      </c>
      <c r="G141" s="51">
        <v>1</v>
      </c>
      <c r="H141" s="51">
        <v>349</v>
      </c>
      <c r="I141" s="332">
        <f t="shared" si="12"/>
        <v>349</v>
      </c>
      <c r="J141" s="28">
        <f>SUM(I141:I150)</f>
        <v>4070</v>
      </c>
      <c r="K141" s="28">
        <v>1</v>
      </c>
      <c r="L141" s="28" t="s">
        <v>339</v>
      </c>
      <c r="M141" s="28" t="s">
        <v>340</v>
      </c>
      <c r="N141" s="28"/>
      <c r="O141" s="323"/>
      <c r="P141" s="323"/>
    </row>
    <row r="142" s="322" customFormat="1" ht="16" spans="1:16">
      <c r="A142" s="28">
        <v>148</v>
      </c>
      <c r="B142" s="331"/>
      <c r="C142" s="28"/>
      <c r="D142" s="28" t="s">
        <v>514</v>
      </c>
      <c r="E142" s="28" t="s">
        <v>342</v>
      </c>
      <c r="F142" s="28" t="s">
        <v>14</v>
      </c>
      <c r="G142" s="28">
        <v>1</v>
      </c>
      <c r="H142" s="28">
        <v>349</v>
      </c>
      <c r="I142" s="330">
        <f t="shared" si="12"/>
        <v>349</v>
      </c>
      <c r="J142" s="28"/>
      <c r="K142" s="28">
        <v>1</v>
      </c>
      <c r="L142" s="28" t="s">
        <v>339</v>
      </c>
      <c r="M142" s="28" t="s">
        <v>340</v>
      </c>
      <c r="N142" s="28"/>
      <c r="O142" s="323"/>
      <c r="P142" s="323"/>
    </row>
    <row r="143" s="322" customFormat="1" ht="16" spans="1:16">
      <c r="A143" s="28">
        <v>149</v>
      </c>
      <c r="B143" s="331"/>
      <c r="C143" s="28"/>
      <c r="D143" s="28" t="s">
        <v>515</v>
      </c>
      <c r="E143" s="28" t="s">
        <v>345</v>
      </c>
      <c r="F143" s="28" t="s">
        <v>14</v>
      </c>
      <c r="G143" s="28">
        <v>1</v>
      </c>
      <c r="H143" s="28">
        <v>450</v>
      </c>
      <c r="I143" s="330">
        <f t="shared" si="12"/>
        <v>450</v>
      </c>
      <c r="J143" s="28"/>
      <c r="K143" s="28">
        <v>2</v>
      </c>
      <c r="L143" s="28" t="s">
        <v>339</v>
      </c>
      <c r="M143" s="28" t="s">
        <v>340</v>
      </c>
      <c r="N143" s="28"/>
      <c r="O143" s="323"/>
      <c r="P143" s="323"/>
    </row>
    <row r="144" s="322" customFormat="1" ht="16" spans="1:16">
      <c r="A144" s="28">
        <v>150</v>
      </c>
      <c r="B144" s="331"/>
      <c r="C144" s="51"/>
      <c r="D144" s="51" t="s">
        <v>516</v>
      </c>
      <c r="E144" s="51" t="s">
        <v>345</v>
      </c>
      <c r="F144" s="51" t="s">
        <v>14</v>
      </c>
      <c r="G144" s="51">
        <v>1</v>
      </c>
      <c r="H144" s="51">
        <v>533</v>
      </c>
      <c r="I144" s="332">
        <f t="shared" ref="I144:I146" si="13">H144*G144</f>
        <v>533</v>
      </c>
      <c r="J144" s="28"/>
      <c r="K144" s="28">
        <v>2</v>
      </c>
      <c r="L144" s="28" t="s">
        <v>339</v>
      </c>
      <c r="M144" s="28" t="s">
        <v>340</v>
      </c>
      <c r="N144" s="28"/>
      <c r="O144" s="323"/>
      <c r="P144" s="323"/>
    </row>
    <row r="145" s="322" customFormat="1" ht="16" spans="1:16">
      <c r="A145" s="28">
        <v>151</v>
      </c>
      <c r="B145" s="331"/>
      <c r="C145" s="51"/>
      <c r="D145" s="51" t="s">
        <v>517</v>
      </c>
      <c r="E145" s="51" t="s">
        <v>345</v>
      </c>
      <c r="F145" s="51" t="s">
        <v>14</v>
      </c>
      <c r="G145" s="51">
        <v>1</v>
      </c>
      <c r="H145" s="51">
        <v>533</v>
      </c>
      <c r="I145" s="332">
        <f t="shared" si="13"/>
        <v>533</v>
      </c>
      <c r="J145" s="28"/>
      <c r="K145" s="28">
        <v>2</v>
      </c>
      <c r="L145" s="28" t="s">
        <v>339</v>
      </c>
      <c r="M145" s="28" t="s">
        <v>340</v>
      </c>
      <c r="N145" s="28"/>
      <c r="O145" s="323"/>
      <c r="P145" s="323"/>
    </row>
    <row r="146" s="322" customFormat="1" ht="16" spans="1:16">
      <c r="A146" s="28">
        <v>152</v>
      </c>
      <c r="B146" s="331"/>
      <c r="C146" s="51"/>
      <c r="D146" s="51" t="s">
        <v>518</v>
      </c>
      <c r="E146" s="51" t="s">
        <v>430</v>
      </c>
      <c r="F146" s="51" t="s">
        <v>14</v>
      </c>
      <c r="G146" s="51">
        <v>1</v>
      </c>
      <c r="H146" s="51">
        <v>1507</v>
      </c>
      <c r="I146" s="332">
        <f t="shared" si="13"/>
        <v>1507</v>
      </c>
      <c r="J146" s="28"/>
      <c r="K146" s="28">
        <v>2</v>
      </c>
      <c r="L146" s="28" t="s">
        <v>339</v>
      </c>
      <c r="M146" s="28" t="s">
        <v>340</v>
      </c>
      <c r="N146" s="28"/>
      <c r="O146" s="323"/>
      <c r="P146" s="323"/>
    </row>
    <row r="147" s="322" customFormat="1" ht="16" spans="1:16">
      <c r="A147" s="28">
        <v>153</v>
      </c>
      <c r="B147" s="331"/>
      <c r="C147" s="51"/>
      <c r="D147" s="51" t="s">
        <v>519</v>
      </c>
      <c r="E147" s="51" t="s">
        <v>430</v>
      </c>
      <c r="F147" s="51" t="s">
        <v>14</v>
      </c>
      <c r="G147" s="51">
        <v>1</v>
      </c>
      <c r="H147" s="51"/>
      <c r="I147" s="332"/>
      <c r="J147" s="28"/>
      <c r="K147" s="28">
        <v>2</v>
      </c>
      <c r="L147" s="28" t="s">
        <v>339</v>
      </c>
      <c r="M147" s="28" t="s">
        <v>340</v>
      </c>
      <c r="N147" s="28"/>
      <c r="O147" s="323"/>
      <c r="P147" s="323"/>
    </row>
    <row r="148" s="322" customFormat="1" ht="16" spans="1:16">
      <c r="A148" s="28">
        <v>154</v>
      </c>
      <c r="B148" s="331"/>
      <c r="C148" s="51"/>
      <c r="D148" s="51" t="s">
        <v>520</v>
      </c>
      <c r="E148" s="51" t="s">
        <v>430</v>
      </c>
      <c r="F148" s="51" t="s">
        <v>14</v>
      </c>
      <c r="G148" s="51">
        <v>1</v>
      </c>
      <c r="H148" s="51"/>
      <c r="I148" s="332"/>
      <c r="J148" s="28"/>
      <c r="K148" s="28">
        <v>2</v>
      </c>
      <c r="L148" s="28" t="s">
        <v>339</v>
      </c>
      <c r="M148" s="28" t="s">
        <v>340</v>
      </c>
      <c r="N148" s="28"/>
      <c r="O148" s="323"/>
      <c r="P148" s="323"/>
    </row>
    <row r="149" s="322" customFormat="1" ht="16" spans="1:16">
      <c r="A149" s="28">
        <v>155</v>
      </c>
      <c r="B149" s="331"/>
      <c r="C149" s="51"/>
      <c r="D149" s="51" t="s">
        <v>521</v>
      </c>
      <c r="E149" s="51" t="s">
        <v>430</v>
      </c>
      <c r="F149" s="51" t="s">
        <v>14</v>
      </c>
      <c r="G149" s="51">
        <v>1</v>
      </c>
      <c r="H149" s="51"/>
      <c r="I149" s="332"/>
      <c r="J149" s="28"/>
      <c r="K149" s="28">
        <v>2</v>
      </c>
      <c r="L149" s="28" t="s">
        <v>339</v>
      </c>
      <c r="M149" s="28" t="s">
        <v>340</v>
      </c>
      <c r="N149" s="28"/>
      <c r="O149" s="323"/>
      <c r="P149" s="323"/>
    </row>
    <row r="150" s="322" customFormat="1" ht="16" spans="1:16">
      <c r="A150" s="28">
        <v>156</v>
      </c>
      <c r="B150" s="331"/>
      <c r="C150" s="51" t="s">
        <v>522</v>
      </c>
      <c r="D150" s="51" t="s">
        <v>523</v>
      </c>
      <c r="E150" s="51" t="s">
        <v>342</v>
      </c>
      <c r="F150" s="51" t="s">
        <v>14</v>
      </c>
      <c r="G150" s="51">
        <v>1</v>
      </c>
      <c r="H150" s="51">
        <v>349</v>
      </c>
      <c r="I150" s="332">
        <f t="shared" ref="I150:I162" si="14">H150*G150</f>
        <v>349</v>
      </c>
      <c r="J150" s="28">
        <f>SUM(I150:I157)</f>
        <v>3592</v>
      </c>
      <c r="K150" s="28">
        <v>1</v>
      </c>
      <c r="L150" s="28" t="s">
        <v>339</v>
      </c>
      <c r="M150" s="28" t="s">
        <v>340</v>
      </c>
      <c r="N150" s="28"/>
      <c r="O150" s="323"/>
      <c r="P150" s="323"/>
    </row>
    <row r="151" s="322" customFormat="1" ht="16" spans="1:16">
      <c r="A151" s="28">
        <v>157</v>
      </c>
      <c r="B151" s="331"/>
      <c r="C151" s="51" t="s">
        <v>511</v>
      </c>
      <c r="D151" s="51" t="s">
        <v>524</v>
      </c>
      <c r="E151" s="51" t="s">
        <v>342</v>
      </c>
      <c r="F151" s="51" t="s">
        <v>14</v>
      </c>
      <c r="G151" s="51">
        <v>1</v>
      </c>
      <c r="H151" s="51">
        <v>349</v>
      </c>
      <c r="I151" s="332">
        <f t="shared" si="14"/>
        <v>349</v>
      </c>
      <c r="J151" s="28">
        <f>SUM(I151:I159)</f>
        <v>3849</v>
      </c>
      <c r="K151" s="28">
        <v>1</v>
      </c>
      <c r="L151" s="28" t="s">
        <v>339</v>
      </c>
      <c r="M151" s="28" t="s">
        <v>340</v>
      </c>
      <c r="N151" s="28"/>
      <c r="O151" s="323"/>
      <c r="P151" s="323"/>
    </row>
    <row r="152" s="322" customFormat="1" ht="16" spans="1:16">
      <c r="A152" s="28">
        <v>158</v>
      </c>
      <c r="B152" s="331"/>
      <c r="C152" s="28"/>
      <c r="D152" s="28" t="s">
        <v>525</v>
      </c>
      <c r="E152" s="51" t="s">
        <v>342</v>
      </c>
      <c r="F152" s="51" t="s">
        <v>14</v>
      </c>
      <c r="G152" s="51">
        <v>1</v>
      </c>
      <c r="H152" s="51">
        <v>349</v>
      </c>
      <c r="I152" s="332">
        <f t="shared" si="14"/>
        <v>349</v>
      </c>
      <c r="J152" s="28"/>
      <c r="K152" s="28">
        <v>1</v>
      </c>
      <c r="L152" s="28" t="s">
        <v>339</v>
      </c>
      <c r="M152" s="28" t="s">
        <v>340</v>
      </c>
      <c r="N152" s="28"/>
      <c r="O152" s="323"/>
      <c r="P152" s="323"/>
    </row>
    <row r="153" s="322" customFormat="1" ht="16" spans="1:16">
      <c r="A153" s="28">
        <v>159</v>
      </c>
      <c r="B153" s="331"/>
      <c r="C153" s="51"/>
      <c r="D153" s="51" t="s">
        <v>526</v>
      </c>
      <c r="E153" s="51" t="s">
        <v>359</v>
      </c>
      <c r="F153" s="51" t="s">
        <v>14</v>
      </c>
      <c r="G153" s="51">
        <v>1</v>
      </c>
      <c r="H153" s="51">
        <v>65</v>
      </c>
      <c r="I153" s="332">
        <f t="shared" si="14"/>
        <v>65</v>
      </c>
      <c r="J153" s="28"/>
      <c r="K153" s="28">
        <v>1</v>
      </c>
      <c r="L153" s="28" t="s">
        <v>339</v>
      </c>
      <c r="M153" s="28" t="s">
        <v>340</v>
      </c>
      <c r="N153" s="28"/>
      <c r="O153" s="323"/>
      <c r="P153" s="323"/>
    </row>
    <row r="154" s="322" customFormat="1" ht="16" spans="1:16">
      <c r="A154" s="28">
        <v>160</v>
      </c>
      <c r="B154" s="331"/>
      <c r="C154" s="28"/>
      <c r="D154" s="28" t="s">
        <v>527</v>
      </c>
      <c r="E154" s="28" t="s">
        <v>345</v>
      </c>
      <c r="F154" s="28" t="s">
        <v>14</v>
      </c>
      <c r="G154" s="28">
        <v>1</v>
      </c>
      <c r="H154" s="28">
        <v>450</v>
      </c>
      <c r="I154" s="330">
        <f t="shared" si="14"/>
        <v>450</v>
      </c>
      <c r="J154" s="28"/>
      <c r="K154" s="28">
        <v>2</v>
      </c>
      <c r="L154" s="28" t="s">
        <v>339</v>
      </c>
      <c r="M154" s="28" t="s">
        <v>340</v>
      </c>
      <c r="N154" s="28"/>
      <c r="O154" s="323"/>
      <c r="P154" s="323"/>
    </row>
    <row r="155" s="322" customFormat="1" ht="16" spans="1:16">
      <c r="A155" s="28">
        <v>161</v>
      </c>
      <c r="B155" s="331"/>
      <c r="C155" s="51"/>
      <c r="D155" s="51" t="s">
        <v>528</v>
      </c>
      <c r="E155" s="51" t="s">
        <v>345</v>
      </c>
      <c r="F155" s="51" t="s">
        <v>14</v>
      </c>
      <c r="G155" s="51">
        <v>1</v>
      </c>
      <c r="H155" s="51">
        <v>533</v>
      </c>
      <c r="I155" s="332">
        <f t="shared" si="14"/>
        <v>533</v>
      </c>
      <c r="J155" s="28"/>
      <c r="K155" s="28">
        <v>2</v>
      </c>
      <c r="L155" s="28" t="s">
        <v>339</v>
      </c>
      <c r="M155" s="28" t="s">
        <v>340</v>
      </c>
      <c r="N155" s="28"/>
      <c r="O155" s="323"/>
      <c r="P155" s="323"/>
    </row>
    <row r="156" s="322" customFormat="1" ht="16" spans="1:16">
      <c r="A156" s="28">
        <v>162</v>
      </c>
      <c r="B156" s="331"/>
      <c r="C156" s="51"/>
      <c r="D156" s="51" t="s">
        <v>529</v>
      </c>
      <c r="E156" s="51" t="s">
        <v>437</v>
      </c>
      <c r="F156" s="51" t="s">
        <v>14</v>
      </c>
      <c r="G156" s="51">
        <v>1</v>
      </c>
      <c r="H156" s="51">
        <v>745</v>
      </c>
      <c r="I156" s="332">
        <f t="shared" si="14"/>
        <v>745</v>
      </c>
      <c r="J156" s="28"/>
      <c r="K156" s="28">
        <v>2</v>
      </c>
      <c r="L156" s="28" t="s">
        <v>339</v>
      </c>
      <c r="M156" s="28" t="s">
        <v>340</v>
      </c>
      <c r="N156" s="28"/>
      <c r="O156" s="323"/>
      <c r="P156" s="323"/>
    </row>
    <row r="157" s="322" customFormat="1" ht="16" spans="1:16">
      <c r="A157" s="28">
        <v>163</v>
      </c>
      <c r="B157" s="331"/>
      <c r="C157" s="51"/>
      <c r="D157" s="51" t="s">
        <v>530</v>
      </c>
      <c r="E157" s="51" t="s">
        <v>439</v>
      </c>
      <c r="F157" s="51" t="s">
        <v>14</v>
      </c>
      <c r="G157" s="51">
        <v>1</v>
      </c>
      <c r="H157" s="51">
        <v>752</v>
      </c>
      <c r="I157" s="332">
        <f t="shared" si="14"/>
        <v>752</v>
      </c>
      <c r="J157" s="28"/>
      <c r="K157" s="28">
        <v>2</v>
      </c>
      <c r="L157" s="28" t="s">
        <v>339</v>
      </c>
      <c r="M157" s="28" t="s">
        <v>340</v>
      </c>
      <c r="N157" s="28"/>
      <c r="O157" s="323"/>
      <c r="P157" s="323"/>
    </row>
    <row r="158" s="322" customFormat="1" ht="16.8" spans="1:16">
      <c r="A158" s="28">
        <v>164</v>
      </c>
      <c r="B158" s="331" t="s">
        <v>11</v>
      </c>
      <c r="C158" s="325" t="s">
        <v>531</v>
      </c>
      <c r="D158" s="333" t="s">
        <v>532</v>
      </c>
      <c r="E158" s="28" t="s">
        <v>342</v>
      </c>
      <c r="F158" s="28" t="s">
        <v>14</v>
      </c>
      <c r="G158" s="28">
        <v>1</v>
      </c>
      <c r="H158" s="28">
        <v>349</v>
      </c>
      <c r="I158" s="330">
        <f t="shared" si="14"/>
        <v>349</v>
      </c>
      <c r="J158" s="325">
        <f>SUM(I158:I167)</f>
        <v>4066</v>
      </c>
      <c r="K158" s="28">
        <v>1</v>
      </c>
      <c r="L158" s="28" t="s">
        <v>339</v>
      </c>
      <c r="M158" s="28" t="s">
        <v>340</v>
      </c>
      <c r="N158" s="28"/>
      <c r="O158" s="323"/>
      <c r="P158" s="323"/>
    </row>
    <row r="159" s="322" customFormat="1" ht="16.8" spans="1:16">
      <c r="A159" s="28">
        <v>165</v>
      </c>
      <c r="B159" s="331"/>
      <c r="C159" s="331"/>
      <c r="D159" s="333" t="s">
        <v>533</v>
      </c>
      <c r="E159" s="28" t="s">
        <v>534</v>
      </c>
      <c r="F159" s="28" t="s">
        <v>14</v>
      </c>
      <c r="G159" s="28">
        <v>1</v>
      </c>
      <c r="H159" s="28">
        <v>257</v>
      </c>
      <c r="I159" s="330">
        <f t="shared" si="14"/>
        <v>257</v>
      </c>
      <c r="J159" s="331"/>
      <c r="K159" s="28">
        <v>1</v>
      </c>
      <c r="L159" s="28" t="s">
        <v>339</v>
      </c>
      <c r="M159" s="28" t="s">
        <v>340</v>
      </c>
      <c r="N159" s="28"/>
      <c r="O159" s="323"/>
      <c r="P159" s="323"/>
    </row>
    <row r="160" s="322" customFormat="1" ht="16.8" spans="1:16">
      <c r="A160" s="28">
        <v>166</v>
      </c>
      <c r="B160" s="331"/>
      <c r="C160" s="331"/>
      <c r="D160" s="333" t="s">
        <v>535</v>
      </c>
      <c r="E160" s="28" t="s">
        <v>536</v>
      </c>
      <c r="F160" s="28" t="s">
        <v>14</v>
      </c>
      <c r="G160" s="28">
        <v>1</v>
      </c>
      <c r="H160" s="28">
        <v>120</v>
      </c>
      <c r="I160" s="330">
        <f t="shared" si="14"/>
        <v>120</v>
      </c>
      <c r="J160" s="331"/>
      <c r="K160" s="28">
        <v>1</v>
      </c>
      <c r="L160" s="28" t="s">
        <v>339</v>
      </c>
      <c r="M160" s="28" t="s">
        <v>340</v>
      </c>
      <c r="N160" s="28"/>
      <c r="O160" s="323"/>
      <c r="P160" s="323"/>
    </row>
    <row r="161" s="322" customFormat="1" ht="16.8" spans="1:16">
      <c r="A161" s="28">
        <v>167</v>
      </c>
      <c r="B161" s="331"/>
      <c r="C161" s="331"/>
      <c r="D161" s="333" t="s">
        <v>537</v>
      </c>
      <c r="E161" s="28" t="s">
        <v>538</v>
      </c>
      <c r="F161" s="28" t="s">
        <v>14</v>
      </c>
      <c r="G161" s="28">
        <v>1</v>
      </c>
      <c r="H161" s="28">
        <v>280</v>
      </c>
      <c r="I161" s="330">
        <f t="shared" si="14"/>
        <v>280</v>
      </c>
      <c r="J161" s="331"/>
      <c r="K161" s="28">
        <v>2</v>
      </c>
      <c r="L161" s="28" t="s">
        <v>339</v>
      </c>
      <c r="M161" s="28" t="s">
        <v>340</v>
      </c>
      <c r="N161" s="28"/>
      <c r="O161" s="323"/>
      <c r="P161" s="323"/>
    </row>
    <row r="162" s="322" customFormat="1" ht="16.8" spans="1:16">
      <c r="A162" s="28">
        <v>168</v>
      </c>
      <c r="B162" s="331"/>
      <c r="C162" s="331"/>
      <c r="D162" s="333" t="s">
        <v>539</v>
      </c>
      <c r="E162" s="28" t="s">
        <v>538</v>
      </c>
      <c r="F162" s="28" t="s">
        <v>14</v>
      </c>
      <c r="G162" s="28">
        <v>1</v>
      </c>
      <c r="H162" s="28">
        <v>280</v>
      </c>
      <c r="I162" s="330">
        <f t="shared" si="14"/>
        <v>280</v>
      </c>
      <c r="J162" s="331"/>
      <c r="K162" s="28">
        <v>2</v>
      </c>
      <c r="L162" s="28" t="s">
        <v>339</v>
      </c>
      <c r="M162" s="28" t="s">
        <v>340</v>
      </c>
      <c r="N162" s="28"/>
      <c r="O162" s="323"/>
      <c r="P162" s="323"/>
    </row>
    <row r="163" s="322" customFormat="1" ht="16" spans="1:16">
      <c r="A163" s="28">
        <v>169</v>
      </c>
      <c r="B163" s="331"/>
      <c r="C163" s="331"/>
      <c r="D163" s="28" t="s">
        <v>540</v>
      </c>
      <c r="E163" s="28" t="s">
        <v>349</v>
      </c>
      <c r="F163" s="28" t="s">
        <v>14</v>
      </c>
      <c r="G163" s="28">
        <v>1</v>
      </c>
      <c r="H163" s="28">
        <v>531</v>
      </c>
      <c r="I163" s="330">
        <f t="shared" ref="I163:I169" si="15">H163*G163</f>
        <v>531</v>
      </c>
      <c r="J163" s="331"/>
      <c r="K163" s="28">
        <v>2</v>
      </c>
      <c r="L163" s="28" t="s">
        <v>339</v>
      </c>
      <c r="M163" s="28" t="s">
        <v>340</v>
      </c>
      <c r="N163" s="28"/>
      <c r="O163" s="323"/>
      <c r="P163" s="323"/>
    </row>
    <row r="164" s="322" customFormat="1" ht="16" spans="1:16">
      <c r="A164" s="28">
        <v>170</v>
      </c>
      <c r="B164" s="331"/>
      <c r="C164" s="331"/>
      <c r="D164" s="28" t="s">
        <v>541</v>
      </c>
      <c r="E164" s="28" t="s">
        <v>349</v>
      </c>
      <c r="F164" s="28" t="s">
        <v>14</v>
      </c>
      <c r="G164" s="28">
        <v>1</v>
      </c>
      <c r="H164" s="28">
        <v>531</v>
      </c>
      <c r="I164" s="330">
        <f t="shared" si="15"/>
        <v>531</v>
      </c>
      <c r="J164" s="331"/>
      <c r="K164" s="28">
        <v>2</v>
      </c>
      <c r="L164" s="28" t="s">
        <v>339</v>
      </c>
      <c r="M164" s="28" t="s">
        <v>340</v>
      </c>
      <c r="N164" s="28"/>
      <c r="O164" s="323"/>
      <c r="P164" s="323"/>
    </row>
    <row r="165" s="322" customFormat="1" ht="16.8" spans="1:16">
      <c r="A165" s="28">
        <v>171</v>
      </c>
      <c r="B165" s="331"/>
      <c r="C165" s="331"/>
      <c r="D165" s="333" t="s">
        <v>542</v>
      </c>
      <c r="E165" s="28" t="s">
        <v>543</v>
      </c>
      <c r="F165" s="28" t="s">
        <v>14</v>
      </c>
      <c r="G165" s="28">
        <v>1</v>
      </c>
      <c r="H165" s="28">
        <v>1171</v>
      </c>
      <c r="I165" s="330">
        <f t="shared" si="15"/>
        <v>1171</v>
      </c>
      <c r="J165" s="331"/>
      <c r="K165" s="28">
        <v>10</v>
      </c>
      <c r="L165" s="28" t="s">
        <v>339</v>
      </c>
      <c r="M165" s="28" t="s">
        <v>544</v>
      </c>
      <c r="N165" s="28"/>
      <c r="O165" s="323"/>
      <c r="P165" s="323"/>
    </row>
    <row r="166" s="322" customFormat="1" ht="31" spans="1:16">
      <c r="A166" s="28">
        <v>172</v>
      </c>
      <c r="B166" s="331"/>
      <c r="C166" s="331"/>
      <c r="D166" s="333" t="s">
        <v>545</v>
      </c>
      <c r="E166" s="28" t="s">
        <v>546</v>
      </c>
      <c r="F166" s="28" t="s">
        <v>14</v>
      </c>
      <c r="G166" s="28">
        <v>1</v>
      </c>
      <c r="H166" s="28">
        <v>350</v>
      </c>
      <c r="I166" s="330">
        <f t="shared" si="15"/>
        <v>350</v>
      </c>
      <c r="J166" s="331"/>
      <c r="K166" s="28">
        <v>2</v>
      </c>
      <c r="L166" s="28" t="s">
        <v>339</v>
      </c>
      <c r="M166" s="28" t="s">
        <v>340</v>
      </c>
      <c r="N166" s="28"/>
      <c r="O166" s="323"/>
      <c r="P166" s="323"/>
    </row>
    <row r="167" s="322" customFormat="1" ht="16" spans="1:16">
      <c r="A167" s="28">
        <v>173</v>
      </c>
      <c r="B167" s="331"/>
      <c r="C167" s="334"/>
      <c r="D167" s="28" t="s">
        <v>547</v>
      </c>
      <c r="E167" s="28" t="s">
        <v>347</v>
      </c>
      <c r="F167" s="28" t="s">
        <v>14</v>
      </c>
      <c r="G167" s="28">
        <v>1</v>
      </c>
      <c r="H167" s="28">
        <v>197</v>
      </c>
      <c r="I167" s="330">
        <f t="shared" si="15"/>
        <v>197</v>
      </c>
      <c r="J167" s="334"/>
      <c r="K167" s="28">
        <v>2</v>
      </c>
      <c r="L167" s="28" t="s">
        <v>339</v>
      </c>
      <c r="M167" s="28" t="s">
        <v>340</v>
      </c>
      <c r="N167" s="28"/>
      <c r="O167" s="323"/>
      <c r="P167" s="323"/>
    </row>
    <row r="168" s="322" customFormat="1" ht="16.8" spans="1:16">
      <c r="A168" s="28">
        <v>174</v>
      </c>
      <c r="B168" s="331"/>
      <c r="C168" s="325" t="s">
        <v>548</v>
      </c>
      <c r="D168" s="333" t="s">
        <v>549</v>
      </c>
      <c r="E168" s="28" t="s">
        <v>342</v>
      </c>
      <c r="F168" s="28" t="s">
        <v>14</v>
      </c>
      <c r="G168" s="28">
        <v>1</v>
      </c>
      <c r="H168" s="28">
        <v>349</v>
      </c>
      <c r="I168" s="330">
        <f t="shared" si="15"/>
        <v>349</v>
      </c>
      <c r="J168" s="325">
        <f>SUM(I168:I177)</f>
        <v>4066</v>
      </c>
      <c r="K168" s="28">
        <v>1</v>
      </c>
      <c r="L168" s="28" t="s">
        <v>339</v>
      </c>
      <c r="M168" s="28" t="s">
        <v>340</v>
      </c>
      <c r="N168" s="28"/>
      <c r="O168" s="323"/>
      <c r="P168" s="323"/>
    </row>
    <row r="169" s="322" customFormat="1" ht="16.8" spans="1:16">
      <c r="A169" s="28">
        <v>175</v>
      </c>
      <c r="B169" s="331"/>
      <c r="C169" s="331"/>
      <c r="D169" s="333" t="s">
        <v>550</v>
      </c>
      <c r="E169" s="28" t="s">
        <v>534</v>
      </c>
      <c r="F169" s="28" t="s">
        <v>14</v>
      </c>
      <c r="G169" s="28">
        <v>1</v>
      </c>
      <c r="H169" s="28">
        <v>257</v>
      </c>
      <c r="I169" s="330">
        <f t="shared" si="15"/>
        <v>257</v>
      </c>
      <c r="J169" s="331"/>
      <c r="K169" s="28">
        <v>1</v>
      </c>
      <c r="L169" s="28" t="s">
        <v>339</v>
      </c>
      <c r="M169" s="28" t="s">
        <v>340</v>
      </c>
      <c r="N169" s="28"/>
      <c r="O169" s="323"/>
      <c r="P169" s="323"/>
    </row>
    <row r="170" s="322" customFormat="1" ht="16.8" spans="1:16">
      <c r="A170" s="28">
        <v>176</v>
      </c>
      <c r="B170" s="331"/>
      <c r="C170" s="331"/>
      <c r="D170" s="333" t="s">
        <v>551</v>
      </c>
      <c r="E170" s="28" t="s">
        <v>536</v>
      </c>
      <c r="F170" s="28" t="s">
        <v>14</v>
      </c>
      <c r="G170" s="28">
        <v>1</v>
      </c>
      <c r="H170" s="28">
        <v>120</v>
      </c>
      <c r="I170" s="330">
        <f t="shared" ref="I170:I177" si="16">H170*G170</f>
        <v>120</v>
      </c>
      <c r="J170" s="331"/>
      <c r="K170" s="28">
        <v>1</v>
      </c>
      <c r="L170" s="28" t="s">
        <v>339</v>
      </c>
      <c r="M170" s="28" t="s">
        <v>340</v>
      </c>
      <c r="N170" s="28"/>
      <c r="O170" s="323"/>
      <c r="P170" s="323"/>
    </row>
    <row r="171" s="322" customFormat="1" ht="16.8" spans="1:16">
      <c r="A171" s="28">
        <v>177</v>
      </c>
      <c r="B171" s="331"/>
      <c r="C171" s="331"/>
      <c r="D171" s="333" t="s">
        <v>552</v>
      </c>
      <c r="E171" s="28" t="s">
        <v>538</v>
      </c>
      <c r="F171" s="28" t="s">
        <v>14</v>
      </c>
      <c r="G171" s="28">
        <v>1</v>
      </c>
      <c r="H171" s="28">
        <v>280</v>
      </c>
      <c r="I171" s="330">
        <f t="shared" si="16"/>
        <v>280</v>
      </c>
      <c r="J171" s="331"/>
      <c r="K171" s="28">
        <v>2</v>
      </c>
      <c r="L171" s="28" t="s">
        <v>339</v>
      </c>
      <c r="M171" s="28" t="s">
        <v>340</v>
      </c>
      <c r="N171" s="28"/>
      <c r="O171" s="323"/>
      <c r="P171" s="323"/>
    </row>
    <row r="172" s="322" customFormat="1" ht="16.8" spans="1:16">
      <c r="A172" s="28">
        <v>178</v>
      </c>
      <c r="B172" s="331"/>
      <c r="C172" s="331"/>
      <c r="D172" s="333" t="s">
        <v>553</v>
      </c>
      <c r="E172" s="28" t="s">
        <v>538</v>
      </c>
      <c r="F172" s="28" t="s">
        <v>14</v>
      </c>
      <c r="G172" s="28">
        <v>1</v>
      </c>
      <c r="H172" s="28">
        <v>280</v>
      </c>
      <c r="I172" s="330">
        <f t="shared" si="16"/>
        <v>280</v>
      </c>
      <c r="J172" s="331"/>
      <c r="K172" s="28">
        <v>2</v>
      </c>
      <c r="L172" s="28" t="s">
        <v>339</v>
      </c>
      <c r="M172" s="28" t="s">
        <v>340</v>
      </c>
      <c r="N172" s="28"/>
      <c r="O172" s="323"/>
      <c r="P172" s="323"/>
    </row>
    <row r="173" s="322" customFormat="1" ht="16" spans="1:16">
      <c r="A173" s="28">
        <v>179</v>
      </c>
      <c r="B173" s="331"/>
      <c r="C173" s="331"/>
      <c r="D173" s="28" t="s">
        <v>554</v>
      </c>
      <c r="E173" s="28" t="s">
        <v>349</v>
      </c>
      <c r="F173" s="28" t="s">
        <v>14</v>
      </c>
      <c r="G173" s="28">
        <v>1</v>
      </c>
      <c r="H173" s="28">
        <v>531</v>
      </c>
      <c r="I173" s="330">
        <f t="shared" si="16"/>
        <v>531</v>
      </c>
      <c r="J173" s="331"/>
      <c r="K173" s="28">
        <v>2</v>
      </c>
      <c r="L173" s="28" t="s">
        <v>339</v>
      </c>
      <c r="M173" s="28" t="s">
        <v>340</v>
      </c>
      <c r="N173" s="28"/>
      <c r="O173" s="323"/>
      <c r="P173" s="323"/>
    </row>
    <row r="174" s="322" customFormat="1" ht="16" spans="1:16">
      <c r="A174" s="28">
        <v>180</v>
      </c>
      <c r="B174" s="331"/>
      <c r="C174" s="331"/>
      <c r="D174" s="28" t="s">
        <v>555</v>
      </c>
      <c r="E174" s="28" t="s">
        <v>349</v>
      </c>
      <c r="F174" s="28" t="s">
        <v>14</v>
      </c>
      <c r="G174" s="28">
        <v>1</v>
      </c>
      <c r="H174" s="28">
        <v>531</v>
      </c>
      <c r="I174" s="330">
        <f t="shared" si="16"/>
        <v>531</v>
      </c>
      <c r="J174" s="331"/>
      <c r="K174" s="28">
        <v>2</v>
      </c>
      <c r="L174" s="28" t="s">
        <v>339</v>
      </c>
      <c r="M174" s="28" t="s">
        <v>340</v>
      </c>
      <c r="N174" s="28"/>
      <c r="O174" s="323"/>
      <c r="P174" s="323"/>
    </row>
    <row r="175" s="322" customFormat="1" ht="16.8" spans="1:16">
      <c r="A175" s="28">
        <v>181</v>
      </c>
      <c r="B175" s="331"/>
      <c r="C175" s="331"/>
      <c r="D175" s="333" t="s">
        <v>556</v>
      </c>
      <c r="E175" s="28" t="s">
        <v>543</v>
      </c>
      <c r="F175" s="28" t="s">
        <v>14</v>
      </c>
      <c r="G175" s="28">
        <v>1</v>
      </c>
      <c r="H175" s="28">
        <v>1171</v>
      </c>
      <c r="I175" s="330">
        <f t="shared" si="16"/>
        <v>1171</v>
      </c>
      <c r="J175" s="331"/>
      <c r="K175" s="28">
        <v>10</v>
      </c>
      <c r="L175" s="28" t="s">
        <v>339</v>
      </c>
      <c r="M175" s="28" t="s">
        <v>544</v>
      </c>
      <c r="N175" s="28"/>
      <c r="O175" s="323"/>
      <c r="P175" s="323"/>
    </row>
    <row r="176" s="322" customFormat="1" ht="31" spans="1:16">
      <c r="A176" s="28">
        <v>182</v>
      </c>
      <c r="B176" s="331"/>
      <c r="C176" s="331"/>
      <c r="D176" s="333" t="s">
        <v>557</v>
      </c>
      <c r="E176" s="28" t="s">
        <v>546</v>
      </c>
      <c r="F176" s="28" t="s">
        <v>14</v>
      </c>
      <c r="G176" s="28">
        <v>1</v>
      </c>
      <c r="H176" s="28">
        <v>350</v>
      </c>
      <c r="I176" s="330">
        <f t="shared" si="16"/>
        <v>350</v>
      </c>
      <c r="J176" s="331"/>
      <c r="K176" s="28">
        <v>2</v>
      </c>
      <c r="L176" s="28" t="s">
        <v>339</v>
      </c>
      <c r="M176" s="28" t="s">
        <v>340</v>
      </c>
      <c r="N176" s="28"/>
      <c r="O176" s="323"/>
      <c r="P176" s="323"/>
    </row>
    <row r="177" s="322" customFormat="1" ht="16" spans="1:16">
      <c r="A177" s="28">
        <v>183</v>
      </c>
      <c r="B177" s="331"/>
      <c r="C177" s="334"/>
      <c r="D177" s="28" t="s">
        <v>558</v>
      </c>
      <c r="E177" s="28" t="s">
        <v>347</v>
      </c>
      <c r="F177" s="28" t="s">
        <v>14</v>
      </c>
      <c r="G177" s="28">
        <v>1</v>
      </c>
      <c r="H177" s="28">
        <v>197</v>
      </c>
      <c r="I177" s="330">
        <f t="shared" si="16"/>
        <v>197</v>
      </c>
      <c r="J177" s="334"/>
      <c r="K177" s="28">
        <v>2</v>
      </c>
      <c r="L177" s="28" t="s">
        <v>339</v>
      </c>
      <c r="M177" s="28" t="s">
        <v>340</v>
      </c>
      <c r="N177" s="28"/>
      <c r="O177" s="323"/>
      <c r="P177" s="323"/>
    </row>
    <row r="178" s="322" customFormat="1" spans="1:16">
      <c r="A178" s="327" t="s">
        <v>559</v>
      </c>
      <c r="B178" s="327"/>
      <c r="C178" s="327"/>
      <c r="D178" s="328"/>
      <c r="E178" s="328"/>
      <c r="F178" s="328"/>
      <c r="G178" s="328"/>
      <c r="H178" s="328"/>
      <c r="I178" s="329"/>
      <c r="J178" s="328"/>
      <c r="K178" s="328"/>
      <c r="L178" s="335"/>
      <c r="M178" s="335"/>
      <c r="N178" s="336"/>
      <c r="O178" s="323"/>
      <c r="P178" s="323"/>
    </row>
    <row r="179" s="322" customFormat="1" ht="16" spans="1:16">
      <c r="A179" s="28">
        <v>1</v>
      </c>
      <c r="B179" s="325" t="s">
        <v>131</v>
      </c>
      <c r="C179" s="337" t="s">
        <v>560</v>
      </c>
      <c r="D179" s="28" t="s">
        <v>561</v>
      </c>
      <c r="E179" s="28" t="s">
        <v>338</v>
      </c>
      <c r="F179" s="28" t="s">
        <v>14</v>
      </c>
      <c r="G179" s="28">
        <v>1</v>
      </c>
      <c r="H179" s="28">
        <v>180</v>
      </c>
      <c r="I179" s="330">
        <f t="shared" ref="I179:I182" si="17">H179*G179</f>
        <v>180</v>
      </c>
      <c r="J179" s="325">
        <f>SUM(I179:I182)</f>
        <v>1850</v>
      </c>
      <c r="K179" s="28">
        <v>2</v>
      </c>
      <c r="L179" s="28" t="s">
        <v>339</v>
      </c>
      <c r="M179" s="28" t="s">
        <v>340</v>
      </c>
      <c r="N179" s="336"/>
      <c r="O179" s="323"/>
      <c r="P179" s="323"/>
    </row>
    <row r="180" s="322" customFormat="1" ht="16" spans="1:16">
      <c r="A180" s="28">
        <v>2</v>
      </c>
      <c r="B180" s="331"/>
      <c r="C180" s="338"/>
      <c r="D180" s="28" t="s">
        <v>562</v>
      </c>
      <c r="E180" s="28" t="s">
        <v>437</v>
      </c>
      <c r="F180" s="28" t="s">
        <v>14</v>
      </c>
      <c r="G180" s="28">
        <v>1</v>
      </c>
      <c r="H180" s="28">
        <v>745</v>
      </c>
      <c r="I180" s="330">
        <f t="shared" si="17"/>
        <v>745</v>
      </c>
      <c r="J180" s="331"/>
      <c r="K180" s="28">
        <v>4</v>
      </c>
      <c r="L180" s="28" t="s">
        <v>339</v>
      </c>
      <c r="M180" s="28" t="s">
        <v>340</v>
      </c>
      <c r="N180" s="336"/>
      <c r="O180" s="323"/>
      <c r="P180" s="323"/>
    </row>
    <row r="181" s="322" customFormat="1" ht="16" spans="1:16">
      <c r="A181" s="28">
        <v>3</v>
      </c>
      <c r="B181" s="331"/>
      <c r="C181" s="338"/>
      <c r="D181" s="28" t="s">
        <v>563</v>
      </c>
      <c r="E181" s="28" t="s">
        <v>338</v>
      </c>
      <c r="F181" s="28" t="s">
        <v>14</v>
      </c>
      <c r="G181" s="28">
        <v>1</v>
      </c>
      <c r="H181" s="28">
        <v>180</v>
      </c>
      <c r="I181" s="330">
        <f t="shared" si="17"/>
        <v>180</v>
      </c>
      <c r="J181" s="331"/>
      <c r="K181" s="28">
        <v>2</v>
      </c>
      <c r="L181" s="28" t="s">
        <v>339</v>
      </c>
      <c r="M181" s="28" t="s">
        <v>340</v>
      </c>
      <c r="N181" s="336"/>
      <c r="O181" s="323"/>
      <c r="P181" s="323"/>
    </row>
    <row r="182" s="322" customFormat="1" ht="16" spans="1:16">
      <c r="A182" s="28">
        <v>4</v>
      </c>
      <c r="B182" s="331"/>
      <c r="C182" s="339"/>
      <c r="D182" s="28" t="s">
        <v>564</v>
      </c>
      <c r="E182" s="28" t="s">
        <v>437</v>
      </c>
      <c r="F182" s="28" t="s">
        <v>14</v>
      </c>
      <c r="G182" s="28">
        <v>1</v>
      </c>
      <c r="H182" s="28">
        <v>745</v>
      </c>
      <c r="I182" s="330">
        <f t="shared" si="17"/>
        <v>745</v>
      </c>
      <c r="J182" s="334"/>
      <c r="K182" s="28">
        <v>4</v>
      </c>
      <c r="L182" s="28" t="s">
        <v>339</v>
      </c>
      <c r="M182" s="28" t="s">
        <v>340</v>
      </c>
      <c r="N182" s="336"/>
      <c r="O182" s="323"/>
      <c r="P182" s="323"/>
    </row>
    <row r="184" ht="12" customHeight="1"/>
    <row r="191" s="322" customFormat="1" spans="1:16">
      <c r="C191" s="323"/>
      <c r="D191" s="322"/>
      <c r="E191" s="322"/>
      <c r="F191" s="323"/>
      <c r="G191" s="323"/>
      <c r="H191" s="323"/>
      <c r="I191" s="324"/>
      <c r="J191" s="323"/>
      <c r="K191" s="322"/>
      <c r="L191" s="322"/>
      <c r="M191" s="322"/>
      <c r="N191" s="322"/>
      <c r="O191" s="323"/>
      <c r="P191" s="323"/>
    </row>
    <row r="199" s="322" customFormat="1" spans="3:16">
      <c r="C199" s="323"/>
      <c r="D199" s="322"/>
      <c r="E199" s="322"/>
      <c r="F199" s="323"/>
      <c r="G199" s="323"/>
      <c r="H199" s="323"/>
      <c r="I199" s="324"/>
      <c r="J199" s="323"/>
      <c r="K199" s="322"/>
      <c r="L199" s="322"/>
      <c r="M199" s="322"/>
      <c r="N199" s="322"/>
      <c r="O199" s="323"/>
      <c r="P199" s="323"/>
    </row>
    <row r="200" s="322" customFormat="1" spans="3:16">
      <c r="C200" s="323"/>
      <c r="D200" s="322"/>
      <c r="E200" s="322"/>
      <c r="F200" s="323"/>
      <c r="G200" s="323"/>
      <c r="H200" s="323"/>
      <c r="I200" s="324"/>
      <c r="J200" s="323"/>
      <c r="K200" s="322"/>
      <c r="L200" s="322"/>
      <c r="M200" s="322"/>
      <c r="N200" s="322"/>
      <c r="O200" s="323"/>
      <c r="P200" s="323"/>
    </row>
    <row r="211" s="322" customFormat="1" spans="3:16">
      <c r="C211" s="323"/>
      <c r="D211" s="322"/>
      <c r="E211" s="322"/>
      <c r="F211" s="323"/>
      <c r="G211" s="323"/>
      <c r="H211" s="323"/>
      <c r="I211" s="324"/>
      <c r="J211" s="323"/>
      <c r="K211" s="322"/>
      <c r="L211" s="322"/>
      <c r="M211" s="322"/>
      <c r="N211" s="322"/>
      <c r="O211" s="323"/>
      <c r="P211" s="323"/>
    </row>
    <row r="212" s="322" customFormat="1" spans="3:16">
      <c r="C212" s="323"/>
      <c r="D212" s="322"/>
      <c r="E212" s="322"/>
      <c r="F212" s="323"/>
      <c r="G212" s="323"/>
      <c r="H212" s="323"/>
      <c r="I212" s="324"/>
      <c r="J212" s="323"/>
      <c r="K212" s="322"/>
      <c r="L212" s="322"/>
      <c r="M212" s="322"/>
      <c r="N212" s="322"/>
      <c r="O212" s="323"/>
      <c r="P212" s="323"/>
    </row>
    <row r="220" s="322" customFormat="1" spans="3:16">
      <c r="C220" s="323"/>
      <c r="D220" s="322"/>
      <c r="E220" s="322"/>
      <c r="F220" s="323"/>
      <c r="G220" s="323"/>
      <c r="H220" s="323"/>
      <c r="I220" s="324"/>
      <c r="J220" s="323"/>
      <c r="K220" s="322"/>
      <c r="L220" s="322"/>
      <c r="M220" s="322"/>
      <c r="N220" s="322"/>
      <c r="O220" s="323"/>
      <c r="P220" s="323"/>
    </row>
    <row r="221" s="322" customFormat="1" spans="3:16">
      <c r="C221" s="323"/>
      <c r="D221" s="322"/>
      <c r="E221" s="322"/>
      <c r="F221" s="323"/>
      <c r="G221" s="323"/>
      <c r="H221" s="323"/>
      <c r="I221" s="324"/>
      <c r="J221" s="323"/>
      <c r="K221" s="322"/>
      <c r="L221" s="322"/>
      <c r="M221" s="322"/>
      <c r="N221" s="322"/>
      <c r="O221" s="323"/>
      <c r="P221" s="323"/>
    </row>
    <row r="222" s="322" customFormat="1" spans="3:16">
      <c r="C222" s="323"/>
      <c r="D222" s="322"/>
      <c r="E222" s="322"/>
      <c r="F222" s="323"/>
      <c r="G222" s="323"/>
      <c r="H222" s="323"/>
      <c r="I222" s="324"/>
      <c r="J222" s="323"/>
      <c r="K222" s="322"/>
      <c r="L222" s="322"/>
      <c r="M222" s="322"/>
      <c r="N222" s="322"/>
      <c r="O222" s="323"/>
      <c r="P222" s="323"/>
    </row>
    <row r="223" s="322" customFormat="1" spans="3:16">
      <c r="C223" s="323"/>
      <c r="D223" s="322"/>
      <c r="E223" s="322"/>
      <c r="F223" s="323"/>
      <c r="G223" s="323"/>
      <c r="H223" s="323"/>
      <c r="I223" s="324"/>
      <c r="J223" s="323"/>
      <c r="K223" s="322"/>
      <c r="L223" s="322"/>
      <c r="M223" s="322"/>
      <c r="N223" s="322"/>
      <c r="O223" s="323"/>
      <c r="P223" s="323"/>
    </row>
    <row r="224" s="322" customFormat="1" spans="3:16">
      <c r="C224" s="323"/>
      <c r="D224" s="322"/>
      <c r="E224" s="322"/>
      <c r="F224" s="323"/>
      <c r="G224" s="323"/>
      <c r="H224" s="323"/>
      <c r="I224" s="324"/>
      <c r="J224" s="323"/>
      <c r="K224" s="322"/>
      <c r="L224" s="322"/>
      <c r="M224" s="322"/>
      <c r="N224" s="322"/>
      <c r="O224" s="323"/>
      <c r="P224" s="323"/>
    </row>
    <row r="230" s="322" customFormat="1" spans="3:16">
      <c r="C230" s="323"/>
      <c r="D230" s="322"/>
      <c r="E230" s="322"/>
      <c r="F230" s="323"/>
      <c r="G230" s="323"/>
      <c r="H230" s="323"/>
      <c r="I230" s="324"/>
      <c r="J230" s="323"/>
      <c r="K230" s="322"/>
      <c r="L230" s="322"/>
      <c r="M230" s="322"/>
      <c r="N230" s="322"/>
      <c r="O230" s="323"/>
      <c r="P230" s="323"/>
    </row>
    <row r="231" s="322" customFormat="1" spans="3:16">
      <c r="C231" s="323"/>
      <c r="D231" s="322"/>
      <c r="E231" s="322"/>
      <c r="F231" s="323"/>
      <c r="G231" s="323"/>
      <c r="H231" s="323"/>
      <c r="I231" s="324"/>
      <c r="J231" s="323"/>
      <c r="K231" s="322"/>
      <c r="L231" s="322"/>
      <c r="M231" s="322"/>
      <c r="N231" s="322"/>
      <c r="O231" s="323"/>
      <c r="P231" s="323"/>
    </row>
    <row r="232" s="322" customFormat="1" spans="3:16">
      <c r="C232" s="323"/>
      <c r="D232" s="322"/>
      <c r="E232" s="322"/>
      <c r="F232" s="323"/>
      <c r="G232" s="323"/>
      <c r="H232" s="323"/>
      <c r="I232" s="324"/>
      <c r="J232" s="323"/>
      <c r="K232" s="322"/>
      <c r="L232" s="322"/>
      <c r="M232" s="322"/>
      <c r="N232" s="322"/>
      <c r="O232" s="323"/>
      <c r="P232" s="323"/>
    </row>
    <row r="233" s="322" customFormat="1" spans="3:16">
      <c r="C233" s="323"/>
      <c r="D233" s="322"/>
      <c r="E233" s="322"/>
      <c r="F233" s="323"/>
      <c r="G233" s="323"/>
      <c r="H233" s="323"/>
      <c r="I233" s="324"/>
      <c r="J233" s="323"/>
      <c r="K233" s="322"/>
      <c r="L233" s="322"/>
      <c r="M233" s="322"/>
      <c r="N233" s="322"/>
      <c r="O233" s="323"/>
      <c r="P233" s="323"/>
    </row>
    <row r="234" s="322" customFormat="1" spans="3:16">
      <c r="C234" s="323"/>
      <c r="D234" s="322"/>
      <c r="E234" s="322"/>
      <c r="F234" s="323"/>
      <c r="G234" s="323"/>
      <c r="H234" s="323"/>
      <c r="I234" s="324"/>
      <c r="J234" s="323"/>
      <c r="K234" s="322"/>
      <c r="L234" s="322"/>
      <c r="M234" s="322"/>
      <c r="N234" s="322"/>
      <c r="O234" s="323"/>
      <c r="P234" s="323"/>
    </row>
    <row r="238" s="322" customFormat="1" spans="3:16">
      <c r="C238" s="323"/>
      <c r="D238" s="322"/>
      <c r="E238" s="322"/>
      <c r="F238" s="323"/>
      <c r="G238" s="323"/>
      <c r="H238" s="323"/>
      <c r="I238" s="324"/>
      <c r="J238" s="323"/>
      <c r="K238" s="322"/>
      <c r="L238" s="322"/>
      <c r="M238" s="322"/>
      <c r="N238" s="322"/>
      <c r="O238" s="323"/>
      <c r="P238" s="323"/>
    </row>
    <row r="239" s="322" customFormat="1" spans="3:16">
      <c r="C239" s="323"/>
      <c r="D239" s="322"/>
      <c r="E239" s="322"/>
      <c r="F239" s="323"/>
      <c r="G239" s="323"/>
      <c r="H239" s="323"/>
      <c r="I239" s="324"/>
      <c r="J239" s="323"/>
      <c r="K239" s="322"/>
      <c r="L239" s="322"/>
      <c r="M239" s="322"/>
      <c r="N239" s="322"/>
      <c r="O239" s="323"/>
      <c r="P239" s="323"/>
    </row>
    <row r="240" s="322" customFormat="1" spans="3:16">
      <c r="C240" s="323"/>
      <c r="D240" s="322"/>
      <c r="E240" s="322"/>
      <c r="F240" s="323"/>
      <c r="G240" s="323"/>
      <c r="H240" s="323"/>
      <c r="I240" s="324"/>
      <c r="J240" s="323"/>
      <c r="K240" s="322"/>
      <c r="L240" s="322"/>
      <c r="M240" s="322"/>
      <c r="N240" s="322"/>
      <c r="O240" s="323"/>
      <c r="P240" s="323"/>
    </row>
    <row r="241" s="322" customFormat="1" spans="3:16">
      <c r="C241" s="323"/>
      <c r="D241" s="322"/>
      <c r="E241" s="322"/>
      <c r="F241" s="323"/>
      <c r="G241" s="323"/>
      <c r="H241" s="323"/>
      <c r="I241" s="324"/>
      <c r="J241" s="323"/>
      <c r="K241" s="322"/>
      <c r="L241" s="322"/>
      <c r="M241" s="322"/>
      <c r="N241" s="322"/>
      <c r="O241" s="323"/>
      <c r="P241" s="323"/>
    </row>
    <row r="247" s="322" customFormat="1" spans="3:16">
      <c r="C247" s="323"/>
      <c r="D247" s="322"/>
      <c r="E247" s="322"/>
      <c r="F247" s="323"/>
      <c r="G247" s="323"/>
      <c r="H247" s="323"/>
      <c r="I247" s="324"/>
      <c r="J247" s="323"/>
      <c r="K247" s="322"/>
      <c r="L247" s="322"/>
      <c r="M247" s="322"/>
      <c r="N247" s="322"/>
      <c r="O247" s="323"/>
      <c r="P247" s="323"/>
    </row>
    <row r="248" s="322" customFormat="1" spans="3:16">
      <c r="C248" s="323"/>
      <c r="D248" s="322"/>
      <c r="E248" s="322"/>
      <c r="F248" s="323"/>
      <c r="G248" s="323"/>
      <c r="H248" s="323"/>
      <c r="I248" s="324"/>
      <c r="J248" s="323"/>
      <c r="K248" s="322"/>
      <c r="L248" s="322"/>
      <c r="M248" s="322"/>
      <c r="N248" s="322"/>
      <c r="O248" s="323"/>
      <c r="P248" s="323"/>
    </row>
    <row r="256" s="322" customFormat="1" spans="3:16">
      <c r="C256" s="323"/>
      <c r="D256" s="322"/>
      <c r="E256" s="322"/>
      <c r="F256" s="323"/>
      <c r="G256" s="323"/>
      <c r="H256" s="323"/>
      <c r="I256" s="324"/>
      <c r="J256" s="323"/>
      <c r="K256" s="322"/>
      <c r="L256" s="322"/>
      <c r="M256" s="322"/>
      <c r="N256" s="322"/>
      <c r="O256" s="323"/>
      <c r="P256" s="323"/>
    </row>
    <row r="257" s="322" customFormat="1" spans="3:16">
      <c r="C257" s="323"/>
      <c r="D257" s="322"/>
      <c r="E257" s="322"/>
      <c r="F257" s="323"/>
      <c r="G257" s="323"/>
      <c r="H257" s="323"/>
      <c r="I257" s="324"/>
      <c r="J257" s="323"/>
      <c r="K257" s="322"/>
      <c r="L257" s="322"/>
      <c r="M257" s="322"/>
      <c r="N257" s="322"/>
      <c r="O257" s="323"/>
      <c r="P257" s="323"/>
    </row>
    <row r="264" s="322" customFormat="1" spans="3:16">
      <c r="C264" s="323"/>
      <c r="D264" s="322"/>
      <c r="E264" s="322"/>
      <c r="F264" s="323"/>
      <c r="G264" s="323"/>
      <c r="H264" s="323"/>
      <c r="I264" s="324"/>
      <c r="J264" s="323"/>
      <c r="K264" s="322"/>
      <c r="L264" s="322"/>
      <c r="M264" s="322"/>
      <c r="N264" s="322"/>
      <c r="O264" s="323"/>
      <c r="P264" s="323"/>
    </row>
    <row r="265" s="322" customFormat="1" spans="3:16">
      <c r="C265" s="323"/>
      <c r="D265" s="322"/>
      <c r="E265" s="322"/>
      <c r="F265" s="323"/>
      <c r="G265" s="323"/>
      <c r="H265" s="323"/>
      <c r="I265" s="324"/>
      <c r="J265" s="323"/>
      <c r="K265" s="322"/>
      <c r="L265" s="322"/>
      <c r="M265" s="322"/>
      <c r="N265" s="322"/>
      <c r="O265" s="323"/>
      <c r="P265" s="323"/>
    </row>
    <row r="266" s="322" customFormat="1" spans="3:16">
      <c r="C266" s="323"/>
      <c r="D266" s="322"/>
      <c r="E266" s="322"/>
      <c r="F266" s="323"/>
      <c r="G266" s="323"/>
      <c r="H266" s="323"/>
      <c r="I266" s="324"/>
      <c r="J266" s="323"/>
      <c r="K266" s="322"/>
      <c r="L266" s="322"/>
      <c r="M266" s="322"/>
      <c r="N266" s="322"/>
      <c r="O266" s="323"/>
      <c r="P266" s="323"/>
    </row>
    <row r="267" s="322" customFormat="1" spans="3:16">
      <c r="C267" s="323"/>
      <c r="D267" s="322"/>
      <c r="E267" s="322"/>
      <c r="F267" s="323"/>
      <c r="G267" s="323"/>
      <c r="H267" s="323"/>
      <c r="I267" s="324"/>
      <c r="J267" s="323"/>
      <c r="K267" s="322"/>
      <c r="L267" s="322"/>
      <c r="M267" s="322"/>
      <c r="N267" s="322"/>
      <c r="O267" s="323"/>
      <c r="P267" s="323"/>
    </row>
  </sheetData>
  <autoFilter xmlns:etc="http://www.wps.cn/officeDocument/2017/etCustomData" ref="A1:P307" etc:filterBottomFollowUsedRange="0">
    <extLst/>
  </autoFilter>
  <mergeCells count="56">
    <mergeCell ref="A2:C2"/>
    <mergeCell ref="A178:C178"/>
    <mergeCell ref="B3:B75"/>
    <mergeCell ref="B76:B157"/>
    <mergeCell ref="B158:B177"/>
    <mergeCell ref="B179:B182"/>
    <mergeCell ref="C3:C11"/>
    <mergeCell ref="C12:C20"/>
    <mergeCell ref="C21:C29"/>
    <mergeCell ref="C30:C38"/>
    <mergeCell ref="C39:C47"/>
    <mergeCell ref="C48:C56"/>
    <mergeCell ref="C57:C60"/>
    <mergeCell ref="C61:C63"/>
    <mergeCell ref="C64:C66"/>
    <mergeCell ref="C67:C72"/>
    <mergeCell ref="C73:C75"/>
    <mergeCell ref="C76:C84"/>
    <mergeCell ref="C85:C94"/>
    <mergeCell ref="C95:C104"/>
    <mergeCell ref="C105:C114"/>
    <mergeCell ref="C115:C123"/>
    <mergeCell ref="C124:C133"/>
    <mergeCell ref="C134:C139"/>
    <mergeCell ref="C140:C149"/>
    <mergeCell ref="C150:C157"/>
    <mergeCell ref="C158:C167"/>
    <mergeCell ref="C168:C177"/>
    <mergeCell ref="C179:C182"/>
    <mergeCell ref="H69:H72"/>
    <mergeCell ref="H146:H149"/>
    <mergeCell ref="I69:I72"/>
    <mergeCell ref="I146:I149"/>
    <mergeCell ref="J3:J11"/>
    <mergeCell ref="J12:J20"/>
    <mergeCell ref="J21:J29"/>
    <mergeCell ref="J30:J38"/>
    <mergeCell ref="J39:J47"/>
    <mergeCell ref="J48:J56"/>
    <mergeCell ref="J57:J60"/>
    <mergeCell ref="J61:J63"/>
    <mergeCell ref="J64:J66"/>
    <mergeCell ref="J67:J72"/>
    <mergeCell ref="J73:J75"/>
    <mergeCell ref="J76:J84"/>
    <mergeCell ref="J85:J94"/>
    <mergeCell ref="J95:J104"/>
    <mergeCell ref="J105:J114"/>
    <mergeCell ref="J115:J123"/>
    <mergeCell ref="J124:J133"/>
    <mergeCell ref="J134:J139"/>
    <mergeCell ref="J140:J149"/>
    <mergeCell ref="J150:J157"/>
    <mergeCell ref="J158:J167"/>
    <mergeCell ref="J168:J177"/>
    <mergeCell ref="J179:J182"/>
  </mergeCells>
  <printOptions horizontalCentered="1"/>
  <pageMargins left="0.751388888888889" right="0.751388888888889" top="1" bottom="1" header="0.5" footer="0.5"/>
  <pageSetup paperSize="8" orientation="landscape" horizontalDpi="600"/>
  <headerFooter/>
  <rowBreaks count="4" manualBreakCount="4">
    <brk id="47" max="16383" man="1"/>
    <brk id="104" max="16383" man="1"/>
    <brk id="133" max="16383" man="1"/>
    <brk id="1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6"/>
  <dimension ref="A1:U737"/>
  <sheetViews>
    <sheetView tabSelected="1" view="pageBreakPreview" zoomScale="85" zoomScaleNormal="100" workbookViewId="0">
      <pane xSplit="4" ySplit="2" topLeftCell="E235" activePane="bottomRight" state="frozen"/>
      <selection/>
      <selection pane="topRight"/>
      <selection pane="bottomLeft"/>
      <selection pane="bottomRight" activeCell="H269" sqref="H269"/>
    </sheetView>
  </sheetViews>
  <sheetFormatPr defaultColWidth="23" defaultRowHeight="15.2"/>
  <cols>
    <col min="1" max="1" width="22.1071428571429" style="298" customWidth="1"/>
    <col min="2" max="2" width="6" style="298" customWidth="1"/>
    <col min="3" max="3" width="14" style="298" customWidth="1"/>
    <col min="4" max="4" width="28.5625" style="298" customWidth="1"/>
    <col min="5" max="5" width="29.2142857142857" style="298" customWidth="1"/>
    <col min="6" max="6" width="16.4375" style="298" customWidth="1"/>
    <col min="7" max="7" width="36.1071428571429" style="298" customWidth="1"/>
    <col min="8" max="8" width="29.8839285714286" style="298" customWidth="1"/>
    <col min="9" max="9" width="13.5625" style="298" customWidth="1"/>
    <col min="10" max="10" width="16.1071428571429" style="299" customWidth="1"/>
    <col min="11" max="11" width="12.3303571428571" style="298" customWidth="1"/>
    <col min="12" max="13" width="12.3303571428571" style="299" customWidth="1"/>
    <col min="14" max="14" width="10.1071428571429" style="299" customWidth="1"/>
    <col min="15" max="15" width="8" style="298" customWidth="1"/>
    <col min="16" max="16" width="25.7767857142857" style="298" customWidth="1"/>
    <col min="17" max="17" width="17.1071428571429" style="298" customWidth="1"/>
    <col min="18" max="16384" width="23" style="298"/>
  </cols>
  <sheetData>
    <row r="1" s="296" customFormat="1" spans="1:21">
      <c r="A1" s="300" t="s">
        <v>565</v>
      </c>
      <c r="B1" s="301" t="s">
        <v>0</v>
      </c>
      <c r="C1" s="302" t="s">
        <v>566</v>
      </c>
      <c r="D1" s="303"/>
      <c r="E1" s="303"/>
      <c r="F1" s="300" t="s">
        <v>567</v>
      </c>
      <c r="G1" s="304"/>
      <c r="H1" s="304"/>
      <c r="I1" s="305" t="s">
        <v>568</v>
      </c>
      <c r="J1" s="305" t="s">
        <v>569</v>
      </c>
      <c r="K1" s="305" t="s">
        <v>570</v>
      </c>
      <c r="L1" s="305" t="s">
        <v>571</v>
      </c>
      <c r="M1" s="305" t="s">
        <v>572</v>
      </c>
      <c r="N1" s="305" t="s">
        <v>573</v>
      </c>
      <c r="O1" s="305" t="s">
        <v>574</v>
      </c>
      <c r="P1" s="305" t="s">
        <v>335</v>
      </c>
      <c r="Q1" s="298"/>
      <c r="R1" s="298"/>
      <c r="S1" s="298"/>
      <c r="T1" s="298"/>
      <c r="U1" s="298"/>
    </row>
    <row r="2" s="296" customFormat="1" ht="12" customHeight="1" spans="1:21">
      <c r="A2" s="304"/>
      <c r="B2" s="306"/>
      <c r="C2" s="302" t="s">
        <v>575</v>
      </c>
      <c r="D2" s="302" t="s">
        <v>326</v>
      </c>
      <c r="E2" s="302" t="s">
        <v>327</v>
      </c>
      <c r="F2" s="302" t="s">
        <v>575</v>
      </c>
      <c r="G2" s="302" t="s">
        <v>326</v>
      </c>
      <c r="H2" s="302" t="s">
        <v>327</v>
      </c>
      <c r="I2" s="307"/>
      <c r="J2" s="307"/>
      <c r="K2" s="307"/>
      <c r="L2" s="307"/>
      <c r="M2" s="307"/>
      <c r="N2" s="307"/>
      <c r="O2" s="307"/>
      <c r="P2" s="307"/>
      <c r="Q2" s="298"/>
      <c r="R2" s="298"/>
      <c r="S2" s="298"/>
      <c r="T2" s="298"/>
      <c r="U2" s="298"/>
    </row>
    <row r="3" s="296" customFormat="1" hidden="1" spans="1:21">
      <c r="A3" s="308" t="s">
        <v>576</v>
      </c>
      <c r="B3" s="309">
        <v>1</v>
      </c>
      <c r="C3" s="50" t="str">
        <f>VLOOKUP(D3,'00设备表'!$D:$F,3,0)</f>
        <v>HW105-01</v>
      </c>
      <c r="D3" s="308" t="s">
        <v>337</v>
      </c>
      <c r="E3" s="50" t="str">
        <f>VLOOKUP(D3,'00设备表'!$D:$F,2,0)</f>
        <v>华为1000E-F55</v>
      </c>
      <c r="F3" s="50" t="str">
        <f>VLOOKUP(G3,'00设备表'!$D:$F,3,0)</f>
        <v>HW105-02</v>
      </c>
      <c r="G3" s="141" t="s">
        <v>355</v>
      </c>
      <c r="H3" s="50" t="str">
        <f>VLOOKUP(G3,'00设备表'!$D:$F,2,0)</f>
        <v>华为1000E-F55</v>
      </c>
      <c r="I3" s="308" t="s">
        <v>577</v>
      </c>
      <c r="J3" s="109" t="str">
        <f t="shared" ref="J3:J8" si="0">IF(I3="多模双头尾纤","LC-LC"&amp;" "&amp;L3&amp;"米",IF(I3="单模双头尾纤","SC-LC"&amp;" "&amp;L3&amp;"米",IF(I3="MPO双头尾纤","MPO-MPO"&amp;" "&amp;L3&amp;"米",IF(I3="以太网线","超五类线",0))))</f>
        <v>超五类线</v>
      </c>
      <c r="K3" s="309">
        <v>2</v>
      </c>
      <c r="L3" s="109">
        <f t="shared" ref="L3:L8" si="1">IF(C3=F3,10,(10+ROUNDUP(ABS(MID(C3,7,3)-MID(F3,7,3))/4,0)*5))</f>
        <v>15</v>
      </c>
      <c r="M3" s="310">
        <f>K3*L3</f>
        <v>30</v>
      </c>
      <c r="N3" s="311" t="str">
        <f t="shared" ref="N3:N15" si="2">IF(L3=10,"架内走线","上走线")</f>
        <v>上走线</v>
      </c>
      <c r="O3" s="312"/>
      <c r="P3" s="308"/>
      <c r="Q3" s="298">
        <f t="shared" ref="Q3:Q15" si="3">IF(ABS(MID(C3,3,3)-MID(F3,3,3))&lt;&gt;0,"建议手动计算",IF(C3=F3,10,(10+ROUNDUP(ABS(MID(C3,7,3)-MID(F3,7,3))/4,0)*5)))</f>
        <v>15</v>
      </c>
      <c r="R3" s="298"/>
      <c r="S3" s="298"/>
      <c r="T3" s="298"/>
      <c r="U3" s="298"/>
    </row>
    <row r="4" s="296" customFormat="1" hidden="1" spans="1:21">
      <c r="A4" s="308" t="s">
        <v>576</v>
      </c>
      <c r="B4" s="309">
        <v>2</v>
      </c>
      <c r="C4" s="50" t="str">
        <f>VLOOKUP(D4,'00设备表'!$D:$F,3,0)</f>
        <v>HW105-01</v>
      </c>
      <c r="D4" s="308" t="s">
        <v>337</v>
      </c>
      <c r="E4" s="50" t="str">
        <f>VLOOKUP(D4,'00设备表'!$D:$F,2,0)</f>
        <v>华为1000E-F55</v>
      </c>
      <c r="F4" s="50" t="str">
        <f>VLOOKUP(G4,'00设备表'!$D:$F,3,0)</f>
        <v>HW105-01</v>
      </c>
      <c r="G4" s="141" t="s">
        <v>352</v>
      </c>
      <c r="H4" s="50" t="str">
        <f>VLOOKUP(G4,'00设备表'!$D:$F,2,0)</f>
        <v>华为CE8865-4C</v>
      </c>
      <c r="I4" s="308" t="s">
        <v>578</v>
      </c>
      <c r="J4" s="109" t="str">
        <f t="shared" si="0"/>
        <v>LC-LC 10米</v>
      </c>
      <c r="K4" s="309">
        <v>2</v>
      </c>
      <c r="L4" s="109">
        <f t="shared" si="1"/>
        <v>10</v>
      </c>
      <c r="M4" s="310"/>
      <c r="N4" s="311" t="str">
        <f t="shared" si="2"/>
        <v>架内走线</v>
      </c>
      <c r="O4" s="312"/>
      <c r="P4" s="309"/>
      <c r="Q4" s="298">
        <f t="shared" si="3"/>
        <v>10</v>
      </c>
      <c r="R4" s="298"/>
      <c r="S4" s="298"/>
      <c r="T4" s="298"/>
      <c r="U4" s="298"/>
    </row>
    <row r="5" s="296" customFormat="1" hidden="1" spans="1:21">
      <c r="A5" s="308" t="s">
        <v>576</v>
      </c>
      <c r="B5" s="309">
        <v>3</v>
      </c>
      <c r="C5" s="50" t="str">
        <f>VLOOKUP(D5,'00设备表'!$D:$F,3,0)</f>
        <v>HW105-01</v>
      </c>
      <c r="D5" s="308" t="s">
        <v>337</v>
      </c>
      <c r="E5" s="50" t="str">
        <f>VLOOKUP(D5,'00设备表'!$D:$F,2,0)</f>
        <v>华为1000E-F55</v>
      </c>
      <c r="F5" s="50" t="str">
        <f>VLOOKUP(G5,'00设备表'!$D:$F,3,0)</f>
        <v>HW105-02</v>
      </c>
      <c r="G5" s="25" t="s">
        <v>364</v>
      </c>
      <c r="H5" s="50" t="str">
        <f>VLOOKUP(G5,'00设备表'!$D:$F,2,0)</f>
        <v>华为CE8865-4C</v>
      </c>
      <c r="I5" s="308" t="s">
        <v>578</v>
      </c>
      <c r="J5" s="109" t="str">
        <f t="shared" si="0"/>
        <v>LC-LC 15米</v>
      </c>
      <c r="K5" s="309">
        <v>2</v>
      </c>
      <c r="L5" s="109">
        <f t="shared" si="1"/>
        <v>15</v>
      </c>
      <c r="M5" s="310"/>
      <c r="N5" s="311" t="str">
        <f t="shared" si="2"/>
        <v>上走线</v>
      </c>
      <c r="O5" s="312"/>
      <c r="P5" s="309" t="s">
        <v>579</v>
      </c>
      <c r="Q5" s="298">
        <f t="shared" si="3"/>
        <v>15</v>
      </c>
      <c r="R5" s="298"/>
      <c r="S5" s="298"/>
      <c r="T5" s="298"/>
      <c r="U5" s="298"/>
    </row>
    <row r="6" s="296" customFormat="1" hidden="1" spans="1:21">
      <c r="A6" s="308" t="s">
        <v>576</v>
      </c>
      <c r="B6" s="309">
        <v>5</v>
      </c>
      <c r="C6" s="50" t="str">
        <f>VLOOKUP(D6,'00设备表'!$D:$F,3,0)</f>
        <v>HW105-01</v>
      </c>
      <c r="D6" s="308" t="s">
        <v>337</v>
      </c>
      <c r="E6" s="50" t="str">
        <f>VLOOKUP(D6,'00设备表'!$D:$F,2,0)</f>
        <v>华为1000E-F55</v>
      </c>
      <c r="F6" s="25" t="s">
        <v>580</v>
      </c>
      <c r="G6" s="25" t="s">
        <v>352</v>
      </c>
      <c r="H6" s="25" t="s">
        <v>581</v>
      </c>
      <c r="I6" s="308" t="s">
        <v>578</v>
      </c>
      <c r="J6" s="109" t="str">
        <f t="shared" si="0"/>
        <v>LC-LC 20米</v>
      </c>
      <c r="K6" s="309">
        <v>2</v>
      </c>
      <c r="L6" s="109">
        <f t="shared" si="1"/>
        <v>20</v>
      </c>
      <c r="M6" s="310"/>
      <c r="N6" s="311" t="str">
        <f t="shared" si="2"/>
        <v>上走线</v>
      </c>
      <c r="O6" s="312"/>
      <c r="P6" s="309" t="s">
        <v>579</v>
      </c>
      <c r="Q6" s="298" t="str">
        <f t="shared" si="3"/>
        <v>建议手动计算</v>
      </c>
      <c r="R6" s="298"/>
      <c r="S6" s="298"/>
      <c r="T6" s="298"/>
      <c r="U6" s="298"/>
    </row>
    <row r="7" s="296" customFormat="1" ht="12.6" hidden="1" customHeight="1" spans="1:21">
      <c r="A7" s="308" t="s">
        <v>576</v>
      </c>
      <c r="B7" s="309">
        <v>6</v>
      </c>
      <c r="C7" s="50" t="str">
        <f>VLOOKUP(D7,'00设备表'!$D:$F,3,0)</f>
        <v>HW105-01</v>
      </c>
      <c r="D7" s="99" t="s">
        <v>337</v>
      </c>
      <c r="E7" s="50" t="str">
        <f>VLOOKUP(D7,'00设备表'!$D:$F,2,0)</f>
        <v>华为1000E-F55</v>
      </c>
      <c r="F7" s="50" t="str">
        <f>VLOOKUP(G7,'00设备表'!$D:$F,3,0)</f>
        <v>HW105-04</v>
      </c>
      <c r="G7" s="141" t="s">
        <v>582</v>
      </c>
      <c r="H7" s="50" t="str">
        <f>VLOOKUP(G7,'00设备表'!$D:$F,2,0)</f>
        <v>华为CE6881H</v>
      </c>
      <c r="I7" s="308" t="s">
        <v>578</v>
      </c>
      <c r="J7" s="109" t="str">
        <f t="shared" si="0"/>
        <v>LC-LC 15米</v>
      </c>
      <c r="K7" s="309">
        <v>2</v>
      </c>
      <c r="L7" s="109">
        <f t="shared" si="1"/>
        <v>15</v>
      </c>
      <c r="M7" s="310"/>
      <c r="N7" s="311" t="str">
        <f t="shared" si="2"/>
        <v>上走线</v>
      </c>
      <c r="O7" s="312"/>
      <c r="P7" s="309"/>
      <c r="Q7" s="298">
        <f t="shared" si="3"/>
        <v>15</v>
      </c>
      <c r="R7" s="298"/>
      <c r="S7" s="298"/>
      <c r="T7" s="298"/>
      <c r="U7" s="298"/>
    </row>
    <row r="8" s="296" customFormat="1" ht="12.6" hidden="1" customHeight="1" spans="1:21">
      <c r="A8" s="308" t="s">
        <v>576</v>
      </c>
      <c r="B8" s="309">
        <v>7</v>
      </c>
      <c r="C8" s="50" t="str">
        <f>VLOOKUP(D8,'00设备表'!$D:$F,3,0)</f>
        <v>HW105-01</v>
      </c>
      <c r="D8" s="99" t="s">
        <v>337</v>
      </c>
      <c r="E8" s="50" t="str">
        <f>VLOOKUP(D8,'00设备表'!$D:$F,2,0)</f>
        <v>华为1000E-F55</v>
      </c>
      <c r="F8" s="50" t="str">
        <f>VLOOKUP(G8,'00设备表'!$D:$F,3,0)</f>
        <v>HW105-05</v>
      </c>
      <c r="G8" s="141" t="s">
        <v>583</v>
      </c>
      <c r="H8" s="50" t="str">
        <f>VLOOKUP(G8,'00设备表'!$D:$F,2,0)</f>
        <v>华为CE6881H</v>
      </c>
      <c r="I8" s="308" t="s">
        <v>578</v>
      </c>
      <c r="J8" s="109" t="str">
        <f t="shared" si="0"/>
        <v>LC-LC 15米</v>
      </c>
      <c r="K8" s="309">
        <v>2</v>
      </c>
      <c r="L8" s="109">
        <f t="shared" si="1"/>
        <v>15</v>
      </c>
      <c r="M8" s="310"/>
      <c r="N8" s="311" t="str">
        <f t="shared" si="2"/>
        <v>上走线</v>
      </c>
      <c r="O8" s="312"/>
      <c r="P8" s="309"/>
      <c r="Q8" s="298">
        <f t="shared" si="3"/>
        <v>15</v>
      </c>
      <c r="R8" s="298"/>
      <c r="S8" s="298"/>
      <c r="T8" s="298"/>
      <c r="U8" s="298"/>
    </row>
    <row r="9" s="296" customFormat="1" ht="12.6" hidden="1" customHeight="1" spans="1:21">
      <c r="A9" s="308" t="s">
        <v>576</v>
      </c>
      <c r="B9" s="309">
        <v>9</v>
      </c>
      <c r="C9" s="50" t="str">
        <f>VLOOKUP(D9,'00设备表'!$D:$F,3,0)</f>
        <v>HW105-01</v>
      </c>
      <c r="D9" s="99" t="s">
        <v>337</v>
      </c>
      <c r="E9" s="50" t="str">
        <f>VLOOKUP(D9,'00设备表'!$D:$F,2,0)</f>
        <v>华为1000E-F55</v>
      </c>
      <c r="F9" s="50" t="str">
        <f>VLOOKUP(G9,'00设备表'!$D:$F,3,0)</f>
        <v>HW109-01</v>
      </c>
      <c r="G9" s="141" t="s">
        <v>584</v>
      </c>
      <c r="H9" s="50" t="str">
        <f>VLOOKUP(G9,'00设备表'!$D:$F,2,0)</f>
        <v>ODF</v>
      </c>
      <c r="I9" s="308" t="s">
        <v>585</v>
      </c>
      <c r="J9" s="309" t="s">
        <v>586</v>
      </c>
      <c r="K9" s="309">
        <v>2</v>
      </c>
      <c r="L9" s="309">
        <v>35</v>
      </c>
      <c r="M9" s="310"/>
      <c r="N9" s="311" t="str">
        <f t="shared" si="2"/>
        <v>上走线</v>
      </c>
      <c r="O9" s="312"/>
      <c r="P9" s="309"/>
      <c r="Q9" s="298" t="str">
        <f t="shared" si="3"/>
        <v>建议手动计算</v>
      </c>
      <c r="R9" s="298"/>
      <c r="S9" s="298"/>
      <c r="T9" s="298"/>
      <c r="U9" s="298"/>
    </row>
    <row r="10" s="296" customFormat="1" ht="12.6" hidden="1" customHeight="1" spans="1:21">
      <c r="A10" s="308" t="s">
        <v>576</v>
      </c>
      <c r="B10" s="309">
        <v>10</v>
      </c>
      <c r="C10" s="50" t="str">
        <f>VLOOKUP(D10,'00设备表'!$D:$F,3,0)</f>
        <v>HW105-01</v>
      </c>
      <c r="D10" s="99" t="s">
        <v>337</v>
      </c>
      <c r="E10" s="50" t="str">
        <f>VLOOKUP(D10,'00设备表'!$D:$F,2,0)</f>
        <v>华为1000E-F55</v>
      </c>
      <c r="F10" s="50" t="str">
        <f>VLOOKUP(G10,'00设备表'!$D:$F,3,0)</f>
        <v>HW108-07</v>
      </c>
      <c r="G10" s="308" t="s">
        <v>542</v>
      </c>
      <c r="H10" s="50" t="str">
        <f>VLOOKUP(G10,'00设备表'!$D:$F,2,0)</f>
        <v>华为CE16804</v>
      </c>
      <c r="I10" s="308" t="s">
        <v>578</v>
      </c>
      <c r="J10" s="109" t="str">
        <f t="shared" ref="J10:J15" si="4">IF(I10="多模双头尾纤","LC-LC"&amp;" "&amp;L10&amp;"米",IF(I10="单模双头尾纤","SC-LC"&amp;" "&amp;L10&amp;"米",IF(I10="MPO双头尾纤","MPO-MPO"&amp;" "&amp;L10&amp;"米",IF(I10="以太网线","超五类线",0))))</f>
        <v>LC-LC 20米</v>
      </c>
      <c r="K10" s="309">
        <v>2</v>
      </c>
      <c r="L10" s="109">
        <f t="shared" ref="L10:L15" si="5">IF(C10=F10,10,(10+ROUNDUP(ABS(MID(C10,7,3)-MID(F10,7,3))/4,0)*5))</f>
        <v>20</v>
      </c>
      <c r="M10" s="310"/>
      <c r="N10" s="311" t="str">
        <f t="shared" si="2"/>
        <v>上走线</v>
      </c>
      <c r="O10" s="312"/>
      <c r="P10" s="309"/>
      <c r="Q10" s="298" t="str">
        <f t="shared" si="3"/>
        <v>建议手动计算</v>
      </c>
      <c r="R10" s="298"/>
      <c r="S10" s="298"/>
      <c r="T10" s="298"/>
      <c r="U10" s="298"/>
    </row>
    <row r="11" s="296" customFormat="1" hidden="1" spans="1:21">
      <c r="A11" s="308" t="s">
        <v>576</v>
      </c>
      <c r="B11" s="309">
        <v>11</v>
      </c>
      <c r="C11" s="50" t="str">
        <f>VLOOKUP(D11,'00设备表'!$D:$F,3,0)</f>
        <v>HW105-02</v>
      </c>
      <c r="D11" s="141" t="s">
        <v>355</v>
      </c>
      <c r="E11" s="50" t="str">
        <f>VLOOKUP(D11,'00设备表'!$D:$F,2,0)</f>
        <v>华为1000E-F55</v>
      </c>
      <c r="F11" s="50" t="str">
        <f>VLOOKUP(G11,'00设备表'!$D:$F,3,0)</f>
        <v>HW105-01</v>
      </c>
      <c r="G11" s="141" t="s">
        <v>352</v>
      </c>
      <c r="H11" s="50" t="str">
        <f>VLOOKUP(G11,'00设备表'!$D:$F,2,0)</f>
        <v>华为CE8865-4C</v>
      </c>
      <c r="I11" s="308" t="s">
        <v>578</v>
      </c>
      <c r="J11" s="109" t="str">
        <f t="shared" si="4"/>
        <v>LC-LC 15米</v>
      </c>
      <c r="K11" s="309">
        <v>2</v>
      </c>
      <c r="L11" s="109">
        <f t="shared" si="5"/>
        <v>15</v>
      </c>
      <c r="M11" s="310"/>
      <c r="N11" s="311" t="str">
        <f t="shared" si="2"/>
        <v>上走线</v>
      </c>
      <c r="O11" s="312"/>
      <c r="P11" s="309"/>
      <c r="Q11" s="298">
        <f t="shared" si="3"/>
        <v>15</v>
      </c>
      <c r="R11" s="298"/>
      <c r="S11" s="298"/>
      <c r="T11" s="298"/>
      <c r="U11" s="298"/>
    </row>
    <row r="12" s="296" customFormat="1" hidden="1" spans="1:21">
      <c r="A12" s="308" t="s">
        <v>576</v>
      </c>
      <c r="B12" s="309">
        <v>12</v>
      </c>
      <c r="C12" s="50" t="str">
        <f>VLOOKUP(D12,'00设备表'!$D:$F,3,0)</f>
        <v>HW105-02</v>
      </c>
      <c r="D12" s="141" t="s">
        <v>355</v>
      </c>
      <c r="E12" s="50" t="str">
        <f>VLOOKUP(D12,'00设备表'!$D:$F,2,0)</f>
        <v>华为1000E-F55</v>
      </c>
      <c r="F12" s="50" t="str">
        <f>VLOOKUP(G12,'00设备表'!$D:$F,3,0)</f>
        <v>HW105-02</v>
      </c>
      <c r="G12" s="25" t="s">
        <v>364</v>
      </c>
      <c r="H12" s="50" t="str">
        <f>VLOOKUP(G12,'00设备表'!$D:$F,2,0)</f>
        <v>华为CE8865-4C</v>
      </c>
      <c r="I12" s="308" t="s">
        <v>578</v>
      </c>
      <c r="J12" s="109" t="str">
        <f t="shared" si="4"/>
        <v>LC-LC 10米</v>
      </c>
      <c r="K12" s="309">
        <v>2</v>
      </c>
      <c r="L12" s="109">
        <f t="shared" si="5"/>
        <v>10</v>
      </c>
      <c r="M12" s="310"/>
      <c r="N12" s="311" t="str">
        <f t="shared" si="2"/>
        <v>架内走线</v>
      </c>
      <c r="O12" s="312"/>
      <c r="P12" s="309"/>
      <c r="Q12" s="298">
        <f t="shared" si="3"/>
        <v>10</v>
      </c>
      <c r="R12" s="298"/>
      <c r="S12" s="298"/>
      <c r="T12" s="298"/>
      <c r="U12" s="298"/>
    </row>
    <row r="13" s="296" customFormat="1" hidden="1" spans="1:21">
      <c r="A13" s="308" t="s">
        <v>576</v>
      </c>
      <c r="B13" s="309">
        <v>14</v>
      </c>
      <c r="C13" s="50" t="str">
        <f>VLOOKUP(D13,'00设备表'!$D:$F,3,0)</f>
        <v>HW105-02</v>
      </c>
      <c r="D13" s="141" t="s">
        <v>355</v>
      </c>
      <c r="E13" s="50" t="str">
        <f>VLOOKUP(D13,'00设备表'!$D:$F,2,0)</f>
        <v>华为1000E-F55</v>
      </c>
      <c r="F13" s="25" t="s">
        <v>587</v>
      </c>
      <c r="G13" s="141" t="s">
        <v>364</v>
      </c>
      <c r="H13" s="25" t="s">
        <v>581</v>
      </c>
      <c r="I13" s="308" t="s">
        <v>578</v>
      </c>
      <c r="J13" s="109" t="str">
        <f t="shared" si="4"/>
        <v>LC-LC 15米</v>
      </c>
      <c r="K13" s="309">
        <v>2</v>
      </c>
      <c r="L13" s="109">
        <f t="shared" si="5"/>
        <v>15</v>
      </c>
      <c r="M13" s="310"/>
      <c r="N13" s="311" t="str">
        <f t="shared" si="2"/>
        <v>上走线</v>
      </c>
      <c r="O13" s="312"/>
      <c r="P13" s="309"/>
      <c r="Q13" s="298" t="str">
        <f t="shared" si="3"/>
        <v>建议手动计算</v>
      </c>
      <c r="R13" s="298"/>
      <c r="S13" s="298"/>
      <c r="T13" s="298"/>
      <c r="U13" s="298"/>
    </row>
    <row r="14" s="296" customFormat="1" hidden="1" spans="1:21">
      <c r="A14" s="308" t="s">
        <v>576</v>
      </c>
      <c r="B14" s="309">
        <v>15</v>
      </c>
      <c r="C14" s="50" t="str">
        <f>VLOOKUP(D14,'00设备表'!$D:$F,3,0)</f>
        <v>HW105-02</v>
      </c>
      <c r="D14" s="141" t="s">
        <v>355</v>
      </c>
      <c r="E14" s="50" t="str">
        <f>VLOOKUP(D14,'00设备表'!$D:$F,2,0)</f>
        <v>华为1000E-F55</v>
      </c>
      <c r="F14" s="50" t="str">
        <f>VLOOKUP(G14,'00设备表'!$D:$F,3,0)</f>
        <v>HW105-04</v>
      </c>
      <c r="G14" s="141" t="s">
        <v>582</v>
      </c>
      <c r="H14" s="50" t="str">
        <f>VLOOKUP(G14,'00设备表'!$D:$F,2,0)</f>
        <v>华为CE6881H</v>
      </c>
      <c r="I14" s="308" t="s">
        <v>578</v>
      </c>
      <c r="J14" s="109" t="str">
        <f t="shared" si="4"/>
        <v>LC-LC 15米</v>
      </c>
      <c r="K14" s="309">
        <v>2</v>
      </c>
      <c r="L14" s="109">
        <f t="shared" si="5"/>
        <v>15</v>
      </c>
      <c r="M14" s="310"/>
      <c r="N14" s="311" t="str">
        <f t="shared" si="2"/>
        <v>上走线</v>
      </c>
      <c r="O14" s="312"/>
      <c r="P14" s="309"/>
      <c r="Q14" s="298">
        <f t="shared" si="3"/>
        <v>15</v>
      </c>
      <c r="R14" s="298"/>
      <c r="S14" s="298"/>
      <c r="T14" s="298"/>
      <c r="U14" s="298"/>
    </row>
    <row r="15" s="296" customFormat="1" hidden="1" spans="1:21">
      <c r="A15" s="308" t="s">
        <v>576</v>
      </c>
      <c r="B15" s="309">
        <v>16</v>
      </c>
      <c r="C15" s="50" t="str">
        <f>VLOOKUP(D15,'00设备表'!$D:$F,3,0)</f>
        <v>HW105-02</v>
      </c>
      <c r="D15" s="141" t="s">
        <v>355</v>
      </c>
      <c r="E15" s="50" t="str">
        <f>VLOOKUP(D15,'00设备表'!$D:$F,2,0)</f>
        <v>华为1000E-F55</v>
      </c>
      <c r="F15" s="50" t="str">
        <f>VLOOKUP(G15,'00设备表'!$D:$F,3,0)</f>
        <v>HW105-05</v>
      </c>
      <c r="G15" s="141" t="s">
        <v>583</v>
      </c>
      <c r="H15" s="50" t="str">
        <f>VLOOKUP(G15,'00设备表'!$D:$F,2,0)</f>
        <v>华为CE6881H</v>
      </c>
      <c r="I15" s="308" t="s">
        <v>578</v>
      </c>
      <c r="J15" s="109" t="str">
        <f t="shared" si="4"/>
        <v>LC-LC 15米</v>
      </c>
      <c r="K15" s="309">
        <v>2</v>
      </c>
      <c r="L15" s="109">
        <f t="shared" si="5"/>
        <v>15</v>
      </c>
      <c r="M15" s="310"/>
      <c r="N15" s="311" t="str">
        <f t="shared" si="2"/>
        <v>上走线</v>
      </c>
      <c r="O15" s="312"/>
      <c r="P15" s="309"/>
      <c r="Q15" s="298">
        <f t="shared" si="3"/>
        <v>15</v>
      </c>
      <c r="R15" s="298"/>
      <c r="S15" s="298"/>
      <c r="T15" s="298"/>
      <c r="U15" s="298"/>
    </row>
    <row r="16" s="296" customFormat="1" hidden="1" spans="1:21">
      <c r="A16" s="308" t="s">
        <v>576</v>
      </c>
      <c r="B16" s="309">
        <v>18</v>
      </c>
      <c r="C16" s="50" t="str">
        <f>VLOOKUP(D16,'00设备表'!$D:$F,3,0)</f>
        <v>HW107-02</v>
      </c>
      <c r="D16" s="308" t="s">
        <v>441</v>
      </c>
      <c r="E16" s="50" t="str">
        <f>VLOOKUP(D16,'00设备表'!$D:$F,2,0)</f>
        <v>华为1000E-F55</v>
      </c>
      <c r="F16" s="50" t="str">
        <f>VLOOKUP(G16,'00设备表'!$D:$F,3,0)</f>
        <v>HW107-03</v>
      </c>
      <c r="G16" s="308" t="s">
        <v>452</v>
      </c>
      <c r="H16" s="50" t="str">
        <f>VLOOKUP(G16,'00设备表'!$D:$F,2,0)</f>
        <v>华为1000E-F55</v>
      </c>
      <c r="I16" s="308" t="s">
        <v>577</v>
      </c>
      <c r="J16" s="109" t="str">
        <f t="shared" ref="J16:J21" si="6">IF(I16="多模双头尾纤","LC-LC"&amp;" "&amp;L16&amp;"米",IF(I16="单模双头尾纤","SC-LC"&amp;" "&amp;L16&amp;"米",IF(I16="MPO双头尾纤","MPO-MPO"&amp;" "&amp;L16&amp;"米",IF(I16="以太网线","超五类线",0))))</f>
        <v>超五类线</v>
      </c>
      <c r="K16" s="309">
        <v>2</v>
      </c>
      <c r="L16" s="109">
        <f t="shared" ref="L16:L21" si="7">IF(C16=F16,10,(10+ROUNDUP(ABS(MID(C16,7,3)-MID(F16,7,3))/4,0)*5))</f>
        <v>15</v>
      </c>
      <c r="M16" s="310">
        <f>K16*L16</f>
        <v>30</v>
      </c>
      <c r="N16" s="311" t="str">
        <f t="shared" ref="N16:N22" si="8">IF(L16=10,"架内走线","上走线")</f>
        <v>上走线</v>
      </c>
      <c r="O16" s="312"/>
      <c r="P16" s="308"/>
      <c r="Q16" s="298">
        <f t="shared" ref="Q16:Q22" si="9">IF(ABS(MID(C16,3,3)-MID(F16,3,3))&lt;&gt;0,"建议手动计算",IF(C16=F16,10,(10+ROUNDUP(ABS(MID(C16,7,3)-MID(F16,7,3))/4,0)*5)))</f>
        <v>15</v>
      </c>
      <c r="R16" s="298"/>
      <c r="S16" s="298"/>
      <c r="T16" s="298"/>
      <c r="U16" s="298"/>
    </row>
    <row r="17" s="296" customFormat="1" hidden="1" spans="1:21">
      <c r="A17" s="308" t="s">
        <v>576</v>
      </c>
      <c r="B17" s="309">
        <v>19</v>
      </c>
      <c r="C17" s="50" t="str">
        <f>VLOOKUP(D17,'00设备表'!$D:$F,3,0)</f>
        <v>HW107-02</v>
      </c>
      <c r="D17" s="308" t="s">
        <v>441</v>
      </c>
      <c r="E17" s="50" t="str">
        <f>VLOOKUP(D17,'00设备表'!$D:$F,2,0)</f>
        <v>华为1000E-F55</v>
      </c>
      <c r="F17" s="50" t="str">
        <f>VLOOKUP(G17,'00设备表'!$D:$F,3,0)</f>
        <v>HW107-02</v>
      </c>
      <c r="G17" s="141" t="s">
        <v>442</v>
      </c>
      <c r="H17" s="50" t="str">
        <f>VLOOKUP(G17,'00设备表'!$D:$F,2,0)</f>
        <v>华为CE6881H</v>
      </c>
      <c r="I17" s="308" t="s">
        <v>578</v>
      </c>
      <c r="J17" s="109" t="str">
        <f t="shared" si="6"/>
        <v>LC-LC 10米</v>
      </c>
      <c r="K17" s="309">
        <v>2</v>
      </c>
      <c r="L17" s="109">
        <f t="shared" si="7"/>
        <v>10</v>
      </c>
      <c r="M17" s="310"/>
      <c r="N17" s="311" t="str">
        <f t="shared" si="8"/>
        <v>架内走线</v>
      </c>
      <c r="O17" s="312"/>
      <c r="P17" s="309"/>
      <c r="Q17" s="298">
        <f t="shared" si="9"/>
        <v>10</v>
      </c>
      <c r="R17" s="298"/>
      <c r="S17" s="298"/>
      <c r="T17" s="298"/>
      <c r="U17" s="298"/>
    </row>
    <row r="18" s="296" customFormat="1" hidden="1" spans="1:21">
      <c r="A18" s="308" t="s">
        <v>576</v>
      </c>
      <c r="B18" s="309">
        <v>20</v>
      </c>
      <c r="C18" s="50" t="str">
        <f>VLOOKUP(D18,'00设备表'!$D:$F,3,0)</f>
        <v>HW107-02</v>
      </c>
      <c r="D18" s="308" t="s">
        <v>441</v>
      </c>
      <c r="E18" s="50" t="str">
        <f>VLOOKUP(D18,'00设备表'!$D:$F,2,0)</f>
        <v>华为1000E-F55</v>
      </c>
      <c r="F18" s="50" t="str">
        <f>VLOOKUP(G18,'00设备表'!$D:$F,3,0)</f>
        <v>HW107-03</v>
      </c>
      <c r="G18" s="25" t="s">
        <v>453</v>
      </c>
      <c r="H18" s="50" t="str">
        <f>VLOOKUP(G18,'00设备表'!$D:$F,2,0)</f>
        <v>华为CE6881H</v>
      </c>
      <c r="I18" s="308" t="s">
        <v>578</v>
      </c>
      <c r="J18" s="109" t="str">
        <f t="shared" si="6"/>
        <v>LC-LC 15米</v>
      </c>
      <c r="K18" s="309">
        <v>2</v>
      </c>
      <c r="L18" s="109">
        <f t="shared" si="7"/>
        <v>15</v>
      </c>
      <c r="M18" s="310"/>
      <c r="N18" s="311" t="str">
        <f t="shared" si="8"/>
        <v>上走线</v>
      </c>
      <c r="O18" s="312"/>
      <c r="P18" s="309" t="s">
        <v>579</v>
      </c>
      <c r="Q18" s="298">
        <f t="shared" si="9"/>
        <v>15</v>
      </c>
      <c r="R18" s="298"/>
      <c r="S18" s="298"/>
      <c r="T18" s="298"/>
      <c r="U18" s="298"/>
    </row>
    <row r="19" s="296" customFormat="1" ht="16" hidden="1" spans="1:21">
      <c r="A19" s="308" t="s">
        <v>576</v>
      </c>
      <c r="B19" s="309">
        <v>21</v>
      </c>
      <c r="C19" s="50" t="str">
        <f>VLOOKUP(D19,'00设备表'!$D:$F,3,0)</f>
        <v>HW107-02</v>
      </c>
      <c r="D19" s="308" t="s">
        <v>588</v>
      </c>
      <c r="E19" s="50" t="str">
        <f>VLOOKUP(D19,'00设备表'!$D:$F,2,0)</f>
        <v>华为OOSSMRC00</v>
      </c>
      <c r="F19" s="25" t="s">
        <v>589</v>
      </c>
      <c r="G19" s="25" t="s">
        <v>590</v>
      </c>
      <c r="H19" s="25" t="s">
        <v>591</v>
      </c>
      <c r="I19" s="308" t="s">
        <v>585</v>
      </c>
      <c r="J19" s="309" t="s">
        <v>586</v>
      </c>
      <c r="K19" s="309">
        <v>2</v>
      </c>
      <c r="L19" s="109">
        <f t="shared" si="7"/>
        <v>15</v>
      </c>
      <c r="M19" s="310"/>
      <c r="N19" s="311" t="str">
        <f t="shared" si="8"/>
        <v>上走线</v>
      </c>
      <c r="O19" s="312"/>
      <c r="P19" s="309"/>
      <c r="Q19" s="298" t="str">
        <f t="shared" si="9"/>
        <v>建议手动计算</v>
      </c>
      <c r="R19" s="298"/>
      <c r="S19" s="298"/>
      <c r="T19" s="298"/>
      <c r="U19" s="298"/>
    </row>
    <row r="20" s="296" customFormat="1" hidden="1" spans="1:21">
      <c r="A20" s="308" t="s">
        <v>576</v>
      </c>
      <c r="B20" s="309">
        <v>22</v>
      </c>
      <c r="C20" s="50" t="str">
        <f>VLOOKUP(D20,'00设备表'!$D:$F,3,0)</f>
        <v>HW107-02</v>
      </c>
      <c r="D20" s="308" t="s">
        <v>441</v>
      </c>
      <c r="E20" s="50" t="str">
        <f>VLOOKUP(D20,'00设备表'!$D:$F,2,0)</f>
        <v>华为1000E-F55</v>
      </c>
      <c r="F20" s="50" t="str">
        <f>VLOOKUP(G20,'00设备表'!$D:$F,3,0)</f>
        <v>HW107-07</v>
      </c>
      <c r="G20" s="141" t="s">
        <v>592</v>
      </c>
      <c r="H20" s="50" t="str">
        <f>VLOOKUP(G20,'00设备表'!$D:$F,2,0)</f>
        <v>华为CE6881H</v>
      </c>
      <c r="I20" s="308" t="s">
        <v>578</v>
      </c>
      <c r="J20" s="109" t="str">
        <f t="shared" si="6"/>
        <v>LC-LC 20米</v>
      </c>
      <c r="K20" s="309">
        <v>2</v>
      </c>
      <c r="L20" s="109">
        <f t="shared" si="7"/>
        <v>20</v>
      </c>
      <c r="M20" s="310"/>
      <c r="N20" s="311" t="str">
        <f t="shared" si="8"/>
        <v>上走线</v>
      </c>
      <c r="O20" s="312"/>
      <c r="P20" s="309"/>
      <c r="Q20" s="298">
        <f t="shared" si="9"/>
        <v>20</v>
      </c>
      <c r="R20" s="298"/>
      <c r="S20" s="298"/>
      <c r="T20" s="298"/>
      <c r="U20" s="298"/>
    </row>
    <row r="21" s="296" customFormat="1" hidden="1" spans="1:21">
      <c r="A21" s="308" t="s">
        <v>576</v>
      </c>
      <c r="B21" s="309">
        <v>22</v>
      </c>
      <c r="C21" s="50" t="str">
        <f>VLOOKUP(D21,'00设备表'!$D:$F,3,0)</f>
        <v>HW107-02</v>
      </c>
      <c r="D21" s="308" t="s">
        <v>441</v>
      </c>
      <c r="E21" s="50" t="str">
        <f>VLOOKUP(D21,'00设备表'!$D:$F,2,0)</f>
        <v>华为1000E-F55</v>
      </c>
      <c r="F21" s="50" t="str">
        <f>VLOOKUP(G21,'00设备表'!$D:$F,3,0)</f>
        <v>HW107-08</v>
      </c>
      <c r="G21" s="141" t="s">
        <v>593</v>
      </c>
      <c r="H21" s="50" t="str">
        <f>VLOOKUP(G21,'00设备表'!$D:$F,2,0)</f>
        <v>华为CE6881H</v>
      </c>
      <c r="I21" s="308" t="s">
        <v>578</v>
      </c>
      <c r="J21" s="109" t="str">
        <f t="shared" si="6"/>
        <v>LC-LC 20米</v>
      </c>
      <c r="K21" s="309">
        <v>2</v>
      </c>
      <c r="L21" s="109">
        <f t="shared" si="7"/>
        <v>20</v>
      </c>
      <c r="M21" s="310"/>
      <c r="N21" s="311" t="str">
        <f t="shared" si="8"/>
        <v>上走线</v>
      </c>
      <c r="O21" s="312"/>
      <c r="P21" s="309"/>
      <c r="Q21" s="298">
        <f t="shared" si="9"/>
        <v>20</v>
      </c>
      <c r="R21" s="298"/>
      <c r="S21" s="298"/>
      <c r="T21" s="298"/>
      <c r="U21" s="298"/>
    </row>
    <row r="22" s="296" customFormat="1" ht="16" hidden="1" spans="1:21">
      <c r="A22" s="308" t="s">
        <v>576</v>
      </c>
      <c r="B22" s="309">
        <v>23</v>
      </c>
      <c r="C22" s="50" t="str">
        <f>VLOOKUP(D22,'00设备表'!$D:$F,3,0)</f>
        <v>HW107-02</v>
      </c>
      <c r="D22" s="308" t="s">
        <v>441</v>
      </c>
      <c r="E22" s="50" t="str">
        <f>VLOOKUP(D22,'00设备表'!$D:$F,2,0)</f>
        <v>华为1000E-F55</v>
      </c>
      <c r="F22" s="50" t="str">
        <f>VLOOKUP(G22,'00设备表'!$D:$F,3,0)</f>
        <v>HW109-01</v>
      </c>
      <c r="G22" s="25" t="s">
        <v>584</v>
      </c>
      <c r="H22" s="50" t="str">
        <f>VLOOKUP(G22,'00设备表'!$D:$F,2,0)</f>
        <v>ODF</v>
      </c>
      <c r="I22" s="308" t="s">
        <v>585</v>
      </c>
      <c r="J22" s="309" t="s">
        <v>586</v>
      </c>
      <c r="K22" s="309">
        <v>2</v>
      </c>
      <c r="L22" s="309">
        <v>35</v>
      </c>
      <c r="M22" s="310"/>
      <c r="N22" s="311" t="str">
        <f t="shared" si="8"/>
        <v>上走线</v>
      </c>
      <c r="O22" s="312"/>
      <c r="P22" s="309"/>
      <c r="Q22" s="298" t="str">
        <f t="shared" si="9"/>
        <v>建议手动计算</v>
      </c>
      <c r="R22" s="298"/>
      <c r="S22" s="298"/>
      <c r="T22" s="298"/>
      <c r="U22" s="298"/>
    </row>
    <row r="23" s="296" customFormat="1" ht="16" hidden="1" spans="1:21">
      <c r="A23" s="308" t="s">
        <v>576</v>
      </c>
      <c r="B23" s="309">
        <v>25</v>
      </c>
      <c r="C23" s="50" t="str">
        <f>VLOOKUP(D23,'00设备表'!$D:$F,3,0)</f>
        <v>HW107-03</v>
      </c>
      <c r="D23" s="308" t="s">
        <v>452</v>
      </c>
      <c r="E23" s="50" t="str">
        <f>VLOOKUP(D23,'00设备表'!$D:$F,2,0)</f>
        <v>华为1000E-F55</v>
      </c>
      <c r="F23" s="50" t="str">
        <f>VLOOKUP(G23,'00设备表'!$D:$F,3,0)</f>
        <v>HW107-02</v>
      </c>
      <c r="G23" s="97" t="s">
        <v>594</v>
      </c>
      <c r="H23" s="50" t="str">
        <f>VLOOKUP(G23,'00设备表'!$D:$F,2,0)</f>
        <v>华为CE6881H</v>
      </c>
      <c r="I23" s="308" t="s">
        <v>578</v>
      </c>
      <c r="J23" s="109" t="str">
        <f t="shared" ref="J23:J30" si="10">IF(I23="多模双头尾纤","LC-LC"&amp;" "&amp;L23&amp;"米",IF(I23="单模双头尾纤","SC-LC"&amp;" "&amp;L23&amp;"米",IF(I23="MPO双头尾纤","MPO-MPO"&amp;" "&amp;L23&amp;"米",IF(I23="以太网线","超五类线",0))))</f>
        <v>LC-LC 15米</v>
      </c>
      <c r="K23" s="309">
        <v>2</v>
      </c>
      <c r="L23" s="109">
        <f t="shared" ref="L23:L30" si="11">IF(C23=F23,10,(10+ROUNDUP(ABS(MID(C23,7,3)-MID(F23,7,3))/4,0)*5))</f>
        <v>15</v>
      </c>
      <c r="M23" s="310"/>
      <c r="N23" s="311" t="str">
        <f t="shared" ref="N23:N30" si="12">IF(L23=10,"架内走线","上走线")</f>
        <v>上走线</v>
      </c>
      <c r="O23" s="312"/>
      <c r="P23" s="309"/>
      <c r="Q23" s="298">
        <f t="shared" ref="Q23:Q30" si="13">IF(ABS(MID(C23,3,3)-MID(F23,3,3))&lt;&gt;0,"建议手动计算",IF(C23=F23,10,(10+ROUNDUP(ABS(MID(C23,7,3)-MID(F23,7,3))/4,0)*5)))</f>
        <v>15</v>
      </c>
      <c r="R23" s="298"/>
      <c r="S23" s="298"/>
      <c r="T23" s="298"/>
      <c r="U23" s="298"/>
    </row>
    <row r="24" ht="16" hidden="1" spans="1:21">
      <c r="A24" s="308" t="s">
        <v>576</v>
      </c>
      <c r="B24" s="309">
        <v>26</v>
      </c>
      <c r="C24" s="50" t="str">
        <f>VLOOKUP(D24,'00设备表'!$D:$F,3,0)</f>
        <v>HW107-03</v>
      </c>
      <c r="D24" s="308" t="s">
        <v>452</v>
      </c>
      <c r="E24" s="50" t="str">
        <f>VLOOKUP(D24,'00设备表'!$D:$F,2,0)</f>
        <v>华为1000E-F55</v>
      </c>
      <c r="F24" s="50" t="str">
        <f>VLOOKUP(G24,'00设备表'!$D:$F,3,0)</f>
        <v>HW107-03</v>
      </c>
      <c r="G24" s="97" t="s">
        <v>595</v>
      </c>
      <c r="H24" s="50" t="str">
        <f>VLOOKUP(G24,'00设备表'!$D:$F,2,0)</f>
        <v>华为CE6881H</v>
      </c>
      <c r="I24" s="308" t="s">
        <v>578</v>
      </c>
      <c r="J24" s="109" t="str">
        <f t="shared" si="10"/>
        <v>LC-LC 10米</v>
      </c>
      <c r="K24" s="309">
        <v>2</v>
      </c>
      <c r="L24" s="109">
        <f t="shared" si="11"/>
        <v>10</v>
      </c>
      <c r="M24" s="310"/>
      <c r="N24" s="311" t="str">
        <f t="shared" si="12"/>
        <v>架内走线</v>
      </c>
      <c r="O24" s="312"/>
      <c r="P24" s="309"/>
      <c r="Q24" s="298">
        <f t="shared" si="13"/>
        <v>10</v>
      </c>
    </row>
    <row r="25" hidden="1" spans="1:21">
      <c r="A25" s="308" t="s">
        <v>576</v>
      </c>
      <c r="B25" s="309">
        <v>27</v>
      </c>
      <c r="C25" s="50" t="str">
        <f>VLOOKUP(D25,'00设备表'!$D:$F,3,0)</f>
        <v>HW107-03</v>
      </c>
      <c r="D25" s="308" t="s">
        <v>452</v>
      </c>
      <c r="E25" s="50" t="str">
        <f>VLOOKUP(D25,'00设备表'!$D:$F,2,0)</f>
        <v>华为1000E-F55</v>
      </c>
      <c r="F25" s="50" t="str">
        <f>VLOOKUP(G25,'00设备表'!$D:$F,3,0)</f>
        <v>HW107-07</v>
      </c>
      <c r="G25" s="31" t="s">
        <v>592</v>
      </c>
      <c r="H25" s="50" t="str">
        <f>VLOOKUP(G25,'00设备表'!$D:$F,2,0)</f>
        <v>华为CE6881H</v>
      </c>
      <c r="I25" s="308" t="s">
        <v>578</v>
      </c>
      <c r="J25" s="109" t="str">
        <f t="shared" si="10"/>
        <v>LC-LC 15米</v>
      </c>
      <c r="K25" s="309">
        <v>2</v>
      </c>
      <c r="L25" s="109">
        <f t="shared" si="11"/>
        <v>15</v>
      </c>
      <c r="M25" s="310"/>
      <c r="N25" s="311" t="str">
        <f t="shared" si="12"/>
        <v>上走线</v>
      </c>
      <c r="O25" s="312"/>
      <c r="P25" s="309"/>
      <c r="Q25" s="298">
        <f t="shared" si="13"/>
        <v>15</v>
      </c>
    </row>
    <row r="26" hidden="1" spans="1:21">
      <c r="A26" s="308" t="s">
        <v>576</v>
      </c>
      <c r="B26" s="309">
        <v>27</v>
      </c>
      <c r="C26" s="50" t="str">
        <f>VLOOKUP(D26,'00设备表'!$D:$F,3,0)</f>
        <v>HW107-03</v>
      </c>
      <c r="D26" s="308" t="s">
        <v>452</v>
      </c>
      <c r="E26" s="50" t="str">
        <f>VLOOKUP(D26,'00设备表'!$D:$F,2,0)</f>
        <v>华为1000E-F55</v>
      </c>
      <c r="F26" s="50" t="str">
        <f>VLOOKUP(G26,'00设备表'!$D:$F,3,0)</f>
        <v>HW107-08</v>
      </c>
      <c r="G26" s="31" t="s">
        <v>593</v>
      </c>
      <c r="H26" s="50" t="str">
        <f>VLOOKUP(G26,'00设备表'!$D:$F,2,0)</f>
        <v>华为CE6881H</v>
      </c>
      <c r="I26" s="308" t="s">
        <v>578</v>
      </c>
      <c r="J26" s="109" t="str">
        <f t="shared" si="10"/>
        <v>LC-LC 20米</v>
      </c>
      <c r="K26" s="309">
        <v>2</v>
      </c>
      <c r="L26" s="109">
        <f t="shared" si="11"/>
        <v>20</v>
      </c>
      <c r="M26" s="310"/>
      <c r="N26" s="311" t="str">
        <f t="shared" si="12"/>
        <v>上走线</v>
      </c>
      <c r="O26" s="312"/>
      <c r="P26" s="309"/>
      <c r="Q26" s="298">
        <f t="shared" si="13"/>
        <v>20</v>
      </c>
    </row>
    <row r="27" ht="16" hidden="1" spans="1:21">
      <c r="A27" s="308" t="s">
        <v>576</v>
      </c>
      <c r="B27" s="309">
        <v>27</v>
      </c>
      <c r="C27" s="50" t="str">
        <f>VLOOKUP(D27,'00设备表'!$D:$F,3,0)</f>
        <v>HW107-03</v>
      </c>
      <c r="D27" s="308" t="s">
        <v>596</v>
      </c>
      <c r="E27" s="50" t="str">
        <f>VLOOKUP(D27,'00设备表'!$D:$F,2,0)</f>
        <v>华为OOSSMRC00</v>
      </c>
      <c r="F27" s="25" t="s">
        <v>589</v>
      </c>
      <c r="G27" s="25" t="s">
        <v>597</v>
      </c>
      <c r="H27" s="25" t="s">
        <v>598</v>
      </c>
      <c r="I27" s="308" t="s">
        <v>585</v>
      </c>
      <c r="J27" s="309" t="s">
        <v>586</v>
      </c>
      <c r="K27" s="309">
        <v>2</v>
      </c>
      <c r="L27" s="109">
        <f t="shared" si="11"/>
        <v>15</v>
      </c>
      <c r="M27" s="310"/>
      <c r="N27" s="311" t="str">
        <f t="shared" si="12"/>
        <v>上走线</v>
      </c>
      <c r="O27" s="312"/>
      <c r="P27" s="309"/>
      <c r="Q27" s="298" t="str">
        <f t="shared" si="13"/>
        <v>建议手动计算</v>
      </c>
    </row>
    <row r="28" hidden="1" spans="1:21">
      <c r="A28" s="308" t="s">
        <v>576</v>
      </c>
      <c r="B28" s="309">
        <v>28</v>
      </c>
      <c r="C28" s="50" t="str">
        <f>VLOOKUP(D28,'00设备表'!$D:$F,3,0)</f>
        <v>HW108-07</v>
      </c>
      <c r="D28" s="141" t="s">
        <v>533</v>
      </c>
      <c r="E28" s="50" t="str">
        <f>VLOOKUP(D28,'00设备表'!$D:$F,2,0)</f>
        <v>华为1000E-F125</v>
      </c>
      <c r="F28" s="50" t="str">
        <f>VLOOKUP(G28,'00设备表'!$D:$F,3,0)</f>
        <v>HW108-09</v>
      </c>
      <c r="G28" s="141" t="s">
        <v>550</v>
      </c>
      <c r="H28" s="50" t="str">
        <f>VLOOKUP(G28,'00设备表'!$D:$F,2,0)</f>
        <v>华为1000E-F125</v>
      </c>
      <c r="I28" s="308" t="s">
        <v>599</v>
      </c>
      <c r="J28" s="109" t="str">
        <f t="shared" si="10"/>
        <v>MPO-MPO 15米</v>
      </c>
      <c r="K28" s="309">
        <v>2</v>
      </c>
      <c r="L28" s="109">
        <f t="shared" si="11"/>
        <v>15</v>
      </c>
      <c r="M28" s="310">
        <f>K28*L28</f>
        <v>30</v>
      </c>
      <c r="N28" s="311" t="str">
        <f t="shared" si="12"/>
        <v>上走线</v>
      </c>
      <c r="O28" s="312"/>
      <c r="P28" s="309"/>
      <c r="Q28" s="298">
        <f t="shared" si="13"/>
        <v>15</v>
      </c>
    </row>
    <row r="29" hidden="1" spans="1:21">
      <c r="A29" s="308" t="s">
        <v>576</v>
      </c>
      <c r="B29" s="309">
        <v>29</v>
      </c>
      <c r="C29" s="50" t="str">
        <f>VLOOKUP(D29,'00设备表'!$D:$F,3,0)</f>
        <v>HW108-07</v>
      </c>
      <c r="D29" s="141" t="s">
        <v>533</v>
      </c>
      <c r="E29" s="50" t="str">
        <f>VLOOKUP(D29,'00设备表'!$D:$F,2,0)</f>
        <v>华为1000E-F125</v>
      </c>
      <c r="F29" s="50" t="str">
        <f>VLOOKUP(G29,'00设备表'!$D:$F,3,0)</f>
        <v>HW108-07</v>
      </c>
      <c r="G29" s="25" t="s">
        <v>600</v>
      </c>
      <c r="H29" s="50" t="str">
        <f>VLOOKUP(G29,'00设备表'!$D:$F,2,0)</f>
        <v>华为CE6881H</v>
      </c>
      <c r="I29" s="308" t="s">
        <v>578</v>
      </c>
      <c r="J29" s="109" t="str">
        <f t="shared" si="10"/>
        <v>LC-LC 10米</v>
      </c>
      <c r="K29" s="309">
        <v>2</v>
      </c>
      <c r="L29" s="109">
        <f t="shared" si="11"/>
        <v>10</v>
      </c>
      <c r="M29" s="310"/>
      <c r="N29" s="311" t="str">
        <f t="shared" si="12"/>
        <v>架内走线</v>
      </c>
      <c r="O29" s="312"/>
      <c r="P29" s="309"/>
      <c r="Q29" s="298">
        <f t="shared" si="13"/>
        <v>10</v>
      </c>
    </row>
    <row r="30" hidden="1" spans="1:21">
      <c r="A30" s="308" t="s">
        <v>576</v>
      </c>
      <c r="B30" s="309">
        <v>30</v>
      </c>
      <c r="C30" s="50" t="str">
        <f>VLOOKUP(D30,'00设备表'!$D:$F,3,0)</f>
        <v>HW108-09</v>
      </c>
      <c r="D30" s="141" t="s">
        <v>550</v>
      </c>
      <c r="E30" s="50" t="str">
        <f>VLOOKUP(D30,'00设备表'!$D:$F,2,0)</f>
        <v>华为1000E-F125</v>
      </c>
      <c r="F30" s="50" t="str">
        <f>VLOOKUP(G30,'00设备表'!$D:$F,3,0)</f>
        <v>HW108-09</v>
      </c>
      <c r="G30" s="25" t="s">
        <v>601</v>
      </c>
      <c r="H30" s="50" t="str">
        <f>VLOOKUP(G30,'00设备表'!$D:$F,2,0)</f>
        <v>华为CE6881H</v>
      </c>
      <c r="I30" s="308" t="s">
        <v>578</v>
      </c>
      <c r="J30" s="109" t="str">
        <f t="shared" si="10"/>
        <v>LC-LC 10米</v>
      </c>
      <c r="K30" s="309">
        <v>2</v>
      </c>
      <c r="L30" s="109">
        <f t="shared" si="11"/>
        <v>10</v>
      </c>
      <c r="M30" s="310">
        <f>K30*L30</f>
        <v>20</v>
      </c>
      <c r="N30" s="311" t="str">
        <f t="shared" si="12"/>
        <v>架内走线</v>
      </c>
      <c r="O30" s="312"/>
      <c r="P30" s="309"/>
      <c r="Q30" s="298">
        <f t="shared" si="13"/>
        <v>10</v>
      </c>
    </row>
    <row r="31" s="296" customFormat="1" hidden="1" spans="1:21">
      <c r="A31" s="308" t="s">
        <v>576</v>
      </c>
      <c r="B31" s="309">
        <v>31</v>
      </c>
      <c r="C31" s="50" t="str">
        <f>VLOOKUP(D31,'00设备表'!$D:$F,3,0)</f>
        <v>HW105-01</v>
      </c>
      <c r="D31" s="99" t="s">
        <v>352</v>
      </c>
      <c r="E31" s="50" t="str">
        <f>VLOOKUP(D31,'00设备表'!$D:$F,2,0)</f>
        <v>华为CE8865-4C</v>
      </c>
      <c r="F31" s="50" t="str">
        <f>VLOOKUP(G31,'00设备表'!$D:$F,3,0)</f>
        <v>HW105-02</v>
      </c>
      <c r="G31" s="141" t="s">
        <v>364</v>
      </c>
      <c r="H31" s="50" t="str">
        <f>VLOOKUP(G31,'00设备表'!$D:$F,2,0)</f>
        <v>华为CE8865-4C</v>
      </c>
      <c r="I31" s="308" t="s">
        <v>578</v>
      </c>
      <c r="J31" s="109" t="str">
        <f t="shared" ref="J31:J94" si="14">IF(I31="多模双头尾纤","LC-LC"&amp;" "&amp;L31&amp;"米",IF(I31="单模双头尾纤","SC-LC"&amp;" "&amp;L31&amp;"米",IF(I31="MPO双头尾纤","MPO-MPO"&amp;" "&amp;L31&amp;"米",IF(I31="以太网线","超五类线",0))))</f>
        <v>LC-LC 15米</v>
      </c>
      <c r="K31" s="309">
        <v>4</v>
      </c>
      <c r="L31" s="109">
        <f t="shared" ref="L31" si="15">IF(C31=F31,10,(10+ROUNDUP(ABS(MID(C31,7,3)-MID(F31,7,3))/4,0)*5))</f>
        <v>15</v>
      </c>
      <c r="M31" s="310"/>
      <c r="N31" s="311" t="str">
        <f t="shared" ref="N31:N86" si="16">IF(L31=10,"架内走线","上走线")</f>
        <v>上走线</v>
      </c>
      <c r="O31" s="312"/>
      <c r="P31" s="309"/>
      <c r="Q31" s="298">
        <f t="shared" ref="Q31:Q94" si="17">IF(ABS(MID(C31,3,3)-MID(F31,3,3))&lt;&gt;0,"建议手动计算",IF(C31=F31,10,(10+ROUNDUP(ABS(MID(C31,7,3)-MID(F31,7,3))/4,0)*5)))</f>
        <v>15</v>
      </c>
      <c r="R31" s="298"/>
      <c r="S31" s="298"/>
      <c r="T31" s="298"/>
      <c r="U31" s="298"/>
    </row>
    <row r="32" s="296" customFormat="1" hidden="1" spans="1:21">
      <c r="A32" s="308" t="s">
        <v>576</v>
      </c>
      <c r="B32" s="309">
        <v>32</v>
      </c>
      <c r="C32" s="50" t="str">
        <f>VLOOKUP(D32,'00设备表'!$D:$F,3,0)</f>
        <v>HW105-01</v>
      </c>
      <c r="D32" s="99" t="s">
        <v>352</v>
      </c>
      <c r="E32" s="50" t="str">
        <f>VLOOKUP(D32,'00设备表'!$D:$F,2,0)</f>
        <v>华为CE8865-4C</v>
      </c>
      <c r="F32" s="50" t="str">
        <f>VLOOKUP(G32,'00设备表'!$D:$F,3,0)</f>
        <v>HW105-02</v>
      </c>
      <c r="G32" s="141" t="s">
        <v>364</v>
      </c>
      <c r="H32" s="50" t="str">
        <f>VLOOKUP(G32,'00设备表'!$D:$F,2,0)</f>
        <v>华为CE8865-4C</v>
      </c>
      <c r="I32" s="308" t="s">
        <v>599</v>
      </c>
      <c r="J32" s="109" t="str">
        <f t="shared" si="14"/>
        <v>MPO-MPO 15米</v>
      </c>
      <c r="K32" s="309">
        <v>2</v>
      </c>
      <c r="L32" s="109">
        <f t="shared" ref="L31:L87" si="18">IF(C32=F32,10,(10+ROUNDUP(ABS(MID(C32,7,3)-MID(F32,7,3))/4,0)*5))</f>
        <v>15</v>
      </c>
      <c r="M32" s="310"/>
      <c r="N32" s="311" t="str">
        <f t="shared" si="16"/>
        <v>上走线</v>
      </c>
      <c r="O32" s="312"/>
      <c r="P32" s="309"/>
      <c r="Q32" s="298">
        <f t="shared" si="17"/>
        <v>15</v>
      </c>
      <c r="R32" s="298"/>
      <c r="S32" s="298"/>
      <c r="T32" s="298"/>
      <c r="U32" s="298"/>
    </row>
    <row r="33" s="296" customFormat="1" hidden="1" spans="1:21">
      <c r="A33" s="308" t="s">
        <v>576</v>
      </c>
      <c r="B33" s="309">
        <v>33</v>
      </c>
      <c r="C33" s="50" t="str">
        <f>VLOOKUP(D33,'00设备表'!$D:$F,3,0)</f>
        <v>HW105-01</v>
      </c>
      <c r="D33" s="99" t="s">
        <v>352</v>
      </c>
      <c r="E33" s="50" t="str">
        <f>VLOOKUP(D33,'00设备表'!$D:$F,2,0)</f>
        <v>华为CE8865-4C</v>
      </c>
      <c r="F33" s="50" t="str">
        <f>VLOOKUP(G33,'00设备表'!$D:$F,3,0)</f>
        <v>HW105-06</v>
      </c>
      <c r="G33" s="99" t="s">
        <v>391</v>
      </c>
      <c r="H33" s="50" t="str">
        <f>VLOOKUP(G33,'00设备表'!$D:$F,2,0)</f>
        <v>华为CE6881H</v>
      </c>
      <c r="I33" s="308" t="s">
        <v>599</v>
      </c>
      <c r="J33" s="109" t="str">
        <f t="shared" si="14"/>
        <v>MPO-MPO 20米</v>
      </c>
      <c r="K33" s="309">
        <v>1</v>
      </c>
      <c r="L33" s="109">
        <f t="shared" si="18"/>
        <v>20</v>
      </c>
      <c r="M33" s="310"/>
      <c r="N33" s="311" t="str">
        <f t="shared" si="16"/>
        <v>上走线</v>
      </c>
      <c r="O33" s="312"/>
      <c r="P33" s="309"/>
      <c r="Q33" s="298">
        <f t="shared" si="17"/>
        <v>20</v>
      </c>
      <c r="R33" s="298"/>
      <c r="S33" s="298"/>
      <c r="T33" s="298"/>
      <c r="U33" s="298"/>
    </row>
    <row r="34" s="296" customFormat="1" hidden="1" spans="1:21">
      <c r="A34" s="308" t="s">
        <v>576</v>
      </c>
      <c r="B34" s="309">
        <v>34</v>
      </c>
      <c r="C34" s="50" t="str">
        <f>VLOOKUP(D34,'00设备表'!$D:$F,3,0)</f>
        <v>HW105-01</v>
      </c>
      <c r="D34" s="99" t="s">
        <v>352</v>
      </c>
      <c r="E34" s="50" t="str">
        <f>VLOOKUP(D34,'00设备表'!$D:$F,2,0)</f>
        <v>华为CE8865-4C</v>
      </c>
      <c r="F34" s="50" t="str">
        <f>VLOOKUP(G34,'00设备表'!$D:$F,3,0)</f>
        <v>HW105-08</v>
      </c>
      <c r="G34" s="141" t="s">
        <v>401</v>
      </c>
      <c r="H34" s="50" t="str">
        <f>VLOOKUP(G34,'00设备表'!$D:$F,2,0)</f>
        <v>华为CE6881H</v>
      </c>
      <c r="I34" s="308" t="s">
        <v>599</v>
      </c>
      <c r="J34" s="109" t="str">
        <f t="shared" si="14"/>
        <v>MPO-MPO 20米</v>
      </c>
      <c r="K34" s="309">
        <v>1</v>
      </c>
      <c r="L34" s="109">
        <f t="shared" si="18"/>
        <v>20</v>
      </c>
      <c r="M34" s="310"/>
      <c r="N34" s="311" t="str">
        <f t="shared" si="16"/>
        <v>上走线</v>
      </c>
      <c r="O34" s="312"/>
      <c r="P34" s="309"/>
      <c r="Q34" s="298">
        <f t="shared" si="17"/>
        <v>20</v>
      </c>
      <c r="R34" s="298"/>
      <c r="S34" s="298"/>
      <c r="T34" s="298"/>
      <c r="U34" s="298"/>
    </row>
    <row r="35" s="296" customFormat="1" hidden="1" spans="1:21">
      <c r="A35" s="308" t="s">
        <v>576</v>
      </c>
      <c r="B35" s="309">
        <v>35</v>
      </c>
      <c r="C35" s="50" t="str">
        <f>VLOOKUP(D35,'00设备表'!$D:$F,3,0)</f>
        <v>HW105-01</v>
      </c>
      <c r="D35" s="99" t="s">
        <v>352</v>
      </c>
      <c r="E35" s="50" t="str">
        <f>VLOOKUP(D35,'00设备表'!$D:$F,2,0)</f>
        <v>华为CE8865-4C</v>
      </c>
      <c r="F35" s="50" t="str">
        <f>VLOOKUP(G35,'00设备表'!$D:$F,3,0)</f>
        <v>HW106-04</v>
      </c>
      <c r="G35" s="141" t="s">
        <v>427</v>
      </c>
      <c r="H35" s="50" t="str">
        <f>VLOOKUP(G35,'00设备表'!$D:$F,2,0)</f>
        <v>华为CE6881H</v>
      </c>
      <c r="I35" s="308" t="s">
        <v>599</v>
      </c>
      <c r="J35" s="109" t="str">
        <f t="shared" si="14"/>
        <v>MPO-MPO 15米</v>
      </c>
      <c r="K35" s="309">
        <v>1</v>
      </c>
      <c r="L35" s="109">
        <f t="shared" si="18"/>
        <v>15</v>
      </c>
      <c r="M35" s="310"/>
      <c r="N35" s="311" t="str">
        <f t="shared" si="16"/>
        <v>上走线</v>
      </c>
      <c r="O35" s="312"/>
      <c r="P35" s="309"/>
      <c r="Q35" s="298" t="str">
        <f t="shared" si="17"/>
        <v>建议手动计算</v>
      </c>
      <c r="R35" s="298"/>
      <c r="S35" s="298"/>
      <c r="T35" s="298"/>
      <c r="U35" s="298"/>
    </row>
    <row r="36" hidden="1" spans="1:21">
      <c r="A36" s="308" t="s">
        <v>576</v>
      </c>
      <c r="B36" s="309">
        <v>36</v>
      </c>
      <c r="C36" s="50" t="str">
        <f>VLOOKUP(D36,'00设备表'!$D:$F,3,0)</f>
        <v>HW105-01</v>
      </c>
      <c r="D36" s="99" t="s">
        <v>352</v>
      </c>
      <c r="E36" s="50" t="str">
        <f>VLOOKUP(D36,'00设备表'!$D:$F,2,0)</f>
        <v>华为CE8865-4C</v>
      </c>
      <c r="F36" s="50" t="str">
        <f>VLOOKUP(G36,'00设备表'!$D:$F,3,0)</f>
        <v>HW106-06</v>
      </c>
      <c r="G36" s="141" t="s">
        <v>435</v>
      </c>
      <c r="H36" s="50" t="str">
        <f>VLOOKUP(G36,'00设备表'!$D:$F,2,0)</f>
        <v>华为CE6881H</v>
      </c>
      <c r="I36" s="308" t="s">
        <v>599</v>
      </c>
      <c r="J36" s="109" t="str">
        <f t="shared" si="14"/>
        <v>MPO-MPO 20米</v>
      </c>
      <c r="K36" s="309">
        <v>1</v>
      </c>
      <c r="L36" s="109">
        <f t="shared" si="18"/>
        <v>20</v>
      </c>
      <c r="M36" s="310"/>
      <c r="N36" s="311" t="str">
        <f t="shared" si="16"/>
        <v>上走线</v>
      </c>
      <c r="O36" s="312"/>
      <c r="P36" s="309"/>
      <c r="Q36" s="298" t="str">
        <f t="shared" si="17"/>
        <v>建议手动计算</v>
      </c>
    </row>
    <row r="37" hidden="1" spans="1:21">
      <c r="A37" s="308" t="s">
        <v>576</v>
      </c>
      <c r="B37" s="309">
        <v>37</v>
      </c>
      <c r="C37" s="50" t="str">
        <f>VLOOKUP(D37,'00设备表'!$D:$F,3,0)</f>
        <v>HW105-01</v>
      </c>
      <c r="D37" s="99" t="s">
        <v>352</v>
      </c>
      <c r="E37" s="50" t="str">
        <f>VLOOKUP(D37,'00设备表'!$D:$F,2,0)</f>
        <v>华为CE8865-4C</v>
      </c>
      <c r="F37" s="50" t="str">
        <f>VLOOKUP(G37,'00设备表'!$D:$F,3,0)</f>
        <v>HW106-02</v>
      </c>
      <c r="G37" s="141" t="s">
        <v>417</v>
      </c>
      <c r="H37" s="50" t="str">
        <f>VLOOKUP(G37,'00设备表'!$D:$F,2,0)</f>
        <v>华为CE6881H</v>
      </c>
      <c r="I37" s="308" t="s">
        <v>599</v>
      </c>
      <c r="J37" s="109" t="str">
        <f t="shared" si="14"/>
        <v>MPO-MPO 15米</v>
      </c>
      <c r="K37" s="309">
        <v>1</v>
      </c>
      <c r="L37" s="109">
        <f t="shared" si="18"/>
        <v>15</v>
      </c>
      <c r="M37" s="310"/>
      <c r="N37" s="311" t="str">
        <f t="shared" si="16"/>
        <v>上走线</v>
      </c>
      <c r="O37" s="312"/>
      <c r="P37" s="308"/>
      <c r="Q37" s="298" t="str">
        <f t="shared" si="17"/>
        <v>建议手动计算</v>
      </c>
    </row>
    <row r="38" hidden="1" spans="1:21">
      <c r="A38" s="308" t="s">
        <v>576</v>
      </c>
      <c r="B38" s="309">
        <v>38</v>
      </c>
      <c r="C38" s="50" t="str">
        <f>VLOOKUP(D38,'00设备表'!$D:$F,3,0)</f>
        <v>HW105-01</v>
      </c>
      <c r="D38" s="99" t="s">
        <v>352</v>
      </c>
      <c r="E38" s="50" t="str">
        <f>VLOOKUP(D38,'00设备表'!$D:$F,2,0)</f>
        <v>华为CE8865-4C</v>
      </c>
      <c r="F38" s="50" t="str">
        <f>VLOOKUP(G38,'00设备表'!$D:$F,3,0)</f>
        <v>HW106-03</v>
      </c>
      <c r="G38" s="141" t="s">
        <v>423</v>
      </c>
      <c r="H38" s="50" t="str">
        <f>VLOOKUP(G38,'00设备表'!$D:$F,2,0)</f>
        <v>华为CE6881H</v>
      </c>
      <c r="I38" s="308" t="s">
        <v>599</v>
      </c>
      <c r="J38" s="109" t="str">
        <f t="shared" si="14"/>
        <v>MPO-MPO 15米</v>
      </c>
      <c r="K38" s="309">
        <v>1</v>
      </c>
      <c r="L38" s="109">
        <f t="shared" si="18"/>
        <v>15</v>
      </c>
      <c r="M38" s="310"/>
      <c r="N38" s="311" t="str">
        <f t="shared" si="16"/>
        <v>上走线</v>
      </c>
      <c r="O38" s="312"/>
      <c r="P38" s="309" t="s">
        <v>602</v>
      </c>
      <c r="Q38" s="298" t="str">
        <f t="shared" si="17"/>
        <v>建议手动计算</v>
      </c>
    </row>
    <row r="39" ht="16" hidden="1" spans="1:21">
      <c r="A39" s="308" t="s">
        <v>576</v>
      </c>
      <c r="B39" s="309">
        <v>39</v>
      </c>
      <c r="C39" s="50" t="str">
        <f>VLOOKUP(D39,'00设备表'!$D:$F,3,0)</f>
        <v>HW105-01</v>
      </c>
      <c r="D39" s="99" t="s">
        <v>352</v>
      </c>
      <c r="E39" s="50" t="str">
        <f>VLOOKUP(D39,'00设备表'!$D:$F,2,0)</f>
        <v>华为CE8865-4C</v>
      </c>
      <c r="F39" s="50" t="str">
        <f>VLOOKUP(G39,'00设备表'!$D:$F,3,0)</f>
        <v>HW105-01</v>
      </c>
      <c r="G39" s="28" t="s">
        <v>341</v>
      </c>
      <c r="H39" s="50" t="str">
        <f>VLOOKUP(G39,'00设备表'!$D:$F,2,0)</f>
        <v>华为CE6881H</v>
      </c>
      <c r="I39" s="308" t="s">
        <v>599</v>
      </c>
      <c r="J39" s="109" t="str">
        <f t="shared" si="14"/>
        <v>MPO-MPO 10米</v>
      </c>
      <c r="K39" s="309">
        <v>1</v>
      </c>
      <c r="L39" s="109">
        <f t="shared" si="18"/>
        <v>10</v>
      </c>
      <c r="M39" s="310"/>
      <c r="N39" s="311" t="str">
        <f t="shared" si="16"/>
        <v>架内走线</v>
      </c>
      <c r="O39" s="312"/>
      <c r="P39" s="309"/>
      <c r="Q39" s="298">
        <f t="shared" si="17"/>
        <v>10</v>
      </c>
    </row>
    <row r="40" ht="16" hidden="1" spans="1:21">
      <c r="A40" s="308" t="s">
        <v>576</v>
      </c>
      <c r="B40" s="309">
        <v>40</v>
      </c>
      <c r="C40" s="50" t="str">
        <f>VLOOKUP(D40,'00设备表'!$D:$F,3,0)</f>
        <v>HW105-01</v>
      </c>
      <c r="D40" s="99" t="s">
        <v>352</v>
      </c>
      <c r="E40" s="50" t="str">
        <f>VLOOKUP(D40,'00设备表'!$D:$F,2,0)</f>
        <v>华为CE8865-4C</v>
      </c>
      <c r="F40" s="50" t="str">
        <f>VLOOKUP(G40,'00设备表'!$D:$F,3,0)</f>
        <v>HW105-02</v>
      </c>
      <c r="G40" s="28" t="s">
        <v>356</v>
      </c>
      <c r="H40" s="50" t="str">
        <f>VLOOKUP(G40,'00设备表'!$D:$F,2,0)</f>
        <v>华为CE6881H</v>
      </c>
      <c r="I40" s="308" t="s">
        <v>599</v>
      </c>
      <c r="J40" s="109" t="str">
        <f t="shared" si="14"/>
        <v>MPO-MPO 15米</v>
      </c>
      <c r="K40" s="309">
        <v>1</v>
      </c>
      <c r="L40" s="109">
        <f t="shared" si="18"/>
        <v>15</v>
      </c>
      <c r="M40" s="310"/>
      <c r="N40" s="311" t="str">
        <f t="shared" si="16"/>
        <v>上走线</v>
      </c>
      <c r="O40" s="312"/>
      <c r="P40" s="309"/>
      <c r="Q40" s="298">
        <f t="shared" si="17"/>
        <v>15</v>
      </c>
    </row>
    <row r="41" hidden="1" spans="1:21">
      <c r="A41" s="308" t="s">
        <v>576</v>
      </c>
      <c r="B41" s="309">
        <v>41</v>
      </c>
      <c r="C41" s="50" t="str">
        <f>VLOOKUP(D41,'00设备表'!$D:$F,3,0)</f>
        <v>HW105-01</v>
      </c>
      <c r="D41" s="99" t="s">
        <v>352</v>
      </c>
      <c r="E41" s="50" t="str">
        <f>VLOOKUP(D41,'00设备表'!$D:$F,2,0)</f>
        <v>华为CE8865-4C</v>
      </c>
      <c r="F41" s="50" t="str">
        <f>VLOOKUP(G41,'00设备表'!$D:$F,3,0)</f>
        <v>HW105-01</v>
      </c>
      <c r="G41" s="99" t="s">
        <v>343</v>
      </c>
      <c r="H41" s="50" t="str">
        <f>VLOOKUP(G41,'00设备表'!$D:$F,2,0)</f>
        <v>华为CE6881H</v>
      </c>
      <c r="I41" s="308" t="s">
        <v>599</v>
      </c>
      <c r="J41" s="109" t="str">
        <f t="shared" si="14"/>
        <v>MPO-MPO 10米</v>
      </c>
      <c r="K41" s="309">
        <v>1</v>
      </c>
      <c r="L41" s="109">
        <f t="shared" si="18"/>
        <v>10</v>
      </c>
      <c r="M41" s="310"/>
      <c r="N41" s="311" t="str">
        <f t="shared" si="16"/>
        <v>架内走线</v>
      </c>
      <c r="O41" s="312"/>
      <c r="P41" s="309"/>
      <c r="Q41" s="298">
        <f t="shared" si="17"/>
        <v>10</v>
      </c>
    </row>
    <row r="42" hidden="1" spans="1:21">
      <c r="A42" s="308" t="s">
        <v>576</v>
      </c>
      <c r="B42" s="309">
        <v>42</v>
      </c>
      <c r="C42" s="50" t="str">
        <f>VLOOKUP(D42,'00设备表'!$D:$F,3,0)</f>
        <v>HW105-01</v>
      </c>
      <c r="D42" s="99" t="s">
        <v>352</v>
      </c>
      <c r="E42" s="50" t="str">
        <f>VLOOKUP(D42,'00设备表'!$D:$F,2,0)</f>
        <v>华为CE8865-4C</v>
      </c>
      <c r="F42" s="50" t="str">
        <f>VLOOKUP(G42,'00设备表'!$D:$F,3,0)</f>
        <v>HW105-02</v>
      </c>
      <c r="G42" s="99" t="s">
        <v>357</v>
      </c>
      <c r="H42" s="50" t="str">
        <f>VLOOKUP(G42,'00设备表'!$D:$F,2,0)</f>
        <v>华为CE6881H</v>
      </c>
      <c r="I42" s="308" t="s">
        <v>599</v>
      </c>
      <c r="J42" s="109" t="str">
        <f t="shared" si="14"/>
        <v>MPO-MPO 15米</v>
      </c>
      <c r="K42" s="309">
        <v>1</v>
      </c>
      <c r="L42" s="109">
        <f t="shared" si="18"/>
        <v>15</v>
      </c>
      <c r="M42" s="310"/>
      <c r="N42" s="311" t="str">
        <f t="shared" si="16"/>
        <v>上走线</v>
      </c>
      <c r="O42" s="312"/>
      <c r="P42" s="308"/>
      <c r="Q42" s="298">
        <f t="shared" si="17"/>
        <v>15</v>
      </c>
    </row>
    <row r="43" hidden="1" spans="1:21">
      <c r="A43" s="308" t="s">
        <v>576</v>
      </c>
      <c r="B43" s="309">
        <v>43</v>
      </c>
      <c r="C43" s="50" t="str">
        <f>VLOOKUP(D43,'00设备表'!$D:$F,3,0)</f>
        <v>HW105-01</v>
      </c>
      <c r="D43" s="99" t="s">
        <v>352</v>
      </c>
      <c r="E43" s="50" t="str">
        <f>VLOOKUP(D43,'00设备表'!$D:$F,2,0)</f>
        <v>华为CE8865-4C</v>
      </c>
      <c r="F43" s="50" t="str">
        <f>VLOOKUP(G43,'00设备表'!$D:$F,3,0)</f>
        <v>HW105-04</v>
      </c>
      <c r="G43" s="141" t="s">
        <v>582</v>
      </c>
      <c r="H43" s="50" t="str">
        <f>VLOOKUP(G43,'00设备表'!$D:$F,2,0)</f>
        <v>华为CE6881H</v>
      </c>
      <c r="I43" s="308" t="s">
        <v>599</v>
      </c>
      <c r="J43" s="109" t="str">
        <f t="shared" si="14"/>
        <v>MPO-MPO 15米</v>
      </c>
      <c r="K43" s="309">
        <v>1</v>
      </c>
      <c r="L43" s="109">
        <f t="shared" si="18"/>
        <v>15</v>
      </c>
      <c r="M43" s="310"/>
      <c r="N43" s="311" t="str">
        <f t="shared" si="16"/>
        <v>上走线</v>
      </c>
      <c r="O43" s="312"/>
      <c r="P43" s="308"/>
      <c r="Q43" s="298">
        <f t="shared" si="17"/>
        <v>15</v>
      </c>
    </row>
    <row r="44" hidden="1" spans="1:21">
      <c r="A44" s="308" t="s">
        <v>576</v>
      </c>
      <c r="B44" s="309">
        <v>44</v>
      </c>
      <c r="C44" s="50" t="str">
        <f>VLOOKUP(D44,'00设备表'!$D:$F,3,0)</f>
        <v>HW105-01</v>
      </c>
      <c r="D44" s="99" t="s">
        <v>352</v>
      </c>
      <c r="E44" s="50" t="str">
        <f>VLOOKUP(D44,'00设备表'!$D:$F,2,0)</f>
        <v>华为CE8865-4C</v>
      </c>
      <c r="F44" s="50" t="str">
        <f>VLOOKUP(G44,'00设备表'!$D:$F,3,0)</f>
        <v>HW105-05</v>
      </c>
      <c r="G44" s="141" t="s">
        <v>583</v>
      </c>
      <c r="H44" s="50" t="str">
        <f>VLOOKUP(G44,'00设备表'!$D:$F,2,0)</f>
        <v>华为CE6881H</v>
      </c>
      <c r="I44" s="308" t="s">
        <v>599</v>
      </c>
      <c r="J44" s="109" t="str">
        <f t="shared" si="14"/>
        <v>MPO-MPO 15米</v>
      </c>
      <c r="K44" s="309">
        <v>1</v>
      </c>
      <c r="L44" s="109">
        <f t="shared" si="18"/>
        <v>15</v>
      </c>
      <c r="M44" s="310"/>
      <c r="N44" s="311" t="str">
        <f t="shared" si="16"/>
        <v>上走线</v>
      </c>
      <c r="O44" s="312"/>
      <c r="P44" s="309"/>
      <c r="Q44" s="298">
        <f t="shared" si="17"/>
        <v>15</v>
      </c>
    </row>
    <row r="45" hidden="1" spans="1:21">
      <c r="A45" s="308" t="s">
        <v>576</v>
      </c>
      <c r="B45" s="309">
        <v>45</v>
      </c>
      <c r="C45" s="50" t="str">
        <f>VLOOKUP(D45,'00设备表'!$D:$F,3,0)</f>
        <v>HW105-01</v>
      </c>
      <c r="D45" s="99" t="s">
        <v>352</v>
      </c>
      <c r="E45" s="50" t="str">
        <f>VLOOKUP(D45,'00设备表'!$D:$F,2,0)</f>
        <v>华为CE8865-4C</v>
      </c>
      <c r="F45" s="50" t="str">
        <f>VLOOKUP(G45,'00设备表'!$D:$F,3,0)</f>
        <v>HW108-07</v>
      </c>
      <c r="G45" s="99" t="s">
        <v>533</v>
      </c>
      <c r="H45" s="50" t="str">
        <f>VLOOKUP(G45,'00设备表'!$D:$F,2,0)</f>
        <v>华为1000E-F125</v>
      </c>
      <c r="I45" s="308" t="s">
        <v>578</v>
      </c>
      <c r="J45" s="109" t="str">
        <f t="shared" si="14"/>
        <v>LC-LC 20米</v>
      </c>
      <c r="K45" s="309">
        <v>4</v>
      </c>
      <c r="L45" s="109">
        <f t="shared" si="18"/>
        <v>20</v>
      </c>
      <c r="M45" s="310"/>
      <c r="N45" s="311" t="str">
        <f t="shared" si="16"/>
        <v>上走线</v>
      </c>
      <c r="O45" s="312"/>
      <c r="P45" s="309"/>
      <c r="Q45" s="298" t="str">
        <f t="shared" si="17"/>
        <v>建议手动计算</v>
      </c>
    </row>
    <row r="46" hidden="1" spans="1:21">
      <c r="A46" s="308" t="s">
        <v>576</v>
      </c>
      <c r="B46" s="309">
        <v>46</v>
      </c>
      <c r="C46" s="50" t="str">
        <f>VLOOKUP(D46,'00设备表'!$D:$F,3,0)</f>
        <v>HW105-01</v>
      </c>
      <c r="D46" s="99" t="s">
        <v>352</v>
      </c>
      <c r="E46" s="50" t="str">
        <f>VLOOKUP(D46,'00设备表'!$D:$F,2,0)</f>
        <v>华为CE8865-4C</v>
      </c>
      <c r="F46" s="50" t="str">
        <f>VLOOKUP(G46,'00设备表'!$D:$F,3,0)</f>
        <v>HW108-09</v>
      </c>
      <c r="G46" s="99" t="s">
        <v>550</v>
      </c>
      <c r="H46" s="50" t="str">
        <f>VLOOKUP(G46,'00设备表'!$D:$F,2,0)</f>
        <v>华为1000E-F125</v>
      </c>
      <c r="I46" s="308" t="s">
        <v>578</v>
      </c>
      <c r="J46" s="109" t="str">
        <f t="shared" si="14"/>
        <v>LC-LC 20米</v>
      </c>
      <c r="K46" s="309">
        <v>4</v>
      </c>
      <c r="L46" s="109">
        <f t="shared" si="18"/>
        <v>20</v>
      </c>
      <c r="M46" s="310"/>
      <c r="N46" s="311" t="str">
        <f t="shared" si="16"/>
        <v>上走线</v>
      </c>
      <c r="O46" s="312"/>
      <c r="P46" s="309"/>
      <c r="Q46" s="298" t="str">
        <f t="shared" si="17"/>
        <v>建议手动计算</v>
      </c>
    </row>
    <row r="47" hidden="1" spans="1:21">
      <c r="A47" s="308" t="s">
        <v>576</v>
      </c>
      <c r="B47" s="309">
        <v>47</v>
      </c>
      <c r="C47" s="50" t="str">
        <f>VLOOKUP(D47,'00设备表'!$D:$F,3,0)</f>
        <v>HW105-01</v>
      </c>
      <c r="D47" s="99" t="s">
        <v>352</v>
      </c>
      <c r="E47" s="50" t="str">
        <f>VLOOKUP(D47,'00设备表'!$D:$F,2,0)</f>
        <v>华为CE8865-4C</v>
      </c>
      <c r="F47" s="50" t="str">
        <f>VLOOKUP(G47,'00设备表'!$D:$F,3,0)</f>
        <v>HW105-01</v>
      </c>
      <c r="G47" s="99" t="s">
        <v>346</v>
      </c>
      <c r="H47" s="50" t="str">
        <f>VLOOKUP(G47,'00设备表'!$D:$F,2,0)</f>
        <v>绿盟UTSNX3-HHB</v>
      </c>
      <c r="I47" s="308" t="s">
        <v>578</v>
      </c>
      <c r="J47" s="109" t="str">
        <f t="shared" si="14"/>
        <v>LC-LC 10米</v>
      </c>
      <c r="K47" s="309">
        <v>2</v>
      </c>
      <c r="L47" s="109">
        <f t="shared" si="18"/>
        <v>10</v>
      </c>
      <c r="M47" s="310"/>
      <c r="N47" s="311" t="str">
        <f t="shared" si="16"/>
        <v>架内走线</v>
      </c>
      <c r="O47" s="312"/>
      <c r="P47" s="309"/>
      <c r="Q47" s="298">
        <f t="shared" si="17"/>
        <v>10</v>
      </c>
    </row>
    <row r="48" hidden="1" spans="1:21">
      <c r="A48" s="308" t="s">
        <v>576</v>
      </c>
      <c r="B48" s="309">
        <v>48</v>
      </c>
      <c r="C48" s="50" t="str">
        <f>VLOOKUP(D48,'00设备表'!$D:$F,3,0)</f>
        <v>HW105-01</v>
      </c>
      <c r="D48" s="99" t="s">
        <v>352</v>
      </c>
      <c r="E48" s="50" t="str">
        <f>VLOOKUP(D48,'00设备表'!$D:$F,2,0)</f>
        <v>华为CE8865-4C</v>
      </c>
      <c r="F48" s="50" t="str">
        <f>VLOOKUP(G48,'00设备表'!$D:$F,3,0)</f>
        <v>HW105-02</v>
      </c>
      <c r="G48" s="99" t="s">
        <v>361</v>
      </c>
      <c r="H48" s="50" t="str">
        <f>VLOOKUP(G48,'00设备表'!$D:$F,2,0)</f>
        <v>绿盟UTSNX3-HHB</v>
      </c>
      <c r="I48" s="308" t="s">
        <v>578</v>
      </c>
      <c r="J48" s="109" t="str">
        <f t="shared" si="14"/>
        <v>LC-LC 15米</v>
      </c>
      <c r="K48" s="309">
        <v>2</v>
      </c>
      <c r="L48" s="109">
        <f t="shared" si="18"/>
        <v>15</v>
      </c>
      <c r="M48" s="310"/>
      <c r="N48" s="311" t="str">
        <f t="shared" si="16"/>
        <v>上走线</v>
      </c>
      <c r="O48" s="312"/>
      <c r="P48" s="309"/>
      <c r="Q48" s="298">
        <f t="shared" si="17"/>
        <v>15</v>
      </c>
    </row>
    <row r="49" hidden="1" spans="1:17">
      <c r="A49" s="308" t="s">
        <v>576</v>
      </c>
      <c r="B49" s="309">
        <v>49</v>
      </c>
      <c r="C49" s="50" t="str">
        <f>VLOOKUP(D49,'00设备表'!$D:$F,3,0)</f>
        <v>HW105-01</v>
      </c>
      <c r="D49" s="99" t="s">
        <v>352</v>
      </c>
      <c r="E49" s="50" t="str">
        <f>VLOOKUP(D49,'00设备表'!$D:$F,2,0)</f>
        <v>华为CE8865-4C</v>
      </c>
      <c r="F49" s="50" t="str">
        <f>VLOOKUP(G49,'00设备表'!$D:$F,3,0)</f>
        <v>HW108-07</v>
      </c>
      <c r="G49" s="141" t="s">
        <v>545</v>
      </c>
      <c r="H49" s="50" t="str">
        <f>VLOOKUP(G49,'00设备表'!$D:$F,2,0)</f>
        <v>天融信TopRules(FT-A10)</v>
      </c>
      <c r="I49" s="308" t="s">
        <v>578</v>
      </c>
      <c r="J49" s="109" t="str">
        <f t="shared" si="14"/>
        <v>LC-LC 20米</v>
      </c>
      <c r="K49" s="309">
        <v>2</v>
      </c>
      <c r="L49" s="109">
        <f t="shared" si="18"/>
        <v>20</v>
      </c>
      <c r="M49" s="310"/>
      <c r="N49" s="311" t="str">
        <f t="shared" si="16"/>
        <v>上走线</v>
      </c>
      <c r="O49" s="312"/>
      <c r="P49" s="309"/>
      <c r="Q49" s="298" t="str">
        <f t="shared" si="17"/>
        <v>建议手动计算</v>
      </c>
    </row>
    <row r="50" hidden="1" spans="1:17">
      <c r="A50" s="308" t="s">
        <v>576</v>
      </c>
      <c r="B50" s="309">
        <v>50</v>
      </c>
      <c r="C50" s="50" t="str">
        <f>VLOOKUP(D50,'00设备表'!$D:$F,3,0)</f>
        <v>HW105-02</v>
      </c>
      <c r="D50" s="141" t="s">
        <v>364</v>
      </c>
      <c r="E50" s="50" t="str">
        <f>VLOOKUP(D50,'00设备表'!$D:$F,2,0)</f>
        <v>华为CE8865-4C</v>
      </c>
      <c r="F50" s="50" t="str">
        <f>VLOOKUP(G50,'00设备表'!$D:$F,3,0)</f>
        <v>HW105-06</v>
      </c>
      <c r="G50" s="99" t="s">
        <v>391</v>
      </c>
      <c r="H50" s="50" t="str">
        <f>VLOOKUP(G50,'00设备表'!$D:$F,2,0)</f>
        <v>华为CE6881H</v>
      </c>
      <c r="I50" s="308" t="s">
        <v>599</v>
      </c>
      <c r="J50" s="109" t="str">
        <f t="shared" si="14"/>
        <v>MPO-MPO 15米</v>
      </c>
      <c r="K50" s="309">
        <v>1</v>
      </c>
      <c r="L50" s="109">
        <f t="shared" si="18"/>
        <v>15</v>
      </c>
      <c r="M50" s="310"/>
      <c r="N50" s="311" t="str">
        <f t="shared" si="16"/>
        <v>上走线</v>
      </c>
      <c r="O50" s="312"/>
      <c r="P50" s="309"/>
      <c r="Q50" s="298">
        <f t="shared" si="17"/>
        <v>15</v>
      </c>
    </row>
    <row r="51" hidden="1" spans="1:17">
      <c r="A51" s="308" t="s">
        <v>576</v>
      </c>
      <c r="B51" s="309">
        <v>51</v>
      </c>
      <c r="C51" s="50" t="str">
        <f>VLOOKUP(D51,'00设备表'!$D:$F,3,0)</f>
        <v>HW105-02</v>
      </c>
      <c r="D51" s="141" t="s">
        <v>364</v>
      </c>
      <c r="E51" s="50" t="str">
        <f>VLOOKUP(D51,'00设备表'!$D:$F,2,0)</f>
        <v>华为CE8865-4C</v>
      </c>
      <c r="F51" s="50" t="str">
        <f>VLOOKUP(G51,'00设备表'!$D:$F,3,0)</f>
        <v>HW105-08</v>
      </c>
      <c r="G51" s="141" t="s">
        <v>401</v>
      </c>
      <c r="H51" s="50" t="str">
        <f>VLOOKUP(G51,'00设备表'!$D:$F,2,0)</f>
        <v>华为CE6881H</v>
      </c>
      <c r="I51" s="308" t="s">
        <v>599</v>
      </c>
      <c r="J51" s="109" t="str">
        <f t="shared" si="14"/>
        <v>MPO-MPO 20米</v>
      </c>
      <c r="K51" s="309">
        <v>1</v>
      </c>
      <c r="L51" s="109">
        <f t="shared" si="18"/>
        <v>20</v>
      </c>
      <c r="M51" s="310"/>
      <c r="N51" s="311" t="str">
        <f t="shared" si="16"/>
        <v>上走线</v>
      </c>
      <c r="O51" s="312"/>
      <c r="P51" s="309"/>
      <c r="Q51" s="298">
        <f t="shared" si="17"/>
        <v>20</v>
      </c>
    </row>
    <row r="52" hidden="1" spans="1:17">
      <c r="A52" s="308" t="s">
        <v>576</v>
      </c>
      <c r="B52" s="309">
        <v>52</v>
      </c>
      <c r="C52" s="50" t="str">
        <f>VLOOKUP(D52,'00设备表'!$D:$F,3,0)</f>
        <v>HW105-02</v>
      </c>
      <c r="D52" s="141" t="s">
        <v>364</v>
      </c>
      <c r="E52" s="50" t="str">
        <f>VLOOKUP(D52,'00设备表'!$D:$F,2,0)</f>
        <v>华为CE8865-4C</v>
      </c>
      <c r="F52" s="50" t="str">
        <f>VLOOKUP(G52,'00设备表'!$D:$F,3,0)</f>
        <v>HW106-04</v>
      </c>
      <c r="G52" s="141" t="s">
        <v>427</v>
      </c>
      <c r="H52" s="50" t="str">
        <f>VLOOKUP(G52,'00设备表'!$D:$F,2,0)</f>
        <v>华为CE6881H</v>
      </c>
      <c r="I52" s="308" t="s">
        <v>599</v>
      </c>
      <c r="J52" s="109" t="str">
        <f t="shared" si="14"/>
        <v>MPO-MPO 15米</v>
      </c>
      <c r="K52" s="309">
        <v>1</v>
      </c>
      <c r="L52" s="109">
        <f t="shared" si="18"/>
        <v>15</v>
      </c>
      <c r="M52" s="310"/>
      <c r="N52" s="311" t="str">
        <f t="shared" si="16"/>
        <v>上走线</v>
      </c>
      <c r="O52" s="312"/>
      <c r="P52" s="309"/>
      <c r="Q52" s="298" t="str">
        <f t="shared" si="17"/>
        <v>建议手动计算</v>
      </c>
    </row>
    <row r="53" hidden="1" spans="1:17">
      <c r="A53" s="308" t="s">
        <v>576</v>
      </c>
      <c r="B53" s="309">
        <v>53</v>
      </c>
      <c r="C53" s="50" t="str">
        <f>VLOOKUP(D53,'00设备表'!$D:$F,3,0)</f>
        <v>HW105-02</v>
      </c>
      <c r="D53" s="141" t="s">
        <v>364</v>
      </c>
      <c r="E53" s="50" t="str">
        <f>VLOOKUP(D53,'00设备表'!$D:$F,2,0)</f>
        <v>华为CE8865-4C</v>
      </c>
      <c r="F53" s="50" t="str">
        <f>VLOOKUP(G53,'00设备表'!$D:$F,3,0)</f>
        <v>HW106-06</v>
      </c>
      <c r="G53" s="141" t="s">
        <v>435</v>
      </c>
      <c r="H53" s="50" t="str">
        <f>VLOOKUP(G53,'00设备表'!$D:$F,2,0)</f>
        <v>华为CE6881H</v>
      </c>
      <c r="I53" s="308" t="s">
        <v>599</v>
      </c>
      <c r="J53" s="109" t="str">
        <f t="shared" si="14"/>
        <v>MPO-MPO 15米</v>
      </c>
      <c r="K53" s="309">
        <v>1</v>
      </c>
      <c r="L53" s="109">
        <f t="shared" si="18"/>
        <v>15</v>
      </c>
      <c r="M53" s="310"/>
      <c r="N53" s="311" t="str">
        <f t="shared" si="16"/>
        <v>上走线</v>
      </c>
      <c r="O53" s="312"/>
      <c r="P53" s="309"/>
      <c r="Q53" s="298" t="str">
        <f t="shared" si="17"/>
        <v>建议手动计算</v>
      </c>
    </row>
    <row r="54" hidden="1" spans="1:17">
      <c r="A54" s="308" t="s">
        <v>576</v>
      </c>
      <c r="B54" s="309">
        <v>54</v>
      </c>
      <c r="C54" s="50" t="str">
        <f>VLOOKUP(D54,'00设备表'!$D:$F,3,0)</f>
        <v>HW105-02</v>
      </c>
      <c r="D54" s="141" t="s">
        <v>364</v>
      </c>
      <c r="E54" s="50" t="str">
        <f>VLOOKUP(D54,'00设备表'!$D:$F,2,0)</f>
        <v>华为CE8865-4C</v>
      </c>
      <c r="F54" s="50" t="str">
        <f>VLOOKUP(G54,'00设备表'!$D:$F,3,0)</f>
        <v>HW106-02</v>
      </c>
      <c r="G54" s="141" t="s">
        <v>417</v>
      </c>
      <c r="H54" s="50" t="str">
        <f>VLOOKUP(G54,'00设备表'!$D:$F,2,0)</f>
        <v>华为CE6881H</v>
      </c>
      <c r="I54" s="308" t="s">
        <v>599</v>
      </c>
      <c r="J54" s="109" t="str">
        <f t="shared" si="14"/>
        <v>MPO-MPO 10米</v>
      </c>
      <c r="K54" s="309">
        <v>1</v>
      </c>
      <c r="L54" s="109">
        <f t="shared" si="18"/>
        <v>10</v>
      </c>
      <c r="M54" s="310"/>
      <c r="N54" s="311" t="str">
        <f t="shared" si="16"/>
        <v>架内走线</v>
      </c>
      <c r="O54" s="312"/>
      <c r="P54" s="309"/>
      <c r="Q54" s="298" t="str">
        <f t="shared" si="17"/>
        <v>建议手动计算</v>
      </c>
    </row>
    <row r="55" hidden="1" spans="1:17">
      <c r="A55" s="308" t="s">
        <v>576</v>
      </c>
      <c r="B55" s="309">
        <v>55</v>
      </c>
      <c r="C55" s="50" t="str">
        <f>VLOOKUP(D55,'00设备表'!$D:$F,3,0)</f>
        <v>HW105-02</v>
      </c>
      <c r="D55" s="141" t="s">
        <v>364</v>
      </c>
      <c r="E55" s="50" t="str">
        <f>VLOOKUP(D55,'00设备表'!$D:$F,2,0)</f>
        <v>华为CE8865-4C</v>
      </c>
      <c r="F55" s="50" t="str">
        <f>VLOOKUP(G55,'00设备表'!$D:$F,3,0)</f>
        <v>HW106-03</v>
      </c>
      <c r="G55" s="141" t="s">
        <v>423</v>
      </c>
      <c r="H55" s="50" t="str">
        <f>VLOOKUP(G55,'00设备表'!$D:$F,2,0)</f>
        <v>华为CE6881H</v>
      </c>
      <c r="I55" s="308" t="s">
        <v>599</v>
      </c>
      <c r="J55" s="109" t="str">
        <f t="shared" si="14"/>
        <v>MPO-MPO 15米</v>
      </c>
      <c r="K55" s="309">
        <v>1</v>
      </c>
      <c r="L55" s="109">
        <f t="shared" si="18"/>
        <v>15</v>
      </c>
      <c r="M55" s="310"/>
      <c r="N55" s="311" t="str">
        <f t="shared" si="16"/>
        <v>上走线</v>
      </c>
      <c r="O55" s="312"/>
      <c r="P55" s="309"/>
      <c r="Q55" s="298" t="str">
        <f t="shared" si="17"/>
        <v>建议手动计算</v>
      </c>
    </row>
    <row r="56" ht="16" hidden="1" spans="1:17">
      <c r="A56" s="308" t="s">
        <v>576</v>
      </c>
      <c r="B56" s="309">
        <v>56</v>
      </c>
      <c r="C56" s="50" t="str">
        <f>VLOOKUP(D56,'00设备表'!$D:$F,3,0)</f>
        <v>HW105-02</v>
      </c>
      <c r="D56" s="141" t="s">
        <v>364</v>
      </c>
      <c r="E56" s="50" t="str">
        <f>VLOOKUP(D56,'00设备表'!$D:$F,2,0)</f>
        <v>华为CE8865-4C</v>
      </c>
      <c r="F56" s="50" t="str">
        <f>VLOOKUP(G56,'00设备表'!$D:$F,3,0)</f>
        <v>HW105-01</v>
      </c>
      <c r="G56" s="28" t="s">
        <v>341</v>
      </c>
      <c r="H56" s="50" t="str">
        <f>VLOOKUP(G56,'00设备表'!$D:$F,2,0)</f>
        <v>华为CE6881H</v>
      </c>
      <c r="I56" s="308" t="s">
        <v>599</v>
      </c>
      <c r="J56" s="109" t="str">
        <f t="shared" si="14"/>
        <v>MPO-MPO 15米</v>
      </c>
      <c r="K56" s="309">
        <v>1</v>
      </c>
      <c r="L56" s="109">
        <f t="shared" si="18"/>
        <v>15</v>
      </c>
      <c r="M56" s="310"/>
      <c r="N56" s="311" t="str">
        <f t="shared" si="16"/>
        <v>上走线</v>
      </c>
      <c r="O56" s="312"/>
      <c r="P56" s="309"/>
      <c r="Q56" s="298">
        <f t="shared" si="17"/>
        <v>15</v>
      </c>
    </row>
    <row r="57" ht="16" hidden="1" spans="1:17">
      <c r="A57" s="308" t="s">
        <v>576</v>
      </c>
      <c r="B57" s="309">
        <v>57</v>
      </c>
      <c r="C57" s="50" t="str">
        <f>VLOOKUP(D57,'00设备表'!$D:$F,3,0)</f>
        <v>HW105-02</v>
      </c>
      <c r="D57" s="141" t="s">
        <v>364</v>
      </c>
      <c r="E57" s="50" t="str">
        <f>VLOOKUP(D57,'00设备表'!$D:$F,2,0)</f>
        <v>华为CE8865-4C</v>
      </c>
      <c r="F57" s="50" t="str">
        <f>VLOOKUP(G57,'00设备表'!$D:$F,3,0)</f>
        <v>HW105-02</v>
      </c>
      <c r="G57" s="28" t="s">
        <v>356</v>
      </c>
      <c r="H57" s="50" t="str">
        <f>VLOOKUP(G57,'00设备表'!$D:$F,2,0)</f>
        <v>华为CE6881H</v>
      </c>
      <c r="I57" s="308" t="s">
        <v>599</v>
      </c>
      <c r="J57" s="109" t="str">
        <f t="shared" si="14"/>
        <v>MPO-MPO 10米</v>
      </c>
      <c r="K57" s="309">
        <v>1</v>
      </c>
      <c r="L57" s="109">
        <f t="shared" si="18"/>
        <v>10</v>
      </c>
      <c r="M57" s="310"/>
      <c r="N57" s="311" t="str">
        <f t="shared" si="16"/>
        <v>架内走线</v>
      </c>
      <c r="O57" s="312"/>
      <c r="P57" s="309"/>
      <c r="Q57" s="298">
        <f t="shared" si="17"/>
        <v>10</v>
      </c>
    </row>
    <row r="58" hidden="1" spans="1:17">
      <c r="A58" s="308" t="s">
        <v>576</v>
      </c>
      <c r="B58" s="309">
        <v>58</v>
      </c>
      <c r="C58" s="50" t="str">
        <f>VLOOKUP(D58,'00设备表'!$D:$F,3,0)</f>
        <v>HW105-02</v>
      </c>
      <c r="D58" s="141" t="s">
        <v>364</v>
      </c>
      <c r="E58" s="50" t="str">
        <f>VLOOKUP(D58,'00设备表'!$D:$F,2,0)</f>
        <v>华为CE8865-4C</v>
      </c>
      <c r="F58" s="50" t="str">
        <f>VLOOKUP(G58,'00设备表'!$D:$F,3,0)</f>
        <v>HW105-01</v>
      </c>
      <c r="G58" s="99" t="s">
        <v>343</v>
      </c>
      <c r="H58" s="50" t="str">
        <f>VLOOKUP(G58,'00设备表'!$D:$F,2,0)</f>
        <v>华为CE6881H</v>
      </c>
      <c r="I58" s="308" t="s">
        <v>599</v>
      </c>
      <c r="J58" s="109" t="str">
        <f t="shared" si="14"/>
        <v>MPO-MPO 15米</v>
      </c>
      <c r="K58" s="309">
        <v>1</v>
      </c>
      <c r="L58" s="109">
        <f t="shared" si="18"/>
        <v>15</v>
      </c>
      <c r="M58" s="310"/>
      <c r="N58" s="311" t="str">
        <f t="shared" si="16"/>
        <v>上走线</v>
      </c>
      <c r="O58" s="312"/>
      <c r="P58" s="309"/>
      <c r="Q58" s="298">
        <f t="shared" si="17"/>
        <v>15</v>
      </c>
    </row>
    <row r="59" hidden="1" spans="1:17">
      <c r="A59" s="308" t="s">
        <v>576</v>
      </c>
      <c r="B59" s="309">
        <v>59</v>
      </c>
      <c r="C59" s="50" t="str">
        <f>VLOOKUP(D59,'00设备表'!$D:$F,3,0)</f>
        <v>HW105-02</v>
      </c>
      <c r="D59" s="141" t="s">
        <v>364</v>
      </c>
      <c r="E59" s="50" t="str">
        <f>VLOOKUP(D59,'00设备表'!$D:$F,2,0)</f>
        <v>华为CE8865-4C</v>
      </c>
      <c r="F59" s="50" t="str">
        <f>VLOOKUP(G59,'00设备表'!$D:$F,3,0)</f>
        <v>HW105-02</v>
      </c>
      <c r="G59" s="99" t="s">
        <v>357</v>
      </c>
      <c r="H59" s="50" t="str">
        <f>VLOOKUP(G59,'00设备表'!$D:$F,2,0)</f>
        <v>华为CE6881H</v>
      </c>
      <c r="I59" s="308" t="s">
        <v>599</v>
      </c>
      <c r="J59" s="109" t="str">
        <f t="shared" si="14"/>
        <v>MPO-MPO 10米</v>
      </c>
      <c r="K59" s="309">
        <v>1</v>
      </c>
      <c r="L59" s="109">
        <f t="shared" si="18"/>
        <v>10</v>
      </c>
      <c r="M59" s="310"/>
      <c r="N59" s="311" t="str">
        <f t="shared" si="16"/>
        <v>架内走线</v>
      </c>
      <c r="O59" s="312"/>
      <c r="P59" s="309"/>
      <c r="Q59" s="298">
        <f t="shared" si="17"/>
        <v>10</v>
      </c>
    </row>
    <row r="60" hidden="1" spans="1:17">
      <c r="A60" s="308" t="s">
        <v>576</v>
      </c>
      <c r="B60" s="309">
        <v>60</v>
      </c>
      <c r="C60" s="50" t="str">
        <f>VLOOKUP(D60,'00设备表'!$D:$F,3,0)</f>
        <v>HW105-02</v>
      </c>
      <c r="D60" s="141" t="s">
        <v>364</v>
      </c>
      <c r="E60" s="50" t="str">
        <f>VLOOKUP(D60,'00设备表'!$D:$F,2,0)</f>
        <v>华为CE8865-4C</v>
      </c>
      <c r="F60" s="50" t="str">
        <f>VLOOKUP(G60,'00设备表'!$D:$F,3,0)</f>
        <v>HW105-04</v>
      </c>
      <c r="G60" s="141" t="s">
        <v>582</v>
      </c>
      <c r="H60" s="50" t="str">
        <f>VLOOKUP(G60,'00设备表'!$D:$F,2,0)</f>
        <v>华为CE6881H</v>
      </c>
      <c r="I60" s="308" t="s">
        <v>599</v>
      </c>
      <c r="J60" s="109" t="str">
        <f t="shared" si="14"/>
        <v>MPO-MPO 15米</v>
      </c>
      <c r="K60" s="309">
        <v>1</v>
      </c>
      <c r="L60" s="109">
        <f t="shared" si="18"/>
        <v>15</v>
      </c>
      <c r="M60" s="310"/>
      <c r="N60" s="311" t="str">
        <f t="shared" si="16"/>
        <v>上走线</v>
      </c>
      <c r="O60" s="312"/>
      <c r="P60" s="309"/>
      <c r="Q60" s="298">
        <f t="shared" si="17"/>
        <v>15</v>
      </c>
    </row>
    <row r="61" hidden="1" spans="1:17">
      <c r="A61" s="308" t="s">
        <v>576</v>
      </c>
      <c r="B61" s="309">
        <v>61</v>
      </c>
      <c r="C61" s="50" t="str">
        <f>VLOOKUP(D61,'00设备表'!$D:$F,3,0)</f>
        <v>HW105-02</v>
      </c>
      <c r="D61" s="141" t="s">
        <v>364</v>
      </c>
      <c r="E61" s="50" t="str">
        <f>VLOOKUP(D61,'00设备表'!$D:$F,2,0)</f>
        <v>华为CE8865-4C</v>
      </c>
      <c r="F61" s="50" t="str">
        <f>VLOOKUP(G61,'00设备表'!$D:$F,3,0)</f>
        <v>HW105-05</v>
      </c>
      <c r="G61" s="141" t="s">
        <v>583</v>
      </c>
      <c r="H61" s="50" t="str">
        <f>VLOOKUP(G61,'00设备表'!$D:$F,2,0)</f>
        <v>华为CE6881H</v>
      </c>
      <c r="I61" s="308" t="s">
        <v>599</v>
      </c>
      <c r="J61" s="109" t="str">
        <f t="shared" si="14"/>
        <v>MPO-MPO 15米</v>
      </c>
      <c r="K61" s="309">
        <v>1</v>
      </c>
      <c r="L61" s="109">
        <f t="shared" si="18"/>
        <v>15</v>
      </c>
      <c r="M61" s="310"/>
      <c r="N61" s="311" t="str">
        <f t="shared" si="16"/>
        <v>上走线</v>
      </c>
      <c r="O61" s="312"/>
      <c r="P61" s="309"/>
      <c r="Q61" s="298">
        <f t="shared" si="17"/>
        <v>15</v>
      </c>
    </row>
    <row r="62" hidden="1" spans="1:17">
      <c r="A62" s="308" t="s">
        <v>576</v>
      </c>
      <c r="B62" s="309">
        <v>62</v>
      </c>
      <c r="C62" s="50" t="str">
        <f>VLOOKUP(D62,'00设备表'!$D:$F,3,0)</f>
        <v>HW105-02</v>
      </c>
      <c r="D62" s="141" t="s">
        <v>364</v>
      </c>
      <c r="E62" s="50" t="str">
        <f>VLOOKUP(D62,'00设备表'!$D:$F,2,0)</f>
        <v>华为CE8865-4C</v>
      </c>
      <c r="F62" s="50" t="str">
        <f>VLOOKUP(G62,'00设备表'!$D:$F,3,0)</f>
        <v>HW108-07</v>
      </c>
      <c r="G62" s="99" t="s">
        <v>533</v>
      </c>
      <c r="H62" s="50" t="str">
        <f>VLOOKUP(G62,'00设备表'!$D:$F,2,0)</f>
        <v>华为1000E-F125</v>
      </c>
      <c r="I62" s="308" t="s">
        <v>578</v>
      </c>
      <c r="J62" s="109" t="str">
        <f t="shared" si="14"/>
        <v>LC-LC 20米</v>
      </c>
      <c r="K62" s="309">
        <v>4</v>
      </c>
      <c r="L62" s="109">
        <f t="shared" si="18"/>
        <v>20</v>
      </c>
      <c r="M62" s="310"/>
      <c r="N62" s="311" t="str">
        <f t="shared" si="16"/>
        <v>上走线</v>
      </c>
      <c r="O62" s="312"/>
      <c r="P62" s="309"/>
      <c r="Q62" s="298" t="str">
        <f t="shared" si="17"/>
        <v>建议手动计算</v>
      </c>
    </row>
    <row r="63" hidden="1" spans="1:17">
      <c r="A63" s="308" t="s">
        <v>576</v>
      </c>
      <c r="B63" s="309">
        <v>63</v>
      </c>
      <c r="C63" s="50" t="str">
        <f>VLOOKUP(D63,'00设备表'!$D:$F,3,0)</f>
        <v>HW105-02</v>
      </c>
      <c r="D63" s="141" t="s">
        <v>364</v>
      </c>
      <c r="E63" s="50" t="str">
        <f>VLOOKUP(D63,'00设备表'!$D:$F,2,0)</f>
        <v>华为CE8865-4C</v>
      </c>
      <c r="F63" s="50" t="str">
        <f>VLOOKUP(G63,'00设备表'!$D:$F,3,0)</f>
        <v>HW108-09</v>
      </c>
      <c r="G63" s="99" t="s">
        <v>550</v>
      </c>
      <c r="H63" s="50" t="str">
        <f>VLOOKUP(G63,'00设备表'!$D:$F,2,0)</f>
        <v>华为1000E-F125</v>
      </c>
      <c r="I63" s="308" t="s">
        <v>578</v>
      </c>
      <c r="J63" s="109" t="str">
        <f t="shared" si="14"/>
        <v>LC-LC 20米</v>
      </c>
      <c r="K63" s="309">
        <v>4</v>
      </c>
      <c r="L63" s="109">
        <f t="shared" si="18"/>
        <v>20</v>
      </c>
      <c r="M63" s="310"/>
      <c r="N63" s="311" t="str">
        <f t="shared" si="16"/>
        <v>上走线</v>
      </c>
      <c r="O63" s="312"/>
      <c r="P63" s="309" t="s">
        <v>602</v>
      </c>
      <c r="Q63" s="298" t="str">
        <f t="shared" si="17"/>
        <v>建议手动计算</v>
      </c>
    </row>
    <row r="64" hidden="1" spans="1:17">
      <c r="A64" s="308" t="s">
        <v>576</v>
      </c>
      <c r="B64" s="309">
        <v>64</v>
      </c>
      <c r="C64" s="50" t="str">
        <f>VLOOKUP(D64,'00设备表'!$D:$F,3,0)</f>
        <v>HW105-02</v>
      </c>
      <c r="D64" s="141" t="s">
        <v>364</v>
      </c>
      <c r="E64" s="50" t="str">
        <f>VLOOKUP(D64,'00设备表'!$D:$F,2,0)</f>
        <v>华为CE8865-4C</v>
      </c>
      <c r="F64" s="50" t="str">
        <f>VLOOKUP(G64,'00设备表'!$D:$F,3,0)</f>
        <v>HW105-01</v>
      </c>
      <c r="G64" s="99" t="s">
        <v>346</v>
      </c>
      <c r="H64" s="50" t="str">
        <f>VLOOKUP(G64,'00设备表'!$D:$F,2,0)</f>
        <v>绿盟UTSNX3-HHB</v>
      </c>
      <c r="I64" s="308" t="s">
        <v>578</v>
      </c>
      <c r="J64" s="109" t="str">
        <f t="shared" si="14"/>
        <v>LC-LC 15米</v>
      </c>
      <c r="K64" s="309">
        <v>2</v>
      </c>
      <c r="L64" s="109">
        <f t="shared" si="18"/>
        <v>15</v>
      </c>
      <c r="M64" s="310"/>
      <c r="N64" s="311" t="str">
        <f t="shared" si="16"/>
        <v>上走线</v>
      </c>
      <c r="O64" s="312"/>
      <c r="P64" s="309"/>
      <c r="Q64" s="298">
        <f t="shared" si="17"/>
        <v>15</v>
      </c>
    </row>
    <row r="65" hidden="1" spans="1:17">
      <c r="A65" s="308" t="s">
        <v>576</v>
      </c>
      <c r="B65" s="309">
        <v>65</v>
      </c>
      <c r="C65" s="50" t="str">
        <f>VLOOKUP(D65,'00设备表'!$D:$F,3,0)</f>
        <v>HW105-02</v>
      </c>
      <c r="D65" s="141" t="s">
        <v>364</v>
      </c>
      <c r="E65" s="50" t="str">
        <f>VLOOKUP(D65,'00设备表'!$D:$F,2,0)</f>
        <v>华为CE8865-4C</v>
      </c>
      <c r="F65" s="50" t="str">
        <f>VLOOKUP(G65,'00设备表'!$D:$F,3,0)</f>
        <v>HW105-02</v>
      </c>
      <c r="G65" s="99" t="s">
        <v>361</v>
      </c>
      <c r="H65" s="50" t="str">
        <f>VLOOKUP(G65,'00设备表'!$D:$F,2,0)</f>
        <v>绿盟UTSNX3-HHB</v>
      </c>
      <c r="I65" s="308" t="s">
        <v>578</v>
      </c>
      <c r="J65" s="109" t="str">
        <f t="shared" si="14"/>
        <v>LC-LC 10米</v>
      </c>
      <c r="K65" s="309">
        <v>2</v>
      </c>
      <c r="L65" s="109">
        <f t="shared" si="18"/>
        <v>10</v>
      </c>
      <c r="M65" s="310"/>
      <c r="N65" s="311" t="str">
        <f t="shared" si="16"/>
        <v>架内走线</v>
      </c>
      <c r="O65" s="312"/>
      <c r="P65" s="309"/>
      <c r="Q65" s="298">
        <f t="shared" si="17"/>
        <v>10</v>
      </c>
    </row>
    <row r="66" hidden="1" spans="1:17">
      <c r="A66" s="308" t="s">
        <v>576</v>
      </c>
      <c r="B66" s="309">
        <v>66</v>
      </c>
      <c r="C66" s="50" t="str">
        <f>VLOOKUP(D66,'00设备表'!$D:$F,3,0)</f>
        <v>HW105-02</v>
      </c>
      <c r="D66" s="99" t="s">
        <v>364</v>
      </c>
      <c r="E66" s="50" t="str">
        <f>VLOOKUP(D66,'00设备表'!$D:$F,2,0)</f>
        <v>华为CE8865-4C</v>
      </c>
      <c r="F66" s="50" t="str">
        <f>VLOOKUP(G66,'00设备表'!$D:$F,3,0)</f>
        <v>HW108-09</v>
      </c>
      <c r="G66" s="141" t="s">
        <v>557</v>
      </c>
      <c r="H66" s="50" t="str">
        <f>VLOOKUP(G66,'00设备表'!$D:$F,2,0)</f>
        <v>天融信TopRules(FT-A10)</v>
      </c>
      <c r="I66" s="308" t="s">
        <v>578</v>
      </c>
      <c r="J66" s="109" t="str">
        <f t="shared" si="14"/>
        <v>LC-LC 20米</v>
      </c>
      <c r="K66" s="309">
        <v>2</v>
      </c>
      <c r="L66" s="109">
        <f t="shared" si="18"/>
        <v>20</v>
      </c>
      <c r="M66" s="310"/>
      <c r="N66" s="311" t="str">
        <f t="shared" si="16"/>
        <v>上走线</v>
      </c>
      <c r="O66" s="312"/>
      <c r="P66" s="309"/>
      <c r="Q66" s="298" t="str">
        <f t="shared" si="17"/>
        <v>建议手动计算</v>
      </c>
    </row>
    <row r="67" hidden="1" spans="1:17">
      <c r="A67" s="308" t="s">
        <v>576</v>
      </c>
      <c r="B67" s="309">
        <v>67</v>
      </c>
      <c r="C67" s="50" t="str">
        <f>VLOOKUP(D67,'00设备表'!$D:$F,3,0)</f>
        <v>HW107-02</v>
      </c>
      <c r="D67" s="308" t="s">
        <v>450</v>
      </c>
      <c r="E67" s="50" t="str">
        <f>VLOOKUP(D67,'00设备表'!$D:$F,2,0)</f>
        <v>华为CE8865-4C</v>
      </c>
      <c r="F67" s="50" t="str">
        <f>VLOOKUP(G67,'00设备表'!$D:$F,3,0)</f>
        <v>HW107-03</v>
      </c>
      <c r="G67" s="141" t="s">
        <v>461</v>
      </c>
      <c r="H67" s="50" t="str">
        <f>VLOOKUP(G67,'00设备表'!$D:$F,2,0)</f>
        <v>华为CE8865-4C</v>
      </c>
      <c r="I67" s="308" t="s">
        <v>578</v>
      </c>
      <c r="J67" s="109" t="str">
        <f t="shared" si="14"/>
        <v>LC-LC 15米</v>
      </c>
      <c r="K67" s="309">
        <v>4</v>
      </c>
      <c r="L67" s="109">
        <f t="shared" si="18"/>
        <v>15</v>
      </c>
      <c r="M67" s="310"/>
      <c r="N67" s="311" t="str">
        <f t="shared" si="16"/>
        <v>上走线</v>
      </c>
      <c r="O67" s="312"/>
      <c r="P67" s="309"/>
      <c r="Q67" s="298">
        <f t="shared" si="17"/>
        <v>15</v>
      </c>
    </row>
    <row r="68" hidden="1" spans="1:17">
      <c r="A68" s="308" t="s">
        <v>576</v>
      </c>
      <c r="B68" s="309">
        <v>68</v>
      </c>
      <c r="C68" s="50" t="str">
        <f>VLOOKUP(D68,'00设备表'!$D:$F,3,0)</f>
        <v>HW107-02</v>
      </c>
      <c r="D68" s="308" t="s">
        <v>450</v>
      </c>
      <c r="E68" s="50" t="str">
        <f>VLOOKUP(D68,'00设备表'!$D:$F,2,0)</f>
        <v>华为CE8865-4C</v>
      </c>
      <c r="F68" s="50" t="str">
        <f>VLOOKUP(G68,'00设备表'!$D:$F,3,0)</f>
        <v>HW107-03</v>
      </c>
      <c r="G68" s="141" t="s">
        <v>461</v>
      </c>
      <c r="H68" s="50" t="str">
        <f>VLOOKUP(G68,'00设备表'!$D:$F,2,0)</f>
        <v>华为CE8865-4C</v>
      </c>
      <c r="I68" s="308" t="s">
        <v>599</v>
      </c>
      <c r="J68" s="109" t="str">
        <f t="shared" si="14"/>
        <v>MPO-MPO 15米</v>
      </c>
      <c r="K68" s="309">
        <v>2</v>
      </c>
      <c r="L68" s="109">
        <f t="shared" si="18"/>
        <v>15</v>
      </c>
      <c r="M68" s="310"/>
      <c r="N68" s="311" t="str">
        <f t="shared" si="16"/>
        <v>上走线</v>
      </c>
      <c r="O68" s="312"/>
      <c r="P68" s="309"/>
      <c r="Q68" s="298">
        <f t="shared" si="17"/>
        <v>15</v>
      </c>
    </row>
    <row r="69" hidden="1" spans="1:17">
      <c r="A69" s="308" t="s">
        <v>576</v>
      </c>
      <c r="B69" s="309">
        <v>69</v>
      </c>
      <c r="C69" s="50" t="str">
        <f>VLOOKUP(D69,'00设备表'!$D:$F,3,0)</f>
        <v>HW107-02</v>
      </c>
      <c r="D69" s="308" t="s">
        <v>450</v>
      </c>
      <c r="E69" s="50" t="str">
        <f>VLOOKUP(D69,'00设备表'!$D:$F,2,0)</f>
        <v>华为CE8865-4C</v>
      </c>
      <c r="F69" s="50" t="str">
        <f>VLOOKUP(G69,'00设备表'!$D:$F,3,0)</f>
        <v>HW107-07</v>
      </c>
      <c r="G69" s="99" t="s">
        <v>485</v>
      </c>
      <c r="H69" s="50" t="str">
        <f>VLOOKUP(G69,'00设备表'!$D:$F,2,0)</f>
        <v>华为CE6881H</v>
      </c>
      <c r="I69" s="308" t="s">
        <v>599</v>
      </c>
      <c r="J69" s="109" t="str">
        <f t="shared" si="14"/>
        <v>MPO-MPO 20米</v>
      </c>
      <c r="K69" s="309">
        <v>1</v>
      </c>
      <c r="L69" s="109">
        <f t="shared" si="18"/>
        <v>20</v>
      </c>
      <c r="M69" s="310"/>
      <c r="N69" s="311" t="str">
        <f t="shared" si="16"/>
        <v>上走线</v>
      </c>
      <c r="O69" s="312"/>
      <c r="P69" s="308"/>
      <c r="Q69" s="298">
        <f t="shared" si="17"/>
        <v>20</v>
      </c>
    </row>
    <row r="70" hidden="1" spans="1:17">
      <c r="A70" s="308" t="s">
        <v>576</v>
      </c>
      <c r="B70" s="309">
        <v>70</v>
      </c>
      <c r="C70" s="50" t="str">
        <f>VLOOKUP(D70,'00设备表'!$D:$F,3,0)</f>
        <v>HW107-02</v>
      </c>
      <c r="D70" s="308" t="s">
        <v>450</v>
      </c>
      <c r="E70" s="50" t="str">
        <f>VLOOKUP(D70,'00设备表'!$D:$F,2,0)</f>
        <v>华为CE8865-4C</v>
      </c>
      <c r="F70" s="50" t="str">
        <f>VLOOKUP(G70,'00设备表'!$D:$F,3,0)</f>
        <v>HW107-08</v>
      </c>
      <c r="G70" s="141" t="s">
        <v>495</v>
      </c>
      <c r="H70" s="50" t="str">
        <f>VLOOKUP(G70,'00设备表'!$D:$F,2,0)</f>
        <v>华为CE6881H</v>
      </c>
      <c r="I70" s="308" t="s">
        <v>599</v>
      </c>
      <c r="J70" s="109" t="str">
        <f t="shared" si="14"/>
        <v>MPO-MPO 20米</v>
      </c>
      <c r="K70" s="309">
        <v>1</v>
      </c>
      <c r="L70" s="109">
        <f t="shared" si="18"/>
        <v>20</v>
      </c>
      <c r="M70" s="310"/>
      <c r="N70" s="311" t="str">
        <f t="shared" si="16"/>
        <v>上走线</v>
      </c>
      <c r="O70" s="312"/>
      <c r="P70" s="308"/>
      <c r="Q70" s="298">
        <f t="shared" si="17"/>
        <v>20</v>
      </c>
    </row>
    <row r="71" hidden="1" spans="1:17">
      <c r="A71" s="308" t="s">
        <v>576</v>
      </c>
      <c r="B71" s="309">
        <v>71</v>
      </c>
      <c r="C71" s="50" t="str">
        <f>VLOOKUP(D71,'00设备表'!$D:$F,3,0)</f>
        <v>HW107-02</v>
      </c>
      <c r="D71" s="308" t="s">
        <v>450</v>
      </c>
      <c r="E71" s="50" t="str">
        <f>VLOOKUP(D71,'00设备表'!$D:$F,2,0)</f>
        <v>华为CE8865-4C</v>
      </c>
      <c r="F71" s="50" t="str">
        <f>VLOOKUP(G71,'00设备表'!$D:$F,3,0)</f>
        <v>HW108-01</v>
      </c>
      <c r="G71" s="141" t="s">
        <v>512</v>
      </c>
      <c r="H71" s="50" t="str">
        <f>VLOOKUP(G71,'00设备表'!$D:$F,2,0)</f>
        <v>华为CE6881H</v>
      </c>
      <c r="I71" s="308" t="s">
        <v>599</v>
      </c>
      <c r="J71" s="109" t="str">
        <f t="shared" si="14"/>
        <v>MPO-MPO 15米</v>
      </c>
      <c r="K71" s="309">
        <v>1</v>
      </c>
      <c r="L71" s="109">
        <f t="shared" si="18"/>
        <v>15</v>
      </c>
      <c r="M71" s="310"/>
      <c r="N71" s="311" t="str">
        <f t="shared" si="16"/>
        <v>上走线</v>
      </c>
      <c r="O71" s="312"/>
      <c r="P71" s="309"/>
      <c r="Q71" s="298" t="str">
        <f t="shared" si="17"/>
        <v>建议手动计算</v>
      </c>
    </row>
    <row r="72" hidden="1" spans="1:17">
      <c r="A72" s="308" t="s">
        <v>576</v>
      </c>
      <c r="B72" s="309">
        <v>72</v>
      </c>
      <c r="C72" s="50" t="str">
        <f>VLOOKUP(D72,'00设备表'!$D:$F,3,0)</f>
        <v>HW107-02</v>
      </c>
      <c r="D72" s="308" t="s">
        <v>450</v>
      </c>
      <c r="E72" s="50" t="str">
        <f>VLOOKUP(D72,'00设备表'!$D:$F,2,0)</f>
        <v>华为CE8865-4C</v>
      </c>
      <c r="F72" s="50" t="str">
        <f>VLOOKUP(G72,'00设备表'!$D:$F,3,0)</f>
        <v>HW108-03</v>
      </c>
      <c r="G72" s="141" t="s">
        <v>523</v>
      </c>
      <c r="H72" s="50" t="str">
        <f>VLOOKUP(G72,'00设备表'!$D:$F,2,0)</f>
        <v>华为CE6881H</v>
      </c>
      <c r="I72" s="308" t="s">
        <v>599</v>
      </c>
      <c r="J72" s="109" t="str">
        <f t="shared" si="14"/>
        <v>MPO-MPO 15米</v>
      </c>
      <c r="K72" s="309">
        <v>1</v>
      </c>
      <c r="L72" s="109">
        <f t="shared" si="18"/>
        <v>15</v>
      </c>
      <c r="M72" s="310"/>
      <c r="N72" s="311" t="str">
        <f t="shared" si="16"/>
        <v>上走线</v>
      </c>
      <c r="O72" s="312"/>
      <c r="P72" s="309"/>
      <c r="Q72" s="298" t="str">
        <f t="shared" si="17"/>
        <v>建议手动计算</v>
      </c>
    </row>
    <row r="73" hidden="1" spans="1:17">
      <c r="A73" s="308" t="s">
        <v>576</v>
      </c>
      <c r="B73" s="309">
        <v>73</v>
      </c>
      <c r="C73" s="50" t="str">
        <f>VLOOKUP(D73,'00设备表'!$D:$F,3,0)</f>
        <v>HW107-02</v>
      </c>
      <c r="D73" s="308" t="s">
        <v>450</v>
      </c>
      <c r="E73" s="50" t="str">
        <f>VLOOKUP(D73,'00设备表'!$D:$F,2,0)</f>
        <v>华为CE8865-4C</v>
      </c>
      <c r="F73" s="50" t="str">
        <f>VLOOKUP(G73,'00设备表'!$D:$F,3,0)</f>
        <v>HW108-01</v>
      </c>
      <c r="G73" s="141" t="s">
        <v>513</v>
      </c>
      <c r="H73" s="50" t="str">
        <f>VLOOKUP(G73,'00设备表'!$D:$F,2,0)</f>
        <v>华为CE6881H</v>
      </c>
      <c r="I73" s="308" t="s">
        <v>599</v>
      </c>
      <c r="J73" s="109" t="str">
        <f t="shared" si="14"/>
        <v>MPO-MPO 15米</v>
      </c>
      <c r="K73" s="309">
        <v>1</v>
      </c>
      <c r="L73" s="109">
        <f t="shared" si="18"/>
        <v>15</v>
      </c>
      <c r="M73" s="310"/>
      <c r="N73" s="311" t="str">
        <f t="shared" si="16"/>
        <v>上走线</v>
      </c>
      <c r="O73" s="312"/>
      <c r="P73" s="309"/>
      <c r="Q73" s="298" t="str">
        <f t="shared" si="17"/>
        <v>建议手动计算</v>
      </c>
    </row>
    <row r="74" hidden="1" spans="1:17">
      <c r="A74" s="308" t="s">
        <v>576</v>
      </c>
      <c r="B74" s="309">
        <v>74</v>
      </c>
      <c r="C74" s="50" t="str">
        <f>VLOOKUP(D74,'00设备表'!$D:$F,3,0)</f>
        <v>HW107-02</v>
      </c>
      <c r="D74" s="308" t="s">
        <v>450</v>
      </c>
      <c r="E74" s="50" t="str">
        <f>VLOOKUP(D74,'00设备表'!$D:$F,2,0)</f>
        <v>华为CE8865-4C</v>
      </c>
      <c r="F74" s="50" t="str">
        <f>VLOOKUP(G74,'00设备表'!$D:$F,3,0)</f>
        <v>HW108-03</v>
      </c>
      <c r="G74" s="141" t="s">
        <v>524</v>
      </c>
      <c r="H74" s="50" t="str">
        <f>VLOOKUP(G74,'00设备表'!$D:$F,2,0)</f>
        <v>华为CE6881H</v>
      </c>
      <c r="I74" s="308" t="s">
        <v>599</v>
      </c>
      <c r="J74" s="109" t="str">
        <f t="shared" si="14"/>
        <v>MPO-MPO 15米</v>
      </c>
      <c r="K74" s="309">
        <v>1</v>
      </c>
      <c r="L74" s="109">
        <f t="shared" si="18"/>
        <v>15</v>
      </c>
      <c r="M74" s="310"/>
      <c r="N74" s="311" t="str">
        <f t="shared" si="16"/>
        <v>上走线</v>
      </c>
      <c r="O74" s="312"/>
      <c r="P74" s="309"/>
      <c r="Q74" s="298" t="str">
        <f t="shared" si="17"/>
        <v>建议手动计算</v>
      </c>
    </row>
    <row r="75" ht="16" hidden="1" spans="1:17">
      <c r="A75" s="308" t="s">
        <v>576</v>
      </c>
      <c r="B75" s="309">
        <v>75</v>
      </c>
      <c r="C75" s="50" t="str">
        <f>VLOOKUP(D75,'00设备表'!$D:$F,3,0)</f>
        <v>HW107-02</v>
      </c>
      <c r="D75" s="308" t="s">
        <v>450</v>
      </c>
      <c r="E75" s="50" t="str">
        <f>VLOOKUP(D75,'00设备表'!$D:$F,2,0)</f>
        <v>华为CE8865-4C</v>
      </c>
      <c r="F75" s="50" t="str">
        <f>VLOOKUP(G75,'00设备表'!$D:$F,3,0)</f>
        <v>HW108-01</v>
      </c>
      <c r="G75" s="28" t="s">
        <v>514</v>
      </c>
      <c r="H75" s="50" t="str">
        <f>VLOOKUP(G75,'00设备表'!$D:$F,2,0)</f>
        <v>华为CE6881H</v>
      </c>
      <c r="I75" s="308" t="s">
        <v>599</v>
      </c>
      <c r="J75" s="109" t="str">
        <f t="shared" si="14"/>
        <v>MPO-MPO 15米</v>
      </c>
      <c r="K75" s="309">
        <v>1</v>
      </c>
      <c r="L75" s="109">
        <f t="shared" si="18"/>
        <v>15</v>
      </c>
      <c r="M75" s="310"/>
      <c r="N75" s="311" t="str">
        <f t="shared" si="16"/>
        <v>上走线</v>
      </c>
      <c r="O75" s="312"/>
      <c r="P75" s="309"/>
      <c r="Q75" s="298" t="str">
        <f t="shared" si="17"/>
        <v>建议手动计算</v>
      </c>
    </row>
    <row r="76" ht="16" hidden="1" spans="1:17">
      <c r="A76" s="308" t="s">
        <v>576</v>
      </c>
      <c r="B76" s="309">
        <v>76</v>
      </c>
      <c r="C76" s="50" t="str">
        <f>VLOOKUP(D76,'00设备表'!$D:$F,3,0)</f>
        <v>HW107-02</v>
      </c>
      <c r="D76" s="308" t="s">
        <v>450</v>
      </c>
      <c r="E76" s="50" t="str">
        <f>VLOOKUP(D76,'00设备表'!$D:$F,2,0)</f>
        <v>华为CE8865-4C</v>
      </c>
      <c r="F76" s="50" t="str">
        <f>VLOOKUP(G76,'00设备表'!$D:$F,3,0)</f>
        <v>HW108-03</v>
      </c>
      <c r="G76" s="28" t="s">
        <v>525</v>
      </c>
      <c r="H76" s="50" t="str">
        <f>VLOOKUP(G76,'00设备表'!$D:$F,2,0)</f>
        <v>华为CE6881H</v>
      </c>
      <c r="I76" s="308" t="s">
        <v>599</v>
      </c>
      <c r="J76" s="109" t="str">
        <f t="shared" si="14"/>
        <v>MPO-MPO 15米</v>
      </c>
      <c r="K76" s="309">
        <v>1</v>
      </c>
      <c r="L76" s="109">
        <f t="shared" si="18"/>
        <v>15</v>
      </c>
      <c r="M76" s="310"/>
      <c r="N76" s="311" t="str">
        <f t="shared" si="16"/>
        <v>上走线</v>
      </c>
      <c r="O76" s="312"/>
      <c r="P76" s="309"/>
      <c r="Q76" s="298" t="str">
        <f t="shared" si="17"/>
        <v>建议手动计算</v>
      </c>
    </row>
    <row r="77" hidden="1" spans="1:17">
      <c r="A77" s="308" t="s">
        <v>576</v>
      </c>
      <c r="B77" s="309">
        <v>77</v>
      </c>
      <c r="C77" s="50" t="str">
        <f>VLOOKUP(D77,'00设备表'!$D:$F,3,0)</f>
        <v>HW107-02</v>
      </c>
      <c r="D77" s="308" t="s">
        <v>450</v>
      </c>
      <c r="E77" s="50" t="str">
        <f>VLOOKUP(D77,'00设备表'!$D:$F,2,0)</f>
        <v>华为CE8865-4C</v>
      </c>
      <c r="F77" s="50" t="str">
        <f>VLOOKUP(G77,'00设备表'!$D:$F,3,0)</f>
        <v>HW107-02</v>
      </c>
      <c r="G77" s="99" t="s">
        <v>445</v>
      </c>
      <c r="H77" s="50" t="str">
        <f>VLOOKUP(G77,'00设备表'!$D:$F,2,0)</f>
        <v>华为CE6881H</v>
      </c>
      <c r="I77" s="308" t="s">
        <v>599</v>
      </c>
      <c r="J77" s="109" t="str">
        <f t="shared" si="14"/>
        <v>MPO-MPO 10米</v>
      </c>
      <c r="K77" s="309">
        <v>1</v>
      </c>
      <c r="L77" s="109">
        <f t="shared" si="18"/>
        <v>10</v>
      </c>
      <c r="M77" s="310"/>
      <c r="N77" s="311" t="str">
        <f t="shared" si="16"/>
        <v>架内走线</v>
      </c>
      <c r="O77" s="312"/>
      <c r="P77" s="309"/>
      <c r="Q77" s="298">
        <f t="shared" si="17"/>
        <v>10</v>
      </c>
    </row>
    <row r="78" hidden="1" spans="1:17">
      <c r="A78" s="308" t="s">
        <v>576</v>
      </c>
      <c r="B78" s="309">
        <v>78</v>
      </c>
      <c r="C78" s="50" t="str">
        <f>VLOOKUP(D78,'00设备表'!$D:$F,3,0)</f>
        <v>HW107-02</v>
      </c>
      <c r="D78" s="308" t="s">
        <v>450</v>
      </c>
      <c r="E78" s="50" t="str">
        <f>VLOOKUP(D78,'00设备表'!$D:$F,2,0)</f>
        <v>华为CE8865-4C</v>
      </c>
      <c r="F78" s="50" t="str">
        <f>VLOOKUP(G78,'00设备表'!$D:$F,3,0)</f>
        <v>HW107-03</v>
      </c>
      <c r="G78" s="99" t="s">
        <v>455</v>
      </c>
      <c r="H78" s="50" t="str">
        <f>VLOOKUP(G78,'00设备表'!$D:$F,2,0)</f>
        <v>华为CE6881H</v>
      </c>
      <c r="I78" s="308" t="s">
        <v>599</v>
      </c>
      <c r="J78" s="109" t="str">
        <f t="shared" si="14"/>
        <v>MPO-MPO 15米</v>
      </c>
      <c r="K78" s="309">
        <v>1</v>
      </c>
      <c r="L78" s="109">
        <f t="shared" si="18"/>
        <v>15</v>
      </c>
      <c r="M78" s="310"/>
      <c r="N78" s="311" t="str">
        <f t="shared" si="16"/>
        <v>上走线</v>
      </c>
      <c r="O78" s="312"/>
      <c r="P78" s="309"/>
      <c r="Q78" s="298">
        <f t="shared" si="17"/>
        <v>15</v>
      </c>
    </row>
    <row r="79" hidden="1" spans="1:17">
      <c r="A79" s="308" t="s">
        <v>576</v>
      </c>
      <c r="B79" s="309">
        <v>79</v>
      </c>
      <c r="C79" s="50" t="str">
        <f>VLOOKUP(D79,'00设备表'!$D:$F,3,0)</f>
        <v>HW107-02</v>
      </c>
      <c r="D79" s="308" t="s">
        <v>450</v>
      </c>
      <c r="E79" s="50" t="str">
        <f>VLOOKUP(D79,'00设备表'!$D:$F,2,0)</f>
        <v>华为CE8865-4C</v>
      </c>
      <c r="F79" s="50" t="str">
        <f>VLOOKUP(G79,'00设备表'!$D:$F,3,0)</f>
        <v>HW107-07</v>
      </c>
      <c r="G79" s="141" t="s">
        <v>592</v>
      </c>
      <c r="H79" s="50" t="str">
        <f>VLOOKUP(G79,'00设备表'!$D:$F,2,0)</f>
        <v>华为CE6881H</v>
      </c>
      <c r="I79" s="308" t="s">
        <v>599</v>
      </c>
      <c r="J79" s="109" t="str">
        <f t="shared" si="14"/>
        <v>MPO-MPO 20米</v>
      </c>
      <c r="K79" s="309">
        <v>1</v>
      </c>
      <c r="L79" s="109">
        <f t="shared" si="18"/>
        <v>20</v>
      </c>
      <c r="M79" s="310"/>
      <c r="N79" s="311" t="str">
        <f t="shared" si="16"/>
        <v>上走线</v>
      </c>
      <c r="O79" s="312"/>
      <c r="P79" s="309"/>
      <c r="Q79" s="298">
        <f t="shared" si="17"/>
        <v>20</v>
      </c>
    </row>
    <row r="80" hidden="1" spans="1:17">
      <c r="A80" s="308" t="s">
        <v>576</v>
      </c>
      <c r="B80" s="309">
        <v>80</v>
      </c>
      <c r="C80" s="50" t="str">
        <f>VLOOKUP(D80,'00设备表'!$D:$F,3,0)</f>
        <v>HW107-02</v>
      </c>
      <c r="D80" s="308" t="s">
        <v>450</v>
      </c>
      <c r="E80" s="50" t="str">
        <f>VLOOKUP(D80,'00设备表'!$D:$F,2,0)</f>
        <v>华为CE8865-4C</v>
      </c>
      <c r="F80" s="50" t="str">
        <f>VLOOKUP(G80,'00设备表'!$D:$F,3,0)</f>
        <v>HW107-08</v>
      </c>
      <c r="G80" s="141" t="s">
        <v>593</v>
      </c>
      <c r="H80" s="50" t="str">
        <f>VLOOKUP(G80,'00设备表'!$D:$F,2,0)</f>
        <v>华为CE6881H</v>
      </c>
      <c r="I80" s="308" t="s">
        <v>599</v>
      </c>
      <c r="J80" s="109" t="str">
        <f t="shared" si="14"/>
        <v>MPO-MPO 20米</v>
      </c>
      <c r="K80" s="309">
        <v>1</v>
      </c>
      <c r="L80" s="109">
        <f t="shared" si="18"/>
        <v>20</v>
      </c>
      <c r="M80" s="310"/>
      <c r="N80" s="311" t="str">
        <f t="shared" si="16"/>
        <v>上走线</v>
      </c>
      <c r="O80" s="312"/>
      <c r="P80" s="309"/>
      <c r="Q80" s="298">
        <f t="shared" si="17"/>
        <v>20</v>
      </c>
    </row>
    <row r="81" hidden="1" spans="1:17">
      <c r="A81" s="308" t="s">
        <v>576</v>
      </c>
      <c r="B81" s="309">
        <v>81</v>
      </c>
      <c r="C81" s="50" t="str">
        <f>VLOOKUP(D81,'00设备表'!$D:$F,3,0)</f>
        <v>HW107-02</v>
      </c>
      <c r="D81" s="308" t="s">
        <v>450</v>
      </c>
      <c r="E81" s="50" t="str">
        <f>VLOOKUP(D81,'00设备表'!$D:$F,2,0)</f>
        <v>华为CE8865-4C</v>
      </c>
      <c r="F81" s="50" t="str">
        <f>VLOOKUP(G81,'00设备表'!$D:$F,3,0)</f>
        <v>HW108-07</v>
      </c>
      <c r="G81" s="99" t="s">
        <v>533</v>
      </c>
      <c r="H81" s="50" t="str">
        <f>VLOOKUP(G81,'00设备表'!$D:$F,2,0)</f>
        <v>华为1000E-F125</v>
      </c>
      <c r="I81" s="308" t="s">
        <v>578</v>
      </c>
      <c r="J81" s="109" t="str">
        <f t="shared" si="14"/>
        <v>LC-LC 20米</v>
      </c>
      <c r="K81" s="309">
        <v>4</v>
      </c>
      <c r="L81" s="109">
        <f t="shared" si="18"/>
        <v>20</v>
      </c>
      <c r="M81" s="310"/>
      <c r="N81" s="311" t="str">
        <f t="shared" si="16"/>
        <v>上走线</v>
      </c>
      <c r="O81" s="312"/>
      <c r="P81" s="309"/>
      <c r="Q81" s="298" t="str">
        <f t="shared" si="17"/>
        <v>建议手动计算</v>
      </c>
    </row>
    <row r="82" hidden="1" spans="1:17">
      <c r="A82" s="308" t="s">
        <v>576</v>
      </c>
      <c r="B82" s="309">
        <v>82</v>
      </c>
      <c r="C82" s="50" t="str">
        <f>VLOOKUP(D82,'00设备表'!$D:$F,3,0)</f>
        <v>HW107-02</v>
      </c>
      <c r="D82" s="308" t="s">
        <v>450</v>
      </c>
      <c r="E82" s="50" t="str">
        <f>VLOOKUP(D82,'00设备表'!$D:$F,2,0)</f>
        <v>华为CE8865-4C</v>
      </c>
      <c r="F82" s="50" t="str">
        <f>VLOOKUP(G82,'00设备表'!$D:$F,3,0)</f>
        <v>HW108-09</v>
      </c>
      <c r="G82" s="99" t="s">
        <v>550</v>
      </c>
      <c r="H82" s="50" t="str">
        <f>VLOOKUP(G82,'00设备表'!$D:$F,2,0)</f>
        <v>华为1000E-F125</v>
      </c>
      <c r="I82" s="308" t="s">
        <v>578</v>
      </c>
      <c r="J82" s="109" t="str">
        <f t="shared" si="14"/>
        <v>LC-LC 20米</v>
      </c>
      <c r="K82" s="309">
        <v>4</v>
      </c>
      <c r="L82" s="109">
        <f t="shared" si="18"/>
        <v>20</v>
      </c>
      <c r="M82" s="310"/>
      <c r="N82" s="311" t="str">
        <f t="shared" si="16"/>
        <v>上走线</v>
      </c>
      <c r="O82" s="312"/>
      <c r="P82" s="309"/>
      <c r="Q82" s="298" t="str">
        <f t="shared" si="17"/>
        <v>建议手动计算</v>
      </c>
    </row>
    <row r="83" hidden="1" spans="1:17">
      <c r="A83" s="308" t="s">
        <v>576</v>
      </c>
      <c r="B83" s="309">
        <v>83</v>
      </c>
      <c r="C83" s="50" t="str">
        <f>VLOOKUP(D83,'00设备表'!$D:$F,3,0)</f>
        <v>HW107-02</v>
      </c>
      <c r="D83" s="308" t="s">
        <v>450</v>
      </c>
      <c r="E83" s="50" t="str">
        <f>VLOOKUP(D83,'00设备表'!$D:$F,2,0)</f>
        <v>华为CE8865-4C</v>
      </c>
      <c r="F83" s="50" t="str">
        <f>VLOOKUP(G83,'00设备表'!$D:$F,3,0)</f>
        <v>HW107-02</v>
      </c>
      <c r="G83" s="308" t="s">
        <v>441</v>
      </c>
      <c r="H83" s="50" t="str">
        <f>VLOOKUP(G83,'00设备表'!$D:$F,2,0)</f>
        <v>华为1000E-F55</v>
      </c>
      <c r="I83" s="308" t="s">
        <v>578</v>
      </c>
      <c r="J83" s="109" t="str">
        <f t="shared" si="14"/>
        <v>LC-LC 10米</v>
      </c>
      <c r="K83" s="309">
        <v>2</v>
      </c>
      <c r="L83" s="109">
        <f t="shared" si="18"/>
        <v>10</v>
      </c>
      <c r="M83" s="310"/>
      <c r="N83" s="311" t="str">
        <f t="shared" si="16"/>
        <v>架内走线</v>
      </c>
      <c r="O83" s="312"/>
      <c r="P83" s="309"/>
      <c r="Q83" s="298">
        <f t="shared" si="17"/>
        <v>10</v>
      </c>
    </row>
    <row r="84" hidden="1" spans="1:17">
      <c r="A84" s="308" t="s">
        <v>576</v>
      </c>
      <c r="B84" s="309">
        <v>83</v>
      </c>
      <c r="C84" s="50" t="str">
        <f>VLOOKUP(D84,'00设备表'!$D:$F,3,0)</f>
        <v>HW107-02</v>
      </c>
      <c r="D84" s="308" t="s">
        <v>450</v>
      </c>
      <c r="E84" s="50" t="str">
        <f>VLOOKUP(D84,'00设备表'!$D:$F,2,0)</f>
        <v>华为CE8865-4C</v>
      </c>
      <c r="F84" s="50" t="str">
        <f>VLOOKUP(G84,'00设备表'!$D:$F,3,0)</f>
        <v>HW107-03</v>
      </c>
      <c r="G84" s="308" t="s">
        <v>452</v>
      </c>
      <c r="H84" s="50" t="str">
        <f>VLOOKUP(G84,'00设备表'!$D:$F,2,0)</f>
        <v>华为1000E-F55</v>
      </c>
      <c r="I84" s="308" t="s">
        <v>578</v>
      </c>
      <c r="J84" s="109" t="str">
        <f t="shared" si="14"/>
        <v>LC-LC 15米</v>
      </c>
      <c r="K84" s="309">
        <v>2</v>
      </c>
      <c r="L84" s="109">
        <f t="shared" si="18"/>
        <v>15</v>
      </c>
      <c r="M84" s="310"/>
      <c r="N84" s="311" t="str">
        <f t="shared" si="16"/>
        <v>上走线</v>
      </c>
      <c r="O84" s="312"/>
      <c r="P84" s="309"/>
      <c r="Q84" s="298">
        <f t="shared" si="17"/>
        <v>15</v>
      </c>
    </row>
    <row r="85" hidden="1" spans="1:17">
      <c r="A85" s="308" t="s">
        <v>576</v>
      </c>
      <c r="B85" s="309">
        <v>84</v>
      </c>
      <c r="C85" s="50" t="str">
        <f>VLOOKUP(D85,'00设备表'!$D:$F,3,0)</f>
        <v>HW107-02</v>
      </c>
      <c r="D85" s="308" t="s">
        <v>450</v>
      </c>
      <c r="E85" s="50" t="str">
        <f>VLOOKUP(D85,'00设备表'!$D:$F,2,0)</f>
        <v>华为CE8865-4C</v>
      </c>
      <c r="F85" s="50" t="str">
        <f>VLOOKUP(G85,'00设备表'!$D:$F,3,0)</f>
        <v>HW108-07</v>
      </c>
      <c r="G85" s="99" t="s">
        <v>547</v>
      </c>
      <c r="H85" s="50" t="str">
        <f>VLOOKUP(G85,'00设备表'!$D:$F,2,0)</f>
        <v>天融信TopAPT3000</v>
      </c>
      <c r="I85" s="308" t="s">
        <v>578</v>
      </c>
      <c r="J85" s="109" t="str">
        <f t="shared" si="14"/>
        <v>LC-LC 20米</v>
      </c>
      <c r="K85" s="309">
        <v>2</v>
      </c>
      <c r="L85" s="109">
        <f t="shared" ref="L85:L140" si="19">IF(C85=F85,10,(10+ROUNDUP(ABS(MID(C85,7,3)-MID(F85,7,3))/4,0)*5))</f>
        <v>20</v>
      </c>
      <c r="M85" s="310"/>
      <c r="N85" s="311" t="str">
        <f t="shared" ref="N85:N140" si="20">IF(L85=10,"架内走线","上走线")</f>
        <v>上走线</v>
      </c>
      <c r="O85" s="312"/>
      <c r="P85" s="309"/>
      <c r="Q85" s="298" t="str">
        <f t="shared" si="17"/>
        <v>建议手动计算</v>
      </c>
    </row>
    <row r="86" hidden="1" spans="1:17">
      <c r="A86" s="308" t="s">
        <v>576</v>
      </c>
      <c r="B86" s="309">
        <v>85</v>
      </c>
      <c r="C86" s="50" t="str">
        <f>VLOOKUP(D86,'00设备表'!$D:$F,3,0)</f>
        <v>HW107-02</v>
      </c>
      <c r="D86" s="308" t="s">
        <v>450</v>
      </c>
      <c r="E86" s="50" t="str">
        <f>VLOOKUP(D86,'00设备表'!$D:$F,2,0)</f>
        <v>华为CE8865-4C</v>
      </c>
      <c r="F86" s="50" t="str">
        <f>VLOOKUP(G86,'00设备表'!$D:$F,3,0)</f>
        <v>HW108-09</v>
      </c>
      <c r="G86" s="99" t="s">
        <v>558</v>
      </c>
      <c r="H86" s="50" t="str">
        <f>VLOOKUP(G86,'00设备表'!$D:$F,2,0)</f>
        <v>天融信TopAPT3000</v>
      </c>
      <c r="I86" s="308" t="s">
        <v>578</v>
      </c>
      <c r="J86" s="109" t="str">
        <f t="shared" si="14"/>
        <v>LC-LC 20米</v>
      </c>
      <c r="K86" s="309">
        <v>2</v>
      </c>
      <c r="L86" s="109">
        <f t="shared" si="19"/>
        <v>20</v>
      </c>
      <c r="M86" s="310"/>
      <c r="N86" s="311" t="str">
        <f t="shared" si="20"/>
        <v>上走线</v>
      </c>
      <c r="O86" s="312"/>
      <c r="P86" s="309" t="s">
        <v>602</v>
      </c>
      <c r="Q86" s="298" t="str">
        <f t="shared" si="17"/>
        <v>建议手动计算</v>
      </c>
    </row>
    <row r="87" hidden="1" spans="1:17">
      <c r="A87" s="308" t="s">
        <v>576</v>
      </c>
      <c r="B87" s="309">
        <v>86</v>
      </c>
      <c r="C87" s="50" t="str">
        <f>VLOOKUP(D87,'00设备表'!$D:$F,3,0)</f>
        <v>HW107-02</v>
      </c>
      <c r="D87" s="308" t="s">
        <v>450</v>
      </c>
      <c r="E87" s="50" t="str">
        <f>VLOOKUP(D87,'00设备表'!$D:$F,2,0)</f>
        <v>华为CE8865-4C</v>
      </c>
      <c r="F87" s="50" t="str">
        <f>VLOOKUP(G87,'00设备表'!$D:$F,3,0)</f>
        <v>HW108-07</v>
      </c>
      <c r="G87" s="141" t="s">
        <v>545</v>
      </c>
      <c r="H87" s="50" t="str">
        <f>VLOOKUP(G87,'00设备表'!$D:$F,2,0)</f>
        <v>天融信TopRules(FT-A10)</v>
      </c>
      <c r="I87" s="308" t="s">
        <v>578</v>
      </c>
      <c r="J87" s="109" t="str">
        <f t="shared" si="14"/>
        <v>LC-LC 20米</v>
      </c>
      <c r="K87" s="309">
        <v>2</v>
      </c>
      <c r="L87" s="109">
        <f t="shared" si="19"/>
        <v>20</v>
      </c>
      <c r="M87" s="310"/>
      <c r="N87" s="311" t="str">
        <f t="shared" si="20"/>
        <v>上走线</v>
      </c>
      <c r="O87" s="312"/>
      <c r="P87" s="309"/>
      <c r="Q87" s="298" t="str">
        <f t="shared" si="17"/>
        <v>建议手动计算</v>
      </c>
    </row>
    <row r="88" hidden="1" spans="1:17">
      <c r="A88" s="308" t="s">
        <v>576</v>
      </c>
      <c r="B88" s="309">
        <v>87</v>
      </c>
      <c r="C88" s="50" t="str">
        <f>VLOOKUP(D88,'00设备表'!$D:$F,3,0)</f>
        <v>HW107-03</v>
      </c>
      <c r="D88" s="308" t="s">
        <v>461</v>
      </c>
      <c r="E88" s="50" t="str">
        <f>VLOOKUP(D88,'00设备表'!$D:$F,2,0)</f>
        <v>华为CE8865-4C</v>
      </c>
      <c r="F88" s="50" t="str">
        <f>VLOOKUP(G88,'00设备表'!$D:$F,3,0)</f>
        <v>HW107-07</v>
      </c>
      <c r="G88" s="99" t="s">
        <v>485</v>
      </c>
      <c r="H88" s="50" t="str">
        <f>VLOOKUP(G88,'00设备表'!$D:$F,2,0)</f>
        <v>华为CE6881H</v>
      </c>
      <c r="I88" s="308" t="s">
        <v>599</v>
      </c>
      <c r="J88" s="109" t="str">
        <f t="shared" si="14"/>
        <v>MPO-MPO 15米</v>
      </c>
      <c r="K88" s="309">
        <v>1</v>
      </c>
      <c r="L88" s="109">
        <f t="shared" si="19"/>
        <v>15</v>
      </c>
      <c r="M88" s="310"/>
      <c r="N88" s="311" t="str">
        <f t="shared" si="20"/>
        <v>上走线</v>
      </c>
      <c r="O88" s="312"/>
      <c r="P88" s="309"/>
      <c r="Q88" s="298">
        <f t="shared" si="17"/>
        <v>15</v>
      </c>
    </row>
    <row r="89" hidden="1" spans="1:17">
      <c r="A89" s="308" t="s">
        <v>576</v>
      </c>
      <c r="B89" s="309">
        <v>88</v>
      </c>
      <c r="C89" s="50" t="str">
        <f>VLOOKUP(D89,'00设备表'!$D:$F,3,0)</f>
        <v>HW107-03</v>
      </c>
      <c r="D89" s="308" t="s">
        <v>461</v>
      </c>
      <c r="E89" s="50" t="str">
        <f>VLOOKUP(D89,'00设备表'!$D:$F,2,0)</f>
        <v>华为CE8865-4C</v>
      </c>
      <c r="F89" s="50" t="str">
        <f>VLOOKUP(G89,'00设备表'!$D:$F,3,0)</f>
        <v>HW107-08</v>
      </c>
      <c r="G89" s="141" t="s">
        <v>495</v>
      </c>
      <c r="H89" s="50" t="str">
        <f>VLOOKUP(G89,'00设备表'!$D:$F,2,0)</f>
        <v>华为CE6881H</v>
      </c>
      <c r="I89" s="308" t="s">
        <v>599</v>
      </c>
      <c r="J89" s="109" t="str">
        <f t="shared" si="14"/>
        <v>MPO-MPO 20米</v>
      </c>
      <c r="K89" s="309">
        <v>1</v>
      </c>
      <c r="L89" s="109">
        <f t="shared" si="19"/>
        <v>20</v>
      </c>
      <c r="M89" s="310"/>
      <c r="N89" s="311" t="str">
        <f t="shared" si="20"/>
        <v>上走线</v>
      </c>
      <c r="O89" s="312"/>
      <c r="P89" s="309"/>
      <c r="Q89" s="298">
        <f t="shared" si="17"/>
        <v>20</v>
      </c>
    </row>
    <row r="90" hidden="1" spans="1:17">
      <c r="A90" s="308" t="s">
        <v>576</v>
      </c>
      <c r="B90" s="309">
        <v>89</v>
      </c>
      <c r="C90" s="50" t="str">
        <f>VLOOKUP(D90,'00设备表'!$D:$F,3,0)</f>
        <v>HW107-03</v>
      </c>
      <c r="D90" s="308" t="s">
        <v>461</v>
      </c>
      <c r="E90" s="50" t="str">
        <f>VLOOKUP(D90,'00设备表'!$D:$F,2,0)</f>
        <v>华为CE8865-4C</v>
      </c>
      <c r="F90" s="50" t="str">
        <f>VLOOKUP(G90,'00设备表'!$D:$F,3,0)</f>
        <v>HW108-01</v>
      </c>
      <c r="G90" s="141" t="s">
        <v>512</v>
      </c>
      <c r="H90" s="50" t="str">
        <f>VLOOKUP(G90,'00设备表'!$D:$F,2,0)</f>
        <v>华为CE6881H</v>
      </c>
      <c r="I90" s="308" t="s">
        <v>599</v>
      </c>
      <c r="J90" s="109" t="str">
        <f t="shared" si="14"/>
        <v>MPO-MPO 15米</v>
      </c>
      <c r="K90" s="309">
        <v>1</v>
      </c>
      <c r="L90" s="109">
        <f t="shared" si="19"/>
        <v>15</v>
      </c>
      <c r="M90" s="310"/>
      <c r="N90" s="311" t="str">
        <f t="shared" si="20"/>
        <v>上走线</v>
      </c>
      <c r="O90" s="312"/>
      <c r="P90" s="309"/>
      <c r="Q90" s="298" t="str">
        <f t="shared" si="17"/>
        <v>建议手动计算</v>
      </c>
    </row>
    <row r="91" hidden="1" spans="1:17">
      <c r="A91" s="308" t="s">
        <v>576</v>
      </c>
      <c r="B91" s="309">
        <v>90</v>
      </c>
      <c r="C91" s="50" t="str">
        <f>VLOOKUP(D91,'00设备表'!$D:$F,3,0)</f>
        <v>HW107-03</v>
      </c>
      <c r="D91" s="308" t="s">
        <v>461</v>
      </c>
      <c r="E91" s="50" t="str">
        <f>VLOOKUP(D91,'00设备表'!$D:$F,2,0)</f>
        <v>华为CE8865-4C</v>
      </c>
      <c r="F91" s="50" t="str">
        <f>VLOOKUP(G91,'00设备表'!$D:$F,3,0)</f>
        <v>HW108-03</v>
      </c>
      <c r="G91" s="141" t="s">
        <v>523</v>
      </c>
      <c r="H91" s="50" t="str">
        <f>VLOOKUP(G91,'00设备表'!$D:$F,2,0)</f>
        <v>华为CE6881H</v>
      </c>
      <c r="I91" s="308" t="s">
        <v>599</v>
      </c>
      <c r="J91" s="109" t="str">
        <f t="shared" si="14"/>
        <v>MPO-MPO 10米</v>
      </c>
      <c r="K91" s="309">
        <v>1</v>
      </c>
      <c r="L91" s="109">
        <f t="shared" si="19"/>
        <v>10</v>
      </c>
      <c r="M91" s="310"/>
      <c r="N91" s="311" t="str">
        <f t="shared" si="20"/>
        <v>架内走线</v>
      </c>
      <c r="O91" s="312"/>
      <c r="P91" s="309"/>
      <c r="Q91" s="298" t="str">
        <f t="shared" si="17"/>
        <v>建议手动计算</v>
      </c>
    </row>
    <row r="92" hidden="1" spans="1:17">
      <c r="A92" s="308" t="s">
        <v>576</v>
      </c>
      <c r="B92" s="309">
        <v>91</v>
      </c>
      <c r="C92" s="50" t="str">
        <f>VLOOKUP(D92,'00设备表'!$D:$F,3,0)</f>
        <v>HW107-03</v>
      </c>
      <c r="D92" s="308" t="s">
        <v>461</v>
      </c>
      <c r="E92" s="50" t="str">
        <f>VLOOKUP(D92,'00设备表'!$D:$F,2,0)</f>
        <v>华为CE8865-4C</v>
      </c>
      <c r="F92" s="50" t="str">
        <f>VLOOKUP(G92,'00设备表'!$D:$F,3,0)</f>
        <v>HW108-01</v>
      </c>
      <c r="G92" s="141" t="s">
        <v>513</v>
      </c>
      <c r="H92" s="50" t="str">
        <f>VLOOKUP(G92,'00设备表'!$D:$F,2,0)</f>
        <v>华为CE6881H</v>
      </c>
      <c r="I92" s="308" t="s">
        <v>599</v>
      </c>
      <c r="J92" s="109" t="str">
        <f t="shared" si="14"/>
        <v>MPO-MPO 15米</v>
      </c>
      <c r="K92" s="309">
        <v>1</v>
      </c>
      <c r="L92" s="109">
        <f t="shared" si="19"/>
        <v>15</v>
      </c>
      <c r="M92" s="310"/>
      <c r="N92" s="311" t="str">
        <f t="shared" si="20"/>
        <v>上走线</v>
      </c>
      <c r="O92" s="312"/>
      <c r="P92" s="309"/>
      <c r="Q92" s="298" t="str">
        <f t="shared" si="17"/>
        <v>建议手动计算</v>
      </c>
    </row>
    <row r="93" hidden="1" spans="1:17">
      <c r="A93" s="308" t="s">
        <v>576</v>
      </c>
      <c r="B93" s="309">
        <v>92</v>
      </c>
      <c r="C93" s="50" t="str">
        <f>VLOOKUP(D93,'00设备表'!$D:$F,3,0)</f>
        <v>HW107-03</v>
      </c>
      <c r="D93" s="308" t="s">
        <v>461</v>
      </c>
      <c r="E93" s="50" t="str">
        <f>VLOOKUP(D93,'00设备表'!$D:$F,2,0)</f>
        <v>华为CE8865-4C</v>
      </c>
      <c r="F93" s="50" t="str">
        <f>VLOOKUP(G93,'00设备表'!$D:$F,3,0)</f>
        <v>HW108-03</v>
      </c>
      <c r="G93" s="141" t="s">
        <v>524</v>
      </c>
      <c r="H93" s="50" t="str">
        <f>VLOOKUP(G93,'00设备表'!$D:$F,2,0)</f>
        <v>华为CE6881H</v>
      </c>
      <c r="I93" s="308" t="s">
        <v>599</v>
      </c>
      <c r="J93" s="109" t="str">
        <f t="shared" si="14"/>
        <v>MPO-MPO 10米</v>
      </c>
      <c r="K93" s="309">
        <v>1</v>
      </c>
      <c r="L93" s="109">
        <f t="shared" si="19"/>
        <v>10</v>
      </c>
      <c r="M93" s="310"/>
      <c r="N93" s="311" t="str">
        <f t="shared" si="20"/>
        <v>架内走线</v>
      </c>
      <c r="O93" s="312"/>
      <c r="P93" s="309"/>
      <c r="Q93" s="298" t="str">
        <f t="shared" si="17"/>
        <v>建议手动计算</v>
      </c>
    </row>
    <row r="94" ht="16" hidden="1" spans="1:17">
      <c r="A94" s="308" t="s">
        <v>576</v>
      </c>
      <c r="B94" s="309">
        <v>93</v>
      </c>
      <c r="C94" s="50" t="str">
        <f>VLOOKUP(D94,'00设备表'!$D:$F,3,0)</f>
        <v>HW107-03</v>
      </c>
      <c r="D94" s="308" t="s">
        <v>461</v>
      </c>
      <c r="E94" s="50" t="str">
        <f>VLOOKUP(D94,'00设备表'!$D:$F,2,0)</f>
        <v>华为CE8865-4C</v>
      </c>
      <c r="F94" s="50" t="str">
        <f>VLOOKUP(G94,'00设备表'!$D:$F,3,0)</f>
        <v>HW108-01</v>
      </c>
      <c r="G94" s="28" t="s">
        <v>514</v>
      </c>
      <c r="H94" s="50" t="str">
        <f>VLOOKUP(G94,'00设备表'!$D:$F,2,0)</f>
        <v>华为CE6881H</v>
      </c>
      <c r="I94" s="308" t="s">
        <v>599</v>
      </c>
      <c r="J94" s="109" t="str">
        <f t="shared" si="14"/>
        <v>MPO-MPO 15米</v>
      </c>
      <c r="K94" s="309">
        <v>1</v>
      </c>
      <c r="L94" s="109">
        <f t="shared" si="19"/>
        <v>15</v>
      </c>
      <c r="M94" s="310"/>
      <c r="N94" s="311" t="str">
        <f t="shared" si="20"/>
        <v>上走线</v>
      </c>
      <c r="O94" s="312"/>
      <c r="P94" s="309"/>
      <c r="Q94" s="298" t="str">
        <f t="shared" si="17"/>
        <v>建议手动计算</v>
      </c>
    </row>
    <row r="95" ht="16" hidden="1" spans="1:17">
      <c r="A95" s="308" t="s">
        <v>576</v>
      </c>
      <c r="B95" s="309">
        <v>94</v>
      </c>
      <c r="C95" s="50" t="str">
        <f>VLOOKUP(D95,'00设备表'!$D:$F,3,0)</f>
        <v>HW107-03</v>
      </c>
      <c r="D95" s="308" t="s">
        <v>461</v>
      </c>
      <c r="E95" s="50" t="str">
        <f>VLOOKUP(D95,'00设备表'!$D:$F,2,0)</f>
        <v>华为CE8865-4C</v>
      </c>
      <c r="F95" s="50" t="str">
        <f>VLOOKUP(G95,'00设备表'!$D:$F,3,0)</f>
        <v>HW108-03</v>
      </c>
      <c r="G95" s="28" t="s">
        <v>525</v>
      </c>
      <c r="H95" s="50" t="str">
        <f>VLOOKUP(G95,'00设备表'!$D:$F,2,0)</f>
        <v>华为CE6881H</v>
      </c>
      <c r="I95" s="308" t="s">
        <v>599</v>
      </c>
      <c r="J95" s="109" t="str">
        <f>IF(I95="多模双头尾纤","LC-LC"&amp;" "&amp;L95&amp;"米",IF(I95="单模双头尾纤","SC-LC"&amp;" "&amp;L95&amp;"米",IF(I95="MPO双头尾纤","MPO-MPO"&amp;" "&amp;L95&amp;"米",IF(I95="以太网线","超五类线",0))))</f>
        <v>MPO-MPO 10米</v>
      </c>
      <c r="K95" s="309">
        <v>1</v>
      </c>
      <c r="L95" s="109">
        <f t="shared" si="19"/>
        <v>10</v>
      </c>
      <c r="M95" s="310"/>
      <c r="N95" s="311" t="str">
        <f t="shared" si="20"/>
        <v>架内走线</v>
      </c>
      <c r="O95" s="312"/>
      <c r="P95" s="309"/>
      <c r="Q95" s="298" t="str">
        <f>IF(ABS(MID(C95,3,3)-MID(F95,3,3))&lt;&gt;0,"建议手动计算",IF(C95=F95,10,(10+ROUNDUP(ABS(MID(C95,7,3)-MID(F95,7,3))/4,0)*5)))</f>
        <v>建议手动计算</v>
      </c>
    </row>
    <row r="96" hidden="1" spans="1:17">
      <c r="A96" s="308" t="s">
        <v>576</v>
      </c>
      <c r="B96" s="309">
        <v>95</v>
      </c>
      <c r="C96" s="50" t="str">
        <f>VLOOKUP(D96,'00设备表'!$D:$F,3,0)</f>
        <v>HW107-03</v>
      </c>
      <c r="D96" s="308" t="s">
        <v>461</v>
      </c>
      <c r="E96" s="50" t="str">
        <f>VLOOKUP(D96,'00设备表'!$D:$F,2,0)</f>
        <v>华为CE8865-4C</v>
      </c>
      <c r="F96" s="50" t="str">
        <f>VLOOKUP(G96,'00设备表'!$D:$F,3,0)</f>
        <v>HW107-02</v>
      </c>
      <c r="G96" s="99" t="s">
        <v>445</v>
      </c>
      <c r="H96" s="50" t="str">
        <f>VLOOKUP(G96,'00设备表'!$D:$F,2,0)</f>
        <v>华为CE6881H</v>
      </c>
      <c r="I96" s="308" t="s">
        <v>599</v>
      </c>
      <c r="J96" s="109" t="str">
        <f>IF(I96="多模双头尾纤","LC-LC"&amp;" "&amp;L96&amp;"米",IF(I96="单模双头尾纤","SC-LC"&amp;" "&amp;L96&amp;"米",IF(I96="MPO双头尾纤","MPO-MPO"&amp;" "&amp;L96&amp;"米",IF(I96="以太网线","超五类线",0))))</f>
        <v>MPO-MPO 15米</v>
      </c>
      <c r="K96" s="309">
        <v>1</v>
      </c>
      <c r="L96" s="109">
        <f t="shared" si="19"/>
        <v>15</v>
      </c>
      <c r="M96" s="310"/>
      <c r="N96" s="311" t="str">
        <f t="shared" si="20"/>
        <v>上走线</v>
      </c>
      <c r="O96" s="312"/>
      <c r="P96" s="309"/>
      <c r="Q96" s="298">
        <f>IF(ABS(MID(C96,3,3)-MID(F96,3,3))&lt;&gt;0,"建议手动计算",IF(C96=F96,10,(10+ROUNDUP(ABS(MID(C96,7,3)-MID(F96,7,3))/4,0)*5)))</f>
        <v>15</v>
      </c>
    </row>
    <row r="97" hidden="1" spans="1:17">
      <c r="A97" s="308" t="s">
        <v>576</v>
      </c>
      <c r="B97" s="309">
        <v>96</v>
      </c>
      <c r="C97" s="50" t="str">
        <f>VLOOKUP(D97,'00设备表'!$D:$F,3,0)</f>
        <v>HW107-03</v>
      </c>
      <c r="D97" s="308" t="s">
        <v>461</v>
      </c>
      <c r="E97" s="50" t="str">
        <f>VLOOKUP(D97,'00设备表'!$D:$F,2,0)</f>
        <v>华为CE8865-4C</v>
      </c>
      <c r="F97" s="50" t="str">
        <f>VLOOKUP(G97,'00设备表'!$D:$F,3,0)</f>
        <v>HW107-03</v>
      </c>
      <c r="G97" s="99" t="s">
        <v>455</v>
      </c>
      <c r="H97" s="50" t="str">
        <f>VLOOKUP(G97,'00设备表'!$D:$F,2,0)</f>
        <v>华为CE6881H</v>
      </c>
      <c r="I97" s="308" t="s">
        <v>599</v>
      </c>
      <c r="J97" s="109" t="str">
        <f t="shared" ref="J97:J102" si="21">IF(I97="多模双头尾纤","LC-LC"&amp;" "&amp;L97&amp;"米",IF(I97="单模双头尾纤","SC-LC"&amp;" "&amp;L97&amp;"米",IF(I97="MPO双头尾纤","MPO-MPO"&amp;" "&amp;L97&amp;"米",IF(I97="以太网线","超五类线",0))))</f>
        <v>MPO-MPO 10米</v>
      </c>
      <c r="K97" s="309">
        <v>1</v>
      </c>
      <c r="L97" s="109">
        <f t="shared" si="19"/>
        <v>10</v>
      </c>
      <c r="M97" s="310"/>
      <c r="N97" s="311" t="str">
        <f t="shared" si="20"/>
        <v>架内走线</v>
      </c>
      <c r="O97" s="312"/>
      <c r="P97" s="309"/>
      <c r="Q97" s="298">
        <f t="shared" ref="Q97:Q102" si="22">IF(ABS(MID(C97,3,3)-MID(F97,3,3))&lt;&gt;0,"建议手动计算",IF(C97=F97,10,(10+ROUNDUP(ABS(MID(C97,7,3)-MID(F97,7,3))/4,0)*5)))</f>
        <v>10</v>
      </c>
    </row>
    <row r="98" hidden="1" spans="1:17">
      <c r="A98" s="308" t="s">
        <v>576</v>
      </c>
      <c r="B98" s="309">
        <v>97</v>
      </c>
      <c r="C98" s="50" t="str">
        <f>VLOOKUP(D98,'00设备表'!$D:$F,3,0)</f>
        <v>HW107-03</v>
      </c>
      <c r="D98" s="308" t="s">
        <v>461</v>
      </c>
      <c r="E98" s="50" t="str">
        <f>VLOOKUP(D98,'00设备表'!$D:$F,2,0)</f>
        <v>华为CE8865-4C</v>
      </c>
      <c r="F98" s="50" t="str">
        <f>VLOOKUP(G98,'00设备表'!$D:$F,3,0)</f>
        <v>HW107-07</v>
      </c>
      <c r="G98" s="141" t="s">
        <v>592</v>
      </c>
      <c r="H98" s="50" t="str">
        <f>VLOOKUP(G98,'00设备表'!$D:$F,2,0)</f>
        <v>华为CE6881H</v>
      </c>
      <c r="I98" s="308" t="s">
        <v>599</v>
      </c>
      <c r="J98" s="109" t="str">
        <f t="shared" si="21"/>
        <v>MPO-MPO 15米</v>
      </c>
      <c r="K98" s="309">
        <v>1</v>
      </c>
      <c r="L98" s="109">
        <f t="shared" si="19"/>
        <v>15</v>
      </c>
      <c r="M98" s="310"/>
      <c r="N98" s="311" t="str">
        <f t="shared" si="20"/>
        <v>上走线</v>
      </c>
      <c r="O98" s="312"/>
      <c r="P98" s="309"/>
      <c r="Q98" s="298">
        <f t="shared" si="22"/>
        <v>15</v>
      </c>
    </row>
    <row r="99" hidden="1" spans="1:17">
      <c r="A99" s="308" t="s">
        <v>576</v>
      </c>
      <c r="B99" s="309">
        <v>98</v>
      </c>
      <c r="C99" s="50" t="str">
        <f>VLOOKUP(D99,'00设备表'!$D:$F,3,0)</f>
        <v>HW107-03</v>
      </c>
      <c r="D99" s="308" t="s">
        <v>461</v>
      </c>
      <c r="E99" s="50" t="str">
        <f>VLOOKUP(D99,'00设备表'!$D:$F,2,0)</f>
        <v>华为CE8865-4C</v>
      </c>
      <c r="F99" s="50" t="str">
        <f>VLOOKUP(G99,'00设备表'!$D:$F,3,0)</f>
        <v>HW107-08</v>
      </c>
      <c r="G99" s="141" t="s">
        <v>593</v>
      </c>
      <c r="H99" s="50" t="str">
        <f>VLOOKUP(G99,'00设备表'!$D:$F,2,0)</f>
        <v>华为CE6881H</v>
      </c>
      <c r="I99" s="308" t="s">
        <v>599</v>
      </c>
      <c r="J99" s="109" t="str">
        <f t="shared" si="21"/>
        <v>MPO-MPO 20米</v>
      </c>
      <c r="K99" s="309">
        <v>1</v>
      </c>
      <c r="L99" s="109">
        <f t="shared" si="19"/>
        <v>20</v>
      </c>
      <c r="M99" s="310"/>
      <c r="N99" s="311" t="str">
        <f t="shared" si="20"/>
        <v>上走线</v>
      </c>
      <c r="O99" s="312"/>
      <c r="P99" s="309"/>
      <c r="Q99" s="298">
        <f t="shared" si="22"/>
        <v>20</v>
      </c>
    </row>
    <row r="100" hidden="1" spans="1:17">
      <c r="A100" s="308" t="s">
        <v>576</v>
      </c>
      <c r="B100" s="309">
        <v>99</v>
      </c>
      <c r="C100" s="50" t="str">
        <f>VLOOKUP(D100,'00设备表'!$D:$F,3,0)</f>
        <v>HW107-03</v>
      </c>
      <c r="D100" s="308" t="s">
        <v>461</v>
      </c>
      <c r="E100" s="50" t="str">
        <f>VLOOKUP(D100,'00设备表'!$D:$F,2,0)</f>
        <v>华为CE8865-4C</v>
      </c>
      <c r="F100" s="50" t="str">
        <f>VLOOKUP(G100,'00设备表'!$D:$F,3,0)</f>
        <v>HW108-07</v>
      </c>
      <c r="G100" s="99" t="s">
        <v>533</v>
      </c>
      <c r="H100" s="50" t="str">
        <f>VLOOKUP(G100,'00设备表'!$D:$F,2,0)</f>
        <v>华为1000E-F125</v>
      </c>
      <c r="I100" s="308" t="s">
        <v>578</v>
      </c>
      <c r="J100" s="109" t="str">
        <f t="shared" si="21"/>
        <v>LC-LC 15米</v>
      </c>
      <c r="K100" s="309">
        <v>4</v>
      </c>
      <c r="L100" s="109">
        <f t="shared" si="19"/>
        <v>15</v>
      </c>
      <c r="M100" s="310"/>
      <c r="N100" s="311" t="str">
        <f t="shared" si="20"/>
        <v>上走线</v>
      </c>
      <c r="O100" s="312"/>
      <c r="P100" s="309"/>
      <c r="Q100" s="298" t="str">
        <f t="shared" si="22"/>
        <v>建议手动计算</v>
      </c>
    </row>
    <row r="101" hidden="1" spans="1:17">
      <c r="A101" s="308" t="s">
        <v>576</v>
      </c>
      <c r="B101" s="309">
        <v>100</v>
      </c>
      <c r="C101" s="50" t="str">
        <f>VLOOKUP(D101,'00设备表'!$D:$F,3,0)</f>
        <v>HW107-03</v>
      </c>
      <c r="D101" s="308" t="s">
        <v>461</v>
      </c>
      <c r="E101" s="50" t="str">
        <f>VLOOKUP(D101,'00设备表'!$D:$F,2,0)</f>
        <v>华为CE8865-4C</v>
      </c>
      <c r="F101" s="50" t="str">
        <f>VLOOKUP(G101,'00设备表'!$D:$F,3,0)</f>
        <v>HW108-09</v>
      </c>
      <c r="G101" s="99" t="s">
        <v>550</v>
      </c>
      <c r="H101" s="50" t="str">
        <f>VLOOKUP(G101,'00设备表'!$D:$F,2,0)</f>
        <v>华为1000E-F125</v>
      </c>
      <c r="I101" s="308" t="s">
        <v>578</v>
      </c>
      <c r="J101" s="109" t="str">
        <f t="shared" si="21"/>
        <v>LC-LC 20米</v>
      </c>
      <c r="K101" s="309">
        <v>4</v>
      </c>
      <c r="L101" s="109">
        <f t="shared" si="19"/>
        <v>20</v>
      </c>
      <c r="M101" s="310"/>
      <c r="N101" s="311" t="str">
        <f t="shared" si="20"/>
        <v>上走线</v>
      </c>
      <c r="O101" s="312"/>
      <c r="P101" s="309"/>
      <c r="Q101" s="298" t="str">
        <f t="shared" si="22"/>
        <v>建议手动计算</v>
      </c>
    </row>
    <row r="102" hidden="1" spans="1:17">
      <c r="A102" s="308" t="s">
        <v>576</v>
      </c>
      <c r="B102" s="309">
        <v>101</v>
      </c>
      <c r="C102" s="50" t="str">
        <f>VLOOKUP(D102,'00设备表'!$D:$F,3,0)</f>
        <v>HW107-03</v>
      </c>
      <c r="D102" s="308" t="s">
        <v>461</v>
      </c>
      <c r="E102" s="50" t="str">
        <f>VLOOKUP(D102,'00设备表'!$D:$F,2,0)</f>
        <v>华为CE8865-4C</v>
      </c>
      <c r="F102" s="50" t="str">
        <f>VLOOKUP(G102,'00设备表'!$D:$F,3,0)</f>
        <v>HW107-02</v>
      </c>
      <c r="G102" s="308" t="s">
        <v>441</v>
      </c>
      <c r="H102" s="50" t="str">
        <f>VLOOKUP(G102,'00设备表'!$D:$F,2,0)</f>
        <v>华为1000E-F55</v>
      </c>
      <c r="I102" s="308" t="s">
        <v>578</v>
      </c>
      <c r="J102" s="109" t="str">
        <f t="shared" si="21"/>
        <v>LC-LC 15米</v>
      </c>
      <c r="K102" s="309">
        <v>2</v>
      </c>
      <c r="L102" s="109">
        <f t="shared" si="19"/>
        <v>15</v>
      </c>
      <c r="M102" s="310"/>
      <c r="N102" s="311" t="str">
        <f t="shared" si="20"/>
        <v>上走线</v>
      </c>
      <c r="O102" s="312"/>
      <c r="P102" s="309"/>
      <c r="Q102" s="298">
        <f t="shared" si="22"/>
        <v>15</v>
      </c>
    </row>
    <row r="103" hidden="1" spans="1:17">
      <c r="A103" s="308" t="s">
        <v>576</v>
      </c>
      <c r="B103" s="309">
        <v>101</v>
      </c>
      <c r="C103" s="50" t="str">
        <f>VLOOKUP(D103,'00设备表'!$D:$F,3,0)</f>
        <v>HW107-03</v>
      </c>
      <c r="D103" s="308" t="s">
        <v>461</v>
      </c>
      <c r="E103" s="50" t="str">
        <f>VLOOKUP(D103,'00设备表'!$D:$F,2,0)</f>
        <v>华为CE8865-4C</v>
      </c>
      <c r="F103" s="50" t="str">
        <f>VLOOKUP(G103,'00设备表'!$D:$F,3,0)</f>
        <v>HW107-03</v>
      </c>
      <c r="G103" s="308" t="s">
        <v>452</v>
      </c>
      <c r="H103" s="50" t="str">
        <f>VLOOKUP(G103,'00设备表'!$D:$F,2,0)</f>
        <v>华为1000E-F55</v>
      </c>
      <c r="I103" s="308" t="s">
        <v>578</v>
      </c>
      <c r="J103" s="109" t="str">
        <f t="shared" ref="J103:J160" si="23">IF(I103="多模双头尾纤","LC-LC"&amp;" "&amp;L103&amp;"米",IF(I103="单模双头尾纤","SC-LC"&amp;" "&amp;L103&amp;"米",IF(I103="MPO双头尾纤","MPO-MPO"&amp;" "&amp;L103&amp;"米",IF(I103="以太网线","超五类线",0))))</f>
        <v>LC-LC 10米</v>
      </c>
      <c r="K103" s="309">
        <v>2</v>
      </c>
      <c r="L103" s="109">
        <f t="shared" si="19"/>
        <v>10</v>
      </c>
      <c r="M103" s="310"/>
      <c r="N103" s="311" t="str">
        <f t="shared" si="20"/>
        <v>架内走线</v>
      </c>
      <c r="O103" s="312"/>
      <c r="P103" s="309"/>
      <c r="Q103" s="298">
        <f t="shared" ref="Q103:Q138" si="24">IF(ABS(MID(C103,3,3)-MID(F103,3,3))&lt;&gt;0,"建议手动计算",IF(C103=F103,10,(10+ROUNDUP(ABS(MID(C103,7,3)-MID(F103,7,3))/4,0)*5)))</f>
        <v>10</v>
      </c>
    </row>
    <row r="104" hidden="1" spans="1:17">
      <c r="A104" s="308" t="s">
        <v>576</v>
      </c>
      <c r="B104" s="309">
        <v>102</v>
      </c>
      <c r="C104" s="50" t="str">
        <f>VLOOKUP(D104,'00设备表'!$D:$F,3,0)</f>
        <v>HW107-03</v>
      </c>
      <c r="D104" s="308" t="s">
        <v>461</v>
      </c>
      <c r="E104" s="50" t="str">
        <f>VLOOKUP(D104,'00设备表'!$D:$F,2,0)</f>
        <v>华为CE8865-4C</v>
      </c>
      <c r="F104" s="50" t="str">
        <f>VLOOKUP(G104,'00设备表'!$D:$F,3,0)</f>
        <v>HW108-07</v>
      </c>
      <c r="G104" s="99" t="s">
        <v>547</v>
      </c>
      <c r="H104" s="50" t="str">
        <f>VLOOKUP(G104,'00设备表'!$D:$F,2,0)</f>
        <v>天融信TopAPT3000</v>
      </c>
      <c r="I104" s="308" t="s">
        <v>578</v>
      </c>
      <c r="J104" s="109" t="str">
        <f t="shared" si="23"/>
        <v>LC-LC 15米</v>
      </c>
      <c r="K104" s="309">
        <v>2</v>
      </c>
      <c r="L104" s="109">
        <f t="shared" si="19"/>
        <v>15</v>
      </c>
      <c r="M104" s="310"/>
      <c r="N104" s="311" t="str">
        <f t="shared" si="20"/>
        <v>上走线</v>
      </c>
      <c r="O104" s="312"/>
      <c r="P104" s="309"/>
      <c r="Q104" s="298" t="str">
        <f t="shared" si="24"/>
        <v>建议手动计算</v>
      </c>
    </row>
    <row r="105" hidden="1" spans="1:17">
      <c r="A105" s="308" t="s">
        <v>576</v>
      </c>
      <c r="B105" s="309">
        <v>103</v>
      </c>
      <c r="C105" s="50" t="str">
        <f>VLOOKUP(D105,'00设备表'!$D:$F,3,0)</f>
        <v>HW107-03</v>
      </c>
      <c r="D105" s="308" t="s">
        <v>461</v>
      </c>
      <c r="E105" s="50" t="str">
        <f>VLOOKUP(D105,'00设备表'!$D:$F,2,0)</f>
        <v>华为CE8865-4C</v>
      </c>
      <c r="F105" s="50" t="str">
        <f>VLOOKUP(G105,'00设备表'!$D:$F,3,0)</f>
        <v>HW108-09</v>
      </c>
      <c r="G105" s="99" t="s">
        <v>558</v>
      </c>
      <c r="H105" s="50" t="str">
        <f>VLOOKUP(G105,'00设备表'!$D:$F,2,0)</f>
        <v>天融信TopAPT3000</v>
      </c>
      <c r="I105" s="308" t="s">
        <v>578</v>
      </c>
      <c r="J105" s="109" t="str">
        <f t="shared" si="23"/>
        <v>LC-LC 20米</v>
      </c>
      <c r="K105" s="309">
        <v>2</v>
      </c>
      <c r="L105" s="109">
        <f t="shared" si="19"/>
        <v>20</v>
      </c>
      <c r="M105" s="310"/>
      <c r="N105" s="311" t="str">
        <f t="shared" si="20"/>
        <v>上走线</v>
      </c>
      <c r="O105" s="312"/>
      <c r="P105" s="309"/>
      <c r="Q105" s="298" t="str">
        <f t="shared" si="24"/>
        <v>建议手动计算</v>
      </c>
    </row>
    <row r="106" hidden="1" spans="1:17">
      <c r="A106" s="308" t="s">
        <v>576</v>
      </c>
      <c r="B106" s="309">
        <v>104</v>
      </c>
      <c r="C106" s="50" t="str">
        <f>VLOOKUP(D106,'00设备表'!$D:$F,3,0)</f>
        <v>HW107-03</v>
      </c>
      <c r="D106" s="308" t="s">
        <v>461</v>
      </c>
      <c r="E106" s="50" t="str">
        <f>VLOOKUP(D106,'00设备表'!$D:$F,2,0)</f>
        <v>华为CE8865-4C</v>
      </c>
      <c r="F106" s="50" t="str">
        <f>VLOOKUP(G106,'00设备表'!$D:$F,3,0)</f>
        <v>HW108-09</v>
      </c>
      <c r="G106" s="141" t="s">
        <v>557</v>
      </c>
      <c r="H106" s="50" t="str">
        <f>VLOOKUP(G106,'00设备表'!$D:$F,2,0)</f>
        <v>天融信TopRules(FT-A10)</v>
      </c>
      <c r="I106" s="308" t="s">
        <v>578</v>
      </c>
      <c r="J106" s="109" t="str">
        <f t="shared" si="23"/>
        <v>LC-LC 20米</v>
      </c>
      <c r="K106" s="309">
        <v>2</v>
      </c>
      <c r="L106" s="109">
        <f t="shared" si="19"/>
        <v>20</v>
      </c>
      <c r="M106" s="310"/>
      <c r="N106" s="311" t="str">
        <f t="shared" si="20"/>
        <v>上走线</v>
      </c>
      <c r="O106" s="312"/>
      <c r="P106" s="309"/>
      <c r="Q106" s="298" t="str">
        <f t="shared" si="24"/>
        <v>建议手动计算</v>
      </c>
    </row>
    <row r="107" hidden="1" spans="1:17">
      <c r="A107" s="308" t="s">
        <v>576</v>
      </c>
      <c r="B107" s="309">
        <v>105</v>
      </c>
      <c r="C107" s="50" t="str">
        <f>VLOOKUP(D107,'00设备表'!$D:$F,3,0)</f>
        <v>HW108-07</v>
      </c>
      <c r="D107" s="141" t="s">
        <v>542</v>
      </c>
      <c r="E107" s="50" t="str">
        <f>VLOOKUP(D107,'00设备表'!$D:$F,2,0)</f>
        <v>华为CE16804</v>
      </c>
      <c r="F107" s="50" t="str">
        <f>VLOOKUP(G107,'00设备表'!$D:$F,3,0)</f>
        <v>HW108-09</v>
      </c>
      <c r="G107" s="141" t="s">
        <v>556</v>
      </c>
      <c r="H107" s="50" t="str">
        <f>VLOOKUP(G107,'00设备表'!$D:$F,2,0)</f>
        <v>华为CE16804</v>
      </c>
      <c r="I107" s="308" t="s">
        <v>578</v>
      </c>
      <c r="J107" s="109" t="str">
        <f t="shared" si="23"/>
        <v>LC-LC 15米</v>
      </c>
      <c r="K107" s="309">
        <v>4</v>
      </c>
      <c r="L107" s="109">
        <f t="shared" si="19"/>
        <v>15</v>
      </c>
      <c r="M107" s="310">
        <f>K107*L107</f>
        <v>60</v>
      </c>
      <c r="N107" s="311" t="str">
        <f t="shared" si="20"/>
        <v>上走线</v>
      </c>
      <c r="O107" s="312"/>
      <c r="P107" s="309"/>
      <c r="Q107" s="298">
        <f t="shared" si="24"/>
        <v>15</v>
      </c>
    </row>
    <row r="108" hidden="1" spans="1:17">
      <c r="A108" s="308" t="s">
        <v>576</v>
      </c>
      <c r="B108" s="309">
        <v>106</v>
      </c>
      <c r="C108" s="50" t="str">
        <f>VLOOKUP(D108,'00设备表'!$D:$F,3,0)</f>
        <v>HW108-07</v>
      </c>
      <c r="D108" s="141" t="s">
        <v>542</v>
      </c>
      <c r="E108" s="50" t="str">
        <f>VLOOKUP(D108,'00设备表'!$D:$F,2,0)</f>
        <v>华为CE16804</v>
      </c>
      <c r="F108" s="50" t="str">
        <f>VLOOKUP(G108,'00设备表'!$D:$F,3,0)</f>
        <v>HW108-09</v>
      </c>
      <c r="G108" s="141" t="s">
        <v>556</v>
      </c>
      <c r="H108" s="50" t="str">
        <f>VLOOKUP(G108,'00设备表'!$D:$F,2,0)</f>
        <v>华为CE16804</v>
      </c>
      <c r="I108" s="308" t="s">
        <v>599</v>
      </c>
      <c r="J108" s="109" t="str">
        <f t="shared" si="23"/>
        <v>MPO-MPO 15米</v>
      </c>
      <c r="K108" s="309">
        <v>2</v>
      </c>
      <c r="L108" s="109">
        <f t="shared" si="19"/>
        <v>15</v>
      </c>
      <c r="M108" s="310">
        <f>K108*L108</f>
        <v>30</v>
      </c>
      <c r="N108" s="311" t="str">
        <f t="shared" si="20"/>
        <v>上走线</v>
      </c>
      <c r="O108" s="312"/>
      <c r="P108" s="309"/>
      <c r="Q108" s="298">
        <f t="shared" si="24"/>
        <v>15</v>
      </c>
    </row>
    <row r="109" hidden="1" spans="1:17">
      <c r="A109" s="308" t="s">
        <v>576</v>
      </c>
      <c r="B109" s="309">
        <v>107</v>
      </c>
      <c r="C109" s="50" t="str">
        <f>VLOOKUP(D109,'00设备表'!$D:$F,3,0)</f>
        <v>HW108-07</v>
      </c>
      <c r="D109" s="141" t="s">
        <v>542</v>
      </c>
      <c r="E109" s="50" t="str">
        <f>VLOOKUP(D109,'00设备表'!$D:$F,2,0)</f>
        <v>华为CE16804</v>
      </c>
      <c r="F109" s="50" t="str">
        <f>VLOOKUP(G109,'00设备表'!$D:$F,3,0)</f>
        <v>HW105-04</v>
      </c>
      <c r="G109" s="141" t="s">
        <v>366</v>
      </c>
      <c r="H109" s="50" t="str">
        <f>VLOOKUP(G109,'00设备表'!$D:$F,2,0)</f>
        <v>华为CE6881H</v>
      </c>
      <c r="I109" s="308" t="s">
        <v>599</v>
      </c>
      <c r="J109" s="109" t="str">
        <f t="shared" si="23"/>
        <v>MPO-MPO 15米</v>
      </c>
      <c r="K109" s="309">
        <v>1</v>
      </c>
      <c r="L109" s="109">
        <f t="shared" si="19"/>
        <v>15</v>
      </c>
      <c r="M109" s="310">
        <f>K109*L109</f>
        <v>15</v>
      </c>
      <c r="N109" s="311" t="str">
        <f t="shared" si="20"/>
        <v>上走线</v>
      </c>
      <c r="O109" s="312"/>
      <c r="P109" s="309"/>
      <c r="Q109" s="298" t="str">
        <f t="shared" si="24"/>
        <v>建议手动计算</v>
      </c>
    </row>
    <row r="110" hidden="1" spans="1:17">
      <c r="A110" s="308" t="s">
        <v>576</v>
      </c>
      <c r="B110" s="309">
        <v>108</v>
      </c>
      <c r="C110" s="50" t="str">
        <f>VLOOKUP(D110,'00设备表'!$D:$F,3,0)</f>
        <v>HW108-07</v>
      </c>
      <c r="D110" s="141" t="s">
        <v>542</v>
      </c>
      <c r="E110" s="50" t="str">
        <f>VLOOKUP(D110,'00设备表'!$D:$F,2,0)</f>
        <v>华为CE16804</v>
      </c>
      <c r="F110" s="50" t="str">
        <f>VLOOKUP(G110,'00设备表'!$D:$F,3,0)</f>
        <v>HW105-05</v>
      </c>
      <c r="G110" s="141" t="s">
        <v>380</v>
      </c>
      <c r="H110" s="50" t="str">
        <f>VLOOKUP(G110,'00设备表'!$D:$F,2,0)</f>
        <v>华为CE6881H</v>
      </c>
      <c r="I110" s="308" t="s">
        <v>599</v>
      </c>
      <c r="J110" s="109" t="str">
        <f t="shared" si="23"/>
        <v>MPO-MPO 15米</v>
      </c>
      <c r="K110" s="309">
        <v>1</v>
      </c>
      <c r="L110" s="109">
        <f t="shared" si="19"/>
        <v>15</v>
      </c>
      <c r="M110" s="310">
        <f>K110*L110</f>
        <v>15</v>
      </c>
      <c r="N110" s="311" t="str">
        <f t="shared" si="20"/>
        <v>上走线</v>
      </c>
      <c r="O110" s="312"/>
      <c r="P110" s="309"/>
      <c r="Q110" s="298" t="str">
        <f t="shared" si="24"/>
        <v>建议手动计算</v>
      </c>
    </row>
    <row r="111" hidden="1" spans="1:17">
      <c r="A111" s="308" t="s">
        <v>576</v>
      </c>
      <c r="B111" s="309">
        <v>109</v>
      </c>
      <c r="C111" s="50" t="str">
        <f>VLOOKUP(D111,'00设备表'!$D:$F,3,0)</f>
        <v>HW108-07</v>
      </c>
      <c r="D111" s="141" t="s">
        <v>542</v>
      </c>
      <c r="E111" s="50" t="str">
        <f>VLOOKUP(D111,'00设备表'!$D:$F,2,0)</f>
        <v>华为CE16804</v>
      </c>
      <c r="F111" s="50" t="str">
        <f>VLOOKUP(G111,'00设备表'!$D:$F,3,0)</f>
        <v>HW107-04</v>
      </c>
      <c r="G111" s="141" t="s">
        <v>463</v>
      </c>
      <c r="H111" s="50" t="str">
        <f>VLOOKUP(G111,'00设备表'!$D:$F,2,0)</f>
        <v>华为CE6881H</v>
      </c>
      <c r="I111" s="308" t="s">
        <v>599</v>
      </c>
      <c r="J111" s="109" t="str">
        <f t="shared" si="23"/>
        <v>MPO-MPO 15米</v>
      </c>
      <c r="K111" s="309">
        <v>1</v>
      </c>
      <c r="L111" s="109">
        <f t="shared" si="19"/>
        <v>15</v>
      </c>
      <c r="M111" s="310">
        <f>K111*L111</f>
        <v>15</v>
      </c>
      <c r="N111" s="311" t="str">
        <f t="shared" si="20"/>
        <v>上走线</v>
      </c>
      <c r="O111" s="312"/>
      <c r="P111" s="309"/>
      <c r="Q111" s="298" t="str">
        <f t="shared" si="24"/>
        <v>建议手动计算</v>
      </c>
    </row>
    <row r="112" hidden="1" spans="1:17">
      <c r="A112" s="308" t="s">
        <v>576</v>
      </c>
      <c r="B112" s="309">
        <v>110</v>
      </c>
      <c r="C112" s="50" t="str">
        <f>VLOOKUP(D112,'00设备表'!$D:$F,3,0)</f>
        <v>HW108-07</v>
      </c>
      <c r="D112" s="141" t="s">
        <v>542</v>
      </c>
      <c r="E112" s="50" t="str">
        <f>VLOOKUP(D112,'00设备表'!$D:$F,2,0)</f>
        <v>华为CE16804</v>
      </c>
      <c r="F112" s="50" t="str">
        <f>VLOOKUP(G112,'00设备表'!$D:$F,3,0)</f>
        <v>HW107-06</v>
      </c>
      <c r="G112" s="141" t="s">
        <v>474</v>
      </c>
      <c r="H112" s="50" t="str">
        <f>VLOOKUP(G112,'00设备表'!$D:$F,2,0)</f>
        <v>华为CE6881H</v>
      </c>
      <c r="I112" s="308" t="s">
        <v>599</v>
      </c>
      <c r="J112" s="109" t="str">
        <f t="shared" si="23"/>
        <v>MPO-MPO 15米</v>
      </c>
      <c r="K112" s="309">
        <v>1</v>
      </c>
      <c r="L112" s="109">
        <f t="shared" si="19"/>
        <v>15</v>
      </c>
      <c r="M112" s="310">
        <f t="shared" ref="M112:M115" si="25">K112*L112</f>
        <v>15</v>
      </c>
      <c r="N112" s="311" t="str">
        <f t="shared" si="20"/>
        <v>上走线</v>
      </c>
      <c r="O112" s="312"/>
      <c r="P112" s="309"/>
      <c r="Q112" s="298" t="str">
        <f t="shared" si="24"/>
        <v>建议手动计算</v>
      </c>
    </row>
    <row r="113" ht="16" hidden="1" spans="1:17">
      <c r="A113" s="308" t="s">
        <v>576</v>
      </c>
      <c r="B113" s="309">
        <v>111</v>
      </c>
      <c r="C113" s="50" t="str">
        <f>VLOOKUP(D113,'00设备表'!$D:$F,3,0)</f>
        <v>HW108-07</v>
      </c>
      <c r="D113" s="141" t="s">
        <v>542</v>
      </c>
      <c r="E113" s="50" t="str">
        <f>VLOOKUP(D113,'00设备表'!$D:$F,2,0)</f>
        <v>华为CE16804</v>
      </c>
      <c r="F113" s="50" t="str">
        <f>VLOOKUP(G113,'00设备表'!$D:$F,3,0)</f>
        <v>HW105-06</v>
      </c>
      <c r="G113" s="28" t="s">
        <v>392</v>
      </c>
      <c r="H113" s="50" t="str">
        <f>VLOOKUP(G113,'00设备表'!$D:$F,2,0)</f>
        <v>华为CE6881H</v>
      </c>
      <c r="I113" s="308" t="s">
        <v>599</v>
      </c>
      <c r="J113" s="109" t="str">
        <f t="shared" si="23"/>
        <v>MPO-MPO 15米</v>
      </c>
      <c r="K113" s="309">
        <v>1</v>
      </c>
      <c r="L113" s="109">
        <f t="shared" si="19"/>
        <v>15</v>
      </c>
      <c r="M113" s="310">
        <f t="shared" si="25"/>
        <v>15</v>
      </c>
      <c r="N113" s="311" t="str">
        <f t="shared" si="20"/>
        <v>上走线</v>
      </c>
      <c r="O113" s="312"/>
      <c r="P113" s="309"/>
      <c r="Q113" s="298" t="str">
        <f t="shared" si="24"/>
        <v>建议手动计算</v>
      </c>
    </row>
    <row r="114" ht="16" hidden="1" spans="1:17">
      <c r="A114" s="308" t="s">
        <v>576</v>
      </c>
      <c r="B114" s="309">
        <v>112</v>
      </c>
      <c r="C114" s="50" t="str">
        <f>VLOOKUP(D114,'00设备表'!$D:$F,3,0)</f>
        <v>HW108-07</v>
      </c>
      <c r="D114" s="141" t="s">
        <v>542</v>
      </c>
      <c r="E114" s="50" t="str">
        <f>VLOOKUP(D114,'00设备表'!$D:$F,2,0)</f>
        <v>华为CE16804</v>
      </c>
      <c r="F114" s="50" t="str">
        <f>VLOOKUP(G114,'00设备表'!$D:$F,3,0)</f>
        <v>HW105-08</v>
      </c>
      <c r="G114" s="28" t="s">
        <v>402</v>
      </c>
      <c r="H114" s="50" t="str">
        <f>VLOOKUP(G114,'00设备表'!$D:$F,2,0)</f>
        <v>华为CE6881H</v>
      </c>
      <c r="I114" s="308" t="s">
        <v>599</v>
      </c>
      <c r="J114" s="109" t="str">
        <f t="shared" si="23"/>
        <v>MPO-MPO 15米</v>
      </c>
      <c r="K114" s="309">
        <v>1</v>
      </c>
      <c r="L114" s="109">
        <f t="shared" si="19"/>
        <v>15</v>
      </c>
      <c r="M114" s="310">
        <f t="shared" si="25"/>
        <v>15</v>
      </c>
      <c r="N114" s="311" t="str">
        <f t="shared" si="20"/>
        <v>上走线</v>
      </c>
      <c r="O114" s="312"/>
      <c r="P114" s="309"/>
      <c r="Q114" s="298" t="str">
        <f t="shared" si="24"/>
        <v>建议手动计算</v>
      </c>
    </row>
    <row r="115" ht="16" hidden="1" spans="1:17">
      <c r="A115" s="308" t="s">
        <v>576</v>
      </c>
      <c r="B115" s="309">
        <v>113</v>
      </c>
      <c r="C115" s="50" t="str">
        <f>VLOOKUP(D115,'00设备表'!$D:$F,3,0)</f>
        <v>HW108-07</v>
      </c>
      <c r="D115" s="141" t="s">
        <v>542</v>
      </c>
      <c r="E115" s="50" t="str">
        <f>VLOOKUP(D115,'00设备表'!$D:$F,2,0)</f>
        <v>华为CE16804</v>
      </c>
      <c r="F115" s="50" t="str">
        <f>VLOOKUP(G115,'00设备表'!$D:$F,3,0)</f>
        <v>HW107-07</v>
      </c>
      <c r="G115" s="28" t="s">
        <v>486</v>
      </c>
      <c r="H115" s="50" t="str">
        <f>VLOOKUP(G115,'00设备表'!$D:$F,2,0)</f>
        <v>华为CE6881H</v>
      </c>
      <c r="I115" s="308" t="s">
        <v>599</v>
      </c>
      <c r="J115" s="109" t="str">
        <f t="shared" si="23"/>
        <v>MPO-MPO 10米</v>
      </c>
      <c r="K115" s="309">
        <v>1</v>
      </c>
      <c r="L115" s="109">
        <f t="shared" si="19"/>
        <v>10</v>
      </c>
      <c r="M115" s="310">
        <f t="shared" si="25"/>
        <v>10</v>
      </c>
      <c r="N115" s="311" t="str">
        <f t="shared" si="20"/>
        <v>架内走线</v>
      </c>
      <c r="O115" s="312"/>
      <c r="P115" s="309"/>
      <c r="Q115" s="298" t="str">
        <f t="shared" si="24"/>
        <v>建议手动计算</v>
      </c>
    </row>
    <row r="116" ht="16" hidden="1" spans="1:17">
      <c r="A116" s="308" t="s">
        <v>576</v>
      </c>
      <c r="B116" s="309">
        <v>114</v>
      </c>
      <c r="C116" s="50" t="str">
        <f>VLOOKUP(D116,'00设备表'!$D:$F,3,0)</f>
        <v>HW108-07</v>
      </c>
      <c r="D116" s="141" t="s">
        <v>542</v>
      </c>
      <c r="E116" s="50" t="str">
        <f>VLOOKUP(D116,'00设备表'!$D:$F,2,0)</f>
        <v>华为CE16804</v>
      </c>
      <c r="F116" s="50" t="str">
        <f>VLOOKUP(G116,'00设备表'!$D:$F,3,0)</f>
        <v>HW107-08</v>
      </c>
      <c r="G116" s="28" t="s">
        <v>496</v>
      </c>
      <c r="H116" s="50" t="str">
        <f>VLOOKUP(G116,'00设备表'!$D:$F,2,0)</f>
        <v>华为CE6881H</v>
      </c>
      <c r="I116" s="308" t="s">
        <v>599</v>
      </c>
      <c r="J116" s="109" t="str">
        <f t="shared" si="23"/>
        <v>MPO-MPO 15米</v>
      </c>
      <c r="K116" s="309">
        <v>1</v>
      </c>
      <c r="L116" s="109">
        <f t="shared" si="19"/>
        <v>15</v>
      </c>
      <c r="M116" s="310">
        <f t="shared" ref="M116" si="26">K116*L116</f>
        <v>15</v>
      </c>
      <c r="N116" s="311" t="str">
        <f t="shared" si="20"/>
        <v>上走线</v>
      </c>
      <c r="O116" s="312"/>
      <c r="P116" s="309"/>
      <c r="Q116" s="298" t="str">
        <f t="shared" si="24"/>
        <v>建议手动计算</v>
      </c>
    </row>
    <row r="117" s="297" customFormat="1" hidden="1" spans="1:17">
      <c r="A117" s="308" t="s">
        <v>576</v>
      </c>
      <c r="B117" s="309">
        <v>115</v>
      </c>
      <c r="C117" s="158" t="str">
        <f>VLOOKUP(D117,'00设备表'!$D:$F,3,0)</f>
        <v>HW108-07</v>
      </c>
      <c r="D117" s="97" t="s">
        <v>542</v>
      </c>
      <c r="E117" s="158" t="str">
        <f>VLOOKUP(D117,'00设备表'!$D:$F,2,0)</f>
        <v>华为CE16804</v>
      </c>
      <c r="F117" s="158" t="str">
        <f>VLOOKUP(G117,'00设备表'!$D:$F,3,0)</f>
        <v>HW108-07</v>
      </c>
      <c r="G117" s="141" t="s">
        <v>533</v>
      </c>
      <c r="H117" s="158" t="str">
        <f>VLOOKUP(G117,'00设备表'!$D:$F,2,0)</f>
        <v>华为1000E-F125</v>
      </c>
      <c r="I117" s="308" t="s">
        <v>578</v>
      </c>
      <c r="J117" s="109" t="str">
        <f t="shared" si="23"/>
        <v>LC-LC 10米</v>
      </c>
      <c r="K117" s="309">
        <v>2</v>
      </c>
      <c r="L117" s="313">
        <f t="shared" si="19"/>
        <v>10</v>
      </c>
      <c r="M117" s="314"/>
      <c r="N117" s="315" t="str">
        <f t="shared" si="20"/>
        <v>架内走线</v>
      </c>
      <c r="O117" s="316"/>
      <c r="P117" s="317" t="s">
        <v>603</v>
      </c>
      <c r="Q117" s="297">
        <f t="shared" si="24"/>
        <v>10</v>
      </c>
    </row>
    <row r="118" hidden="1" spans="1:17">
      <c r="A118" s="308" t="s">
        <v>576</v>
      </c>
      <c r="B118" s="309">
        <v>116</v>
      </c>
      <c r="C118" s="50" t="str">
        <f>VLOOKUP(D118,'00设备表'!$D:$F,3,0)</f>
        <v>HW108-07</v>
      </c>
      <c r="D118" s="141" t="s">
        <v>542</v>
      </c>
      <c r="E118" s="50" t="str">
        <f>VLOOKUP(D118,'00设备表'!$D:$F,2,0)</f>
        <v>华为CE16804</v>
      </c>
      <c r="F118" s="50" t="str">
        <f>VLOOKUP(G118,'00设备表'!$D:$F,3,0)</f>
        <v>HW108-09</v>
      </c>
      <c r="G118" s="141" t="s">
        <v>550</v>
      </c>
      <c r="H118" s="50" t="str">
        <f>VLOOKUP(G118,'00设备表'!$D:$F,2,0)</f>
        <v>华为1000E-F125</v>
      </c>
      <c r="I118" s="308" t="s">
        <v>578</v>
      </c>
      <c r="J118" s="109" t="str">
        <f t="shared" si="23"/>
        <v>LC-LC 15米</v>
      </c>
      <c r="K118" s="309">
        <v>2</v>
      </c>
      <c r="L118" s="109">
        <f t="shared" si="19"/>
        <v>15</v>
      </c>
      <c r="M118" s="310"/>
      <c r="N118" s="311" t="str">
        <f t="shared" si="20"/>
        <v>上走线</v>
      </c>
      <c r="O118" s="312"/>
      <c r="P118" s="308" t="s">
        <v>604</v>
      </c>
      <c r="Q118" s="298">
        <f t="shared" si="24"/>
        <v>15</v>
      </c>
    </row>
    <row r="119" hidden="1" spans="1:17">
      <c r="A119" s="308" t="s">
        <v>576</v>
      </c>
      <c r="B119" s="309">
        <v>117</v>
      </c>
      <c r="C119" s="50" t="str">
        <f>VLOOKUP(D119,'00设备表'!$D:$F,3,0)</f>
        <v>HW108-07</v>
      </c>
      <c r="D119" s="141" t="s">
        <v>542</v>
      </c>
      <c r="E119" s="50" t="str">
        <f>VLOOKUP(D119,'00设备表'!$D:$F,2,0)</f>
        <v>华为CE16804</v>
      </c>
      <c r="F119" s="50" t="str">
        <f>VLOOKUP(G119,'00设备表'!$D:$F,3,0)</f>
        <v>HW108-07</v>
      </c>
      <c r="G119" s="141" t="s">
        <v>535</v>
      </c>
      <c r="H119" s="50" t="str">
        <f>VLOOKUP(G119,'00设备表'!$D:$F,2,0)</f>
        <v>信安G1300</v>
      </c>
      <c r="I119" s="308" t="s">
        <v>578</v>
      </c>
      <c r="J119" s="109" t="str">
        <f t="shared" si="23"/>
        <v>LC-LC 10米</v>
      </c>
      <c r="K119" s="309">
        <v>2</v>
      </c>
      <c r="L119" s="109">
        <f t="shared" si="19"/>
        <v>10</v>
      </c>
      <c r="M119" s="310"/>
      <c r="N119" s="311" t="str">
        <f t="shared" si="20"/>
        <v>架内走线</v>
      </c>
      <c r="O119" s="312"/>
      <c r="P119" s="309"/>
      <c r="Q119" s="298">
        <f t="shared" si="24"/>
        <v>10</v>
      </c>
    </row>
    <row r="120" hidden="1" spans="1:17">
      <c r="A120" s="308" t="s">
        <v>576</v>
      </c>
      <c r="B120" s="309">
        <v>118</v>
      </c>
      <c r="C120" s="50" t="str">
        <f>VLOOKUP(D120,'00设备表'!$D:$F,3,0)</f>
        <v>HW108-07</v>
      </c>
      <c r="D120" s="141" t="s">
        <v>542</v>
      </c>
      <c r="E120" s="50" t="str">
        <f>VLOOKUP(D120,'00设备表'!$D:$F,2,0)</f>
        <v>华为CE16804</v>
      </c>
      <c r="F120" s="50" t="str">
        <f>VLOOKUP(G120,'00设备表'!$D:$F,3,0)</f>
        <v>HW108-09</v>
      </c>
      <c r="G120" s="141" t="s">
        <v>551</v>
      </c>
      <c r="H120" s="50" t="str">
        <f>VLOOKUP(G120,'00设备表'!$D:$F,2,0)</f>
        <v>信安G1300</v>
      </c>
      <c r="I120" s="308" t="s">
        <v>578</v>
      </c>
      <c r="J120" s="109" t="str">
        <f t="shared" si="23"/>
        <v>LC-LC 15米</v>
      </c>
      <c r="K120" s="309">
        <v>2</v>
      </c>
      <c r="L120" s="109">
        <f t="shared" si="19"/>
        <v>15</v>
      </c>
      <c r="M120" s="310"/>
      <c r="N120" s="311" t="str">
        <f t="shared" si="20"/>
        <v>上走线</v>
      </c>
      <c r="O120" s="312"/>
      <c r="P120" s="309"/>
      <c r="Q120" s="298">
        <f t="shared" si="24"/>
        <v>15</v>
      </c>
    </row>
    <row r="121" hidden="1" spans="1:17">
      <c r="A121" s="308" t="s">
        <v>576</v>
      </c>
      <c r="B121" s="309">
        <v>119</v>
      </c>
      <c r="C121" s="50" t="str">
        <f>VLOOKUP(D121,'00设备表'!$D:$F,3,0)</f>
        <v>HW108-09</v>
      </c>
      <c r="D121" s="141" t="s">
        <v>556</v>
      </c>
      <c r="E121" s="50" t="str">
        <f>VLOOKUP(D121,'00设备表'!$D:$F,2,0)</f>
        <v>华为CE16804</v>
      </c>
      <c r="F121" s="50" t="str">
        <f>VLOOKUP(G121,'00设备表'!$D:$F,3,0)</f>
        <v>HW105-04</v>
      </c>
      <c r="G121" s="141" t="s">
        <v>366</v>
      </c>
      <c r="H121" s="50" t="str">
        <f>VLOOKUP(G121,'00设备表'!$D:$F,2,0)</f>
        <v>华为CE6881H</v>
      </c>
      <c r="I121" s="308" t="s">
        <v>599</v>
      </c>
      <c r="J121" s="109" t="str">
        <f t="shared" si="23"/>
        <v>MPO-MPO 20米</v>
      </c>
      <c r="K121" s="309">
        <v>1</v>
      </c>
      <c r="L121" s="109">
        <f t="shared" si="19"/>
        <v>20</v>
      </c>
      <c r="M121" s="310"/>
      <c r="N121" s="311" t="str">
        <f t="shared" si="20"/>
        <v>上走线</v>
      </c>
      <c r="O121" s="312"/>
      <c r="P121" s="309"/>
      <c r="Q121" s="298" t="str">
        <f t="shared" si="24"/>
        <v>建议手动计算</v>
      </c>
    </row>
    <row r="122" hidden="1" spans="1:17">
      <c r="A122" s="308" t="s">
        <v>576</v>
      </c>
      <c r="B122" s="309">
        <v>120</v>
      </c>
      <c r="C122" s="50" t="str">
        <f>VLOOKUP(D122,'00设备表'!$D:$F,3,0)</f>
        <v>HW108-09</v>
      </c>
      <c r="D122" s="141" t="s">
        <v>556</v>
      </c>
      <c r="E122" s="50" t="str">
        <f>VLOOKUP(D122,'00设备表'!$D:$F,2,0)</f>
        <v>华为CE16804</v>
      </c>
      <c r="F122" s="50" t="str">
        <f>VLOOKUP(G122,'00设备表'!$D:$F,3,0)</f>
        <v>HW105-05</v>
      </c>
      <c r="G122" s="141" t="s">
        <v>380</v>
      </c>
      <c r="H122" s="50" t="str">
        <f>VLOOKUP(G122,'00设备表'!$D:$F,2,0)</f>
        <v>华为CE6881H</v>
      </c>
      <c r="I122" s="308" t="s">
        <v>599</v>
      </c>
      <c r="J122" s="109" t="str">
        <f t="shared" si="23"/>
        <v>MPO-MPO 15米</v>
      </c>
      <c r="K122" s="309">
        <v>1</v>
      </c>
      <c r="L122" s="109">
        <f t="shared" si="19"/>
        <v>15</v>
      </c>
      <c r="M122" s="310"/>
      <c r="N122" s="311" t="str">
        <f t="shared" si="20"/>
        <v>上走线</v>
      </c>
      <c r="O122" s="312"/>
      <c r="P122" s="309"/>
      <c r="Q122" s="298" t="str">
        <f t="shared" si="24"/>
        <v>建议手动计算</v>
      </c>
    </row>
    <row r="123" hidden="1" spans="1:17">
      <c r="A123" s="308" t="s">
        <v>576</v>
      </c>
      <c r="B123" s="309">
        <v>121</v>
      </c>
      <c r="C123" s="50" t="str">
        <f>VLOOKUP(D123,'00设备表'!$D:$F,3,0)</f>
        <v>HW108-09</v>
      </c>
      <c r="D123" s="141" t="s">
        <v>556</v>
      </c>
      <c r="E123" s="50" t="str">
        <f>VLOOKUP(D123,'00设备表'!$D:$F,2,0)</f>
        <v>华为CE16804</v>
      </c>
      <c r="F123" s="50" t="str">
        <f>VLOOKUP(G123,'00设备表'!$D:$F,3,0)</f>
        <v>HW107-04</v>
      </c>
      <c r="G123" s="141" t="s">
        <v>463</v>
      </c>
      <c r="H123" s="50" t="str">
        <f>VLOOKUP(G123,'00设备表'!$D:$F,2,0)</f>
        <v>华为CE6881H</v>
      </c>
      <c r="I123" s="308" t="s">
        <v>599</v>
      </c>
      <c r="J123" s="109" t="str">
        <f t="shared" si="23"/>
        <v>MPO-MPO 20米</v>
      </c>
      <c r="K123" s="309">
        <v>1</v>
      </c>
      <c r="L123" s="109">
        <f t="shared" si="19"/>
        <v>20</v>
      </c>
      <c r="M123" s="310">
        <f t="shared" ref="M123:M132" si="27">K123*L123</f>
        <v>20</v>
      </c>
      <c r="N123" s="311" t="str">
        <f t="shared" si="20"/>
        <v>上走线</v>
      </c>
      <c r="O123" s="312"/>
      <c r="P123" s="309"/>
      <c r="Q123" s="298" t="str">
        <f t="shared" si="24"/>
        <v>建议手动计算</v>
      </c>
    </row>
    <row r="124" hidden="1" spans="1:17">
      <c r="A124" s="308" t="s">
        <v>576</v>
      </c>
      <c r="B124" s="309">
        <v>122</v>
      </c>
      <c r="C124" s="50" t="str">
        <f>VLOOKUP(D124,'00设备表'!$D:$F,3,0)</f>
        <v>HW108-09</v>
      </c>
      <c r="D124" s="141" t="s">
        <v>556</v>
      </c>
      <c r="E124" s="50" t="str">
        <f>VLOOKUP(D124,'00设备表'!$D:$F,2,0)</f>
        <v>华为CE16804</v>
      </c>
      <c r="F124" s="50" t="str">
        <f>VLOOKUP(G124,'00设备表'!$D:$F,3,0)</f>
        <v>HW107-06</v>
      </c>
      <c r="G124" s="141" t="s">
        <v>474</v>
      </c>
      <c r="H124" s="50" t="str">
        <f>VLOOKUP(G124,'00设备表'!$D:$F,2,0)</f>
        <v>华为CE6881H</v>
      </c>
      <c r="I124" s="308" t="s">
        <v>599</v>
      </c>
      <c r="J124" s="109" t="str">
        <f t="shared" si="23"/>
        <v>MPO-MPO 15米</v>
      </c>
      <c r="K124" s="309">
        <v>1</v>
      </c>
      <c r="L124" s="109">
        <f t="shared" si="19"/>
        <v>15</v>
      </c>
      <c r="M124" s="310">
        <f t="shared" si="27"/>
        <v>15</v>
      </c>
      <c r="N124" s="311" t="str">
        <f t="shared" si="20"/>
        <v>上走线</v>
      </c>
      <c r="O124" s="312"/>
      <c r="P124" s="309"/>
      <c r="Q124" s="298" t="str">
        <f t="shared" si="24"/>
        <v>建议手动计算</v>
      </c>
    </row>
    <row r="125" ht="16" hidden="1" spans="1:17">
      <c r="A125" s="308" t="s">
        <v>576</v>
      </c>
      <c r="B125" s="309">
        <v>123</v>
      </c>
      <c r="C125" s="50" t="str">
        <f>VLOOKUP(D125,'00设备表'!$D:$F,3,0)</f>
        <v>HW108-09</v>
      </c>
      <c r="D125" s="141" t="s">
        <v>556</v>
      </c>
      <c r="E125" s="50" t="str">
        <f>VLOOKUP(D125,'00设备表'!$D:$F,2,0)</f>
        <v>华为CE16804</v>
      </c>
      <c r="F125" s="50" t="str">
        <f>VLOOKUP(G125,'00设备表'!$D:$F,3,0)</f>
        <v>HW105-06</v>
      </c>
      <c r="G125" s="28" t="s">
        <v>392</v>
      </c>
      <c r="H125" s="50" t="str">
        <f>VLOOKUP(G125,'00设备表'!$D:$F,2,0)</f>
        <v>华为CE6881H</v>
      </c>
      <c r="I125" s="308" t="s">
        <v>599</v>
      </c>
      <c r="J125" s="109" t="str">
        <f t="shared" si="23"/>
        <v>MPO-MPO 15米</v>
      </c>
      <c r="K125" s="309">
        <v>1</v>
      </c>
      <c r="L125" s="109">
        <f t="shared" si="19"/>
        <v>15</v>
      </c>
      <c r="M125" s="310">
        <f t="shared" si="27"/>
        <v>15</v>
      </c>
      <c r="N125" s="311" t="str">
        <f t="shared" si="20"/>
        <v>上走线</v>
      </c>
      <c r="O125" s="312"/>
      <c r="P125" s="309"/>
      <c r="Q125" s="298" t="str">
        <f t="shared" si="24"/>
        <v>建议手动计算</v>
      </c>
    </row>
    <row r="126" ht="16" hidden="1" spans="1:17">
      <c r="A126" s="308" t="s">
        <v>576</v>
      </c>
      <c r="B126" s="309">
        <v>124</v>
      </c>
      <c r="C126" s="50" t="str">
        <f>VLOOKUP(D126,'00设备表'!$D:$F,3,0)</f>
        <v>HW108-09</v>
      </c>
      <c r="D126" s="141" t="s">
        <v>556</v>
      </c>
      <c r="E126" s="50" t="str">
        <f>VLOOKUP(D126,'00设备表'!$D:$F,2,0)</f>
        <v>华为CE16804</v>
      </c>
      <c r="F126" s="50" t="str">
        <f>VLOOKUP(G126,'00设备表'!$D:$F,3,0)</f>
        <v>HW105-08</v>
      </c>
      <c r="G126" s="28" t="s">
        <v>402</v>
      </c>
      <c r="H126" s="50" t="str">
        <f>VLOOKUP(G126,'00设备表'!$D:$F,2,0)</f>
        <v>华为CE6881H</v>
      </c>
      <c r="I126" s="308" t="s">
        <v>599</v>
      </c>
      <c r="J126" s="109" t="str">
        <f t="shared" si="23"/>
        <v>MPO-MPO 15米</v>
      </c>
      <c r="K126" s="309">
        <v>1</v>
      </c>
      <c r="L126" s="109">
        <f t="shared" si="19"/>
        <v>15</v>
      </c>
      <c r="M126" s="310">
        <f t="shared" si="27"/>
        <v>15</v>
      </c>
      <c r="N126" s="311" t="str">
        <f t="shared" si="20"/>
        <v>上走线</v>
      </c>
      <c r="O126" s="312"/>
      <c r="P126" s="309"/>
      <c r="Q126" s="298" t="str">
        <f t="shared" si="24"/>
        <v>建议手动计算</v>
      </c>
    </row>
    <row r="127" ht="16" hidden="1" spans="1:17">
      <c r="A127" s="308" t="s">
        <v>576</v>
      </c>
      <c r="B127" s="309">
        <v>125</v>
      </c>
      <c r="C127" s="50" t="str">
        <f>VLOOKUP(D127,'00设备表'!$D:$F,3,0)</f>
        <v>HW108-09</v>
      </c>
      <c r="D127" s="141" t="s">
        <v>556</v>
      </c>
      <c r="E127" s="50" t="str">
        <f>VLOOKUP(D127,'00设备表'!$D:$F,2,0)</f>
        <v>华为CE16804</v>
      </c>
      <c r="F127" s="50" t="str">
        <f>VLOOKUP(G127,'00设备表'!$D:$F,3,0)</f>
        <v>HW107-07</v>
      </c>
      <c r="G127" s="28" t="s">
        <v>486</v>
      </c>
      <c r="H127" s="50" t="str">
        <f>VLOOKUP(G127,'00设备表'!$D:$F,2,0)</f>
        <v>华为CE6881H</v>
      </c>
      <c r="I127" s="308" t="s">
        <v>599</v>
      </c>
      <c r="J127" s="109" t="str">
        <f t="shared" si="23"/>
        <v>MPO-MPO 15米</v>
      </c>
      <c r="K127" s="309">
        <v>1</v>
      </c>
      <c r="L127" s="109">
        <f t="shared" si="19"/>
        <v>15</v>
      </c>
      <c r="M127" s="310">
        <f t="shared" si="27"/>
        <v>15</v>
      </c>
      <c r="N127" s="311" t="str">
        <f t="shared" si="20"/>
        <v>上走线</v>
      </c>
      <c r="O127" s="312"/>
      <c r="P127" s="309"/>
      <c r="Q127" s="298" t="str">
        <f t="shared" si="24"/>
        <v>建议手动计算</v>
      </c>
    </row>
    <row r="128" ht="16" hidden="1" spans="1:17">
      <c r="A128" s="308" t="s">
        <v>576</v>
      </c>
      <c r="B128" s="309">
        <v>126</v>
      </c>
      <c r="C128" s="50" t="str">
        <f>VLOOKUP(D128,'00设备表'!$D:$F,3,0)</f>
        <v>HW108-09</v>
      </c>
      <c r="D128" s="141" t="s">
        <v>556</v>
      </c>
      <c r="E128" s="50" t="str">
        <f>VLOOKUP(D128,'00设备表'!$D:$F,2,0)</f>
        <v>华为CE16804</v>
      </c>
      <c r="F128" s="50" t="str">
        <f>VLOOKUP(G128,'00设备表'!$D:$F,3,0)</f>
        <v>HW107-08</v>
      </c>
      <c r="G128" s="28" t="s">
        <v>496</v>
      </c>
      <c r="H128" s="50" t="str">
        <f>VLOOKUP(G128,'00设备表'!$D:$F,2,0)</f>
        <v>华为CE6881H</v>
      </c>
      <c r="I128" s="308" t="s">
        <v>599</v>
      </c>
      <c r="J128" s="109" t="str">
        <f t="shared" si="23"/>
        <v>MPO-MPO 15米</v>
      </c>
      <c r="K128" s="309">
        <v>1</v>
      </c>
      <c r="L128" s="109">
        <f t="shared" si="19"/>
        <v>15</v>
      </c>
      <c r="M128" s="310">
        <f t="shared" si="27"/>
        <v>15</v>
      </c>
      <c r="N128" s="311" t="str">
        <f t="shared" si="20"/>
        <v>上走线</v>
      </c>
      <c r="O128" s="312"/>
      <c r="P128" s="309"/>
      <c r="Q128" s="298" t="str">
        <f t="shared" si="24"/>
        <v>建议手动计算</v>
      </c>
    </row>
    <row r="129" hidden="1" spans="1:17">
      <c r="A129" s="308" t="s">
        <v>576</v>
      </c>
      <c r="B129" s="309">
        <v>127</v>
      </c>
      <c r="C129" s="50" t="str">
        <f>VLOOKUP(D129,'00设备表'!$D:$F,3,0)</f>
        <v>HW108-09</v>
      </c>
      <c r="D129" s="141" t="s">
        <v>556</v>
      </c>
      <c r="E129" s="50" t="str">
        <f>VLOOKUP(D129,'00设备表'!$D:$F,2,0)</f>
        <v>华为CE16804</v>
      </c>
      <c r="F129" s="50" t="str">
        <f>VLOOKUP(G129,'00设备表'!$D:$F,3,0)</f>
        <v>HW108-07</v>
      </c>
      <c r="G129" s="141" t="s">
        <v>533</v>
      </c>
      <c r="H129" s="50" t="str">
        <f>VLOOKUP(G129,'00设备表'!$D:$F,2,0)</f>
        <v>华为1000E-F125</v>
      </c>
      <c r="I129" s="308" t="s">
        <v>578</v>
      </c>
      <c r="J129" s="109" t="str">
        <f t="shared" si="23"/>
        <v>LC-LC 15米</v>
      </c>
      <c r="K129" s="309">
        <v>2</v>
      </c>
      <c r="L129" s="109">
        <f t="shared" si="19"/>
        <v>15</v>
      </c>
      <c r="M129" s="310">
        <f t="shared" si="27"/>
        <v>30</v>
      </c>
      <c r="N129" s="311" t="str">
        <f t="shared" si="20"/>
        <v>上走线</v>
      </c>
      <c r="O129" s="312"/>
      <c r="P129" s="309"/>
      <c r="Q129" s="298">
        <f t="shared" si="24"/>
        <v>15</v>
      </c>
    </row>
    <row r="130" hidden="1" spans="1:17">
      <c r="A130" s="308" t="s">
        <v>576</v>
      </c>
      <c r="B130" s="309">
        <v>128</v>
      </c>
      <c r="C130" s="50" t="str">
        <f>VLOOKUP(D130,'00设备表'!$D:$F,3,0)</f>
        <v>HW108-09</v>
      </c>
      <c r="D130" s="141" t="s">
        <v>556</v>
      </c>
      <c r="E130" s="50" t="str">
        <f>VLOOKUP(D130,'00设备表'!$D:$F,2,0)</f>
        <v>华为CE16804</v>
      </c>
      <c r="F130" s="50" t="str">
        <f>VLOOKUP(G130,'00设备表'!$D:$F,3,0)</f>
        <v>HW108-09</v>
      </c>
      <c r="G130" s="141" t="s">
        <v>550</v>
      </c>
      <c r="H130" s="50" t="str">
        <f>VLOOKUP(G130,'00设备表'!$D:$F,2,0)</f>
        <v>华为1000E-F125</v>
      </c>
      <c r="I130" s="308" t="s">
        <v>578</v>
      </c>
      <c r="J130" s="109" t="str">
        <f t="shared" si="23"/>
        <v>LC-LC 10米</v>
      </c>
      <c r="K130" s="309">
        <v>2</v>
      </c>
      <c r="L130" s="109">
        <f t="shared" si="19"/>
        <v>10</v>
      </c>
      <c r="M130" s="310">
        <f t="shared" si="27"/>
        <v>20</v>
      </c>
      <c r="N130" s="311" t="str">
        <f t="shared" si="20"/>
        <v>架内走线</v>
      </c>
      <c r="O130" s="312"/>
      <c r="P130" s="309"/>
      <c r="Q130" s="298">
        <f t="shared" si="24"/>
        <v>10</v>
      </c>
    </row>
    <row r="131" hidden="1" spans="1:17">
      <c r="A131" s="308" t="s">
        <v>576</v>
      </c>
      <c r="B131" s="309">
        <v>129</v>
      </c>
      <c r="C131" s="50" t="str">
        <f>VLOOKUP(D131,'00设备表'!$D:$F,3,0)</f>
        <v>HW108-09</v>
      </c>
      <c r="D131" s="141" t="s">
        <v>556</v>
      </c>
      <c r="E131" s="50" t="str">
        <f>VLOOKUP(D131,'00设备表'!$D:$F,2,0)</f>
        <v>华为CE16804</v>
      </c>
      <c r="F131" s="50" t="str">
        <f>VLOOKUP(G131,'00设备表'!$D:$F,3,0)</f>
        <v>HW108-07</v>
      </c>
      <c r="G131" s="141" t="s">
        <v>535</v>
      </c>
      <c r="H131" s="50" t="str">
        <f>VLOOKUP(G131,'00设备表'!$D:$F,2,0)</f>
        <v>信安G1300</v>
      </c>
      <c r="I131" s="308" t="s">
        <v>578</v>
      </c>
      <c r="J131" s="109" t="str">
        <f t="shared" si="23"/>
        <v>LC-LC 15米</v>
      </c>
      <c r="K131" s="309">
        <v>2</v>
      </c>
      <c r="L131" s="109">
        <f t="shared" si="19"/>
        <v>15</v>
      </c>
      <c r="M131" s="310">
        <f t="shared" si="27"/>
        <v>30</v>
      </c>
      <c r="N131" s="311" t="str">
        <f t="shared" si="20"/>
        <v>上走线</v>
      </c>
      <c r="O131" s="312"/>
      <c r="P131" s="309"/>
      <c r="Q131" s="298">
        <f t="shared" si="24"/>
        <v>15</v>
      </c>
    </row>
    <row r="132" hidden="1" spans="1:17">
      <c r="A132" s="308" t="s">
        <v>576</v>
      </c>
      <c r="B132" s="309">
        <v>130</v>
      </c>
      <c r="C132" s="50" t="str">
        <f>VLOOKUP(D132,'00设备表'!$D:$F,3,0)</f>
        <v>HW108-09</v>
      </c>
      <c r="D132" s="141" t="s">
        <v>556</v>
      </c>
      <c r="E132" s="50" t="str">
        <f>VLOOKUP(D132,'00设备表'!$D:$F,2,0)</f>
        <v>华为CE16804</v>
      </c>
      <c r="F132" s="50" t="str">
        <f>VLOOKUP(G132,'00设备表'!$D:$F,3,0)</f>
        <v>HW108-09</v>
      </c>
      <c r="G132" s="141" t="s">
        <v>551</v>
      </c>
      <c r="H132" s="50" t="str">
        <f>VLOOKUP(G132,'00设备表'!$D:$F,2,0)</f>
        <v>信安G1300</v>
      </c>
      <c r="I132" s="308" t="s">
        <v>578</v>
      </c>
      <c r="J132" s="109" t="str">
        <f t="shared" si="23"/>
        <v>LC-LC 10米</v>
      </c>
      <c r="K132" s="309">
        <v>2</v>
      </c>
      <c r="L132" s="109">
        <f t="shared" si="19"/>
        <v>10</v>
      </c>
      <c r="M132" s="310">
        <f t="shared" si="27"/>
        <v>20</v>
      </c>
      <c r="N132" s="311" t="str">
        <f t="shared" si="20"/>
        <v>架内走线</v>
      </c>
      <c r="O132" s="312"/>
      <c r="P132" s="309"/>
      <c r="Q132" s="298">
        <f t="shared" si="24"/>
        <v>10</v>
      </c>
    </row>
    <row r="133" hidden="1" spans="1:17">
      <c r="A133" s="308" t="s">
        <v>576</v>
      </c>
      <c r="B133" s="309">
        <v>131</v>
      </c>
      <c r="C133" s="50" t="str">
        <f>VLOOKUP(D133,'00设备表'!$D:$F,3,0)</f>
        <v>HW107-02</v>
      </c>
      <c r="D133" s="141" t="s">
        <v>442</v>
      </c>
      <c r="E133" s="50" t="str">
        <f>VLOOKUP(D133,'00设备表'!$D:$F,2,0)</f>
        <v>华为CE6881H</v>
      </c>
      <c r="F133" s="50" t="str">
        <f>VLOOKUP(G133,'00设备表'!$D:$F,3,0)</f>
        <v>HW107-03</v>
      </c>
      <c r="G133" s="141" t="s">
        <v>453</v>
      </c>
      <c r="H133" s="50" t="str">
        <f>VLOOKUP(G133,'00设备表'!$D:$F,2,0)</f>
        <v>华为CE6881H</v>
      </c>
      <c r="I133" s="308" t="s">
        <v>578</v>
      </c>
      <c r="J133" s="109" t="str">
        <f t="shared" si="23"/>
        <v>LC-LC 15米</v>
      </c>
      <c r="K133" s="309">
        <v>4</v>
      </c>
      <c r="L133" s="109">
        <f t="shared" si="19"/>
        <v>15</v>
      </c>
      <c r="M133" s="310"/>
      <c r="N133" s="311" t="str">
        <f t="shared" si="20"/>
        <v>上走线</v>
      </c>
      <c r="O133" s="312"/>
      <c r="P133" s="308" t="s">
        <v>604</v>
      </c>
      <c r="Q133" s="298">
        <f t="shared" si="24"/>
        <v>15</v>
      </c>
    </row>
    <row r="134" hidden="1" spans="1:17">
      <c r="A134" s="308" t="s">
        <v>576</v>
      </c>
      <c r="B134" s="309">
        <v>132</v>
      </c>
      <c r="C134" s="50" t="str">
        <f>VLOOKUP(D134,'00设备表'!$D:$F,3,0)</f>
        <v>HW107-02</v>
      </c>
      <c r="D134" s="141" t="s">
        <v>442</v>
      </c>
      <c r="E134" s="50" t="str">
        <f>VLOOKUP(D134,'00设备表'!$D:$F,2,0)</f>
        <v>华为CE6881H</v>
      </c>
      <c r="F134" s="50" t="str">
        <f>VLOOKUP(G134,'00设备表'!$D:$F,3,0)</f>
        <v>HW107-03</v>
      </c>
      <c r="G134" s="141" t="s">
        <v>453</v>
      </c>
      <c r="H134" s="50" t="str">
        <f>VLOOKUP(G134,'00设备表'!$D:$F,2,0)</f>
        <v>华为CE6881H</v>
      </c>
      <c r="I134" s="308" t="s">
        <v>599</v>
      </c>
      <c r="J134" s="109" t="str">
        <f t="shared" si="23"/>
        <v>MPO-MPO 15米</v>
      </c>
      <c r="K134" s="309">
        <v>2</v>
      </c>
      <c r="L134" s="109">
        <f t="shared" si="19"/>
        <v>15</v>
      </c>
      <c r="M134" s="310"/>
      <c r="N134" s="311" t="str">
        <f t="shared" si="20"/>
        <v>上走线</v>
      </c>
      <c r="O134" s="312"/>
      <c r="P134" s="309"/>
      <c r="Q134" s="298">
        <f t="shared" si="24"/>
        <v>15</v>
      </c>
    </row>
    <row r="135" ht="16" hidden="1" spans="1:17">
      <c r="A135" s="308" t="s">
        <v>576</v>
      </c>
      <c r="B135" s="309">
        <v>135</v>
      </c>
      <c r="C135" s="50" t="str">
        <f>VLOOKUP(D135,'00设备表'!$D:$F,3,0)</f>
        <v>HW107-02</v>
      </c>
      <c r="D135" s="141" t="s">
        <v>442</v>
      </c>
      <c r="E135" s="50" t="str">
        <f>VLOOKUP(D135,'00设备表'!$D:$F,2,0)</f>
        <v>华为CE6881H</v>
      </c>
      <c r="F135" s="50" t="str">
        <f>VLOOKUP(G135,'00设备表'!$D:$F,3,0)</f>
        <v>HW107-02</v>
      </c>
      <c r="G135" s="28" t="s">
        <v>443</v>
      </c>
      <c r="H135" s="50" t="str">
        <f>VLOOKUP(G135,'00设备表'!$D:$F,2,0)</f>
        <v>华为1905</v>
      </c>
      <c r="I135" s="308" t="s">
        <v>578</v>
      </c>
      <c r="J135" s="109" t="str">
        <f t="shared" si="23"/>
        <v>LC-LC 10米</v>
      </c>
      <c r="K135" s="309">
        <v>4</v>
      </c>
      <c r="L135" s="109">
        <f t="shared" si="19"/>
        <v>10</v>
      </c>
      <c r="M135" s="310"/>
      <c r="N135" s="311" t="str">
        <f t="shared" si="20"/>
        <v>架内走线</v>
      </c>
      <c r="O135" s="312"/>
      <c r="P135" s="309"/>
      <c r="Q135" s="298">
        <f t="shared" si="24"/>
        <v>10</v>
      </c>
    </row>
    <row r="136" ht="16" hidden="1" spans="1:17">
      <c r="A136" s="308" t="s">
        <v>576</v>
      </c>
      <c r="B136" s="309">
        <v>137</v>
      </c>
      <c r="C136" s="50" t="str">
        <f>VLOOKUP(D136,'00设备表'!$D:$F,3,0)</f>
        <v>HW107-02</v>
      </c>
      <c r="D136" s="141" t="s">
        <v>442</v>
      </c>
      <c r="E136" s="50" t="str">
        <f>VLOOKUP(D136,'00设备表'!$D:$F,2,0)</f>
        <v>华为CE6881H</v>
      </c>
      <c r="F136" s="50" t="str">
        <f>VLOOKUP(G136,'00设备表'!$D:$F,3,0)</f>
        <v>HW107-02</v>
      </c>
      <c r="G136" s="28" t="s">
        <v>588</v>
      </c>
      <c r="H136" s="50" t="str">
        <f>VLOOKUP(G136,'00设备表'!$D:$F,2,0)</f>
        <v>华为OOSSMRC00</v>
      </c>
      <c r="I136" s="308" t="s">
        <v>578</v>
      </c>
      <c r="J136" s="109" t="str">
        <f t="shared" si="23"/>
        <v>LC-LC 10米</v>
      </c>
      <c r="K136" s="309">
        <v>2</v>
      </c>
      <c r="L136" s="109">
        <f t="shared" si="19"/>
        <v>10</v>
      </c>
      <c r="M136" s="310"/>
      <c r="N136" s="311" t="str">
        <f t="shared" si="20"/>
        <v>架内走线</v>
      </c>
      <c r="O136" s="312"/>
      <c r="P136" s="309"/>
    </row>
    <row r="137" ht="16" hidden="1" spans="1:17">
      <c r="A137" s="308" t="s">
        <v>576</v>
      </c>
      <c r="B137" s="309">
        <v>136</v>
      </c>
      <c r="C137" s="50" t="str">
        <f>VLOOKUP(D137,'00设备表'!$D:$F,3,0)</f>
        <v>HW107-02</v>
      </c>
      <c r="D137" s="28" t="s">
        <v>588</v>
      </c>
      <c r="E137" s="50" t="str">
        <f>VLOOKUP(D137,'00设备表'!$D:$F,2,0)</f>
        <v>华为OOSSMRC00</v>
      </c>
      <c r="F137" s="50" t="str">
        <f>VLOOKUP(G137,'00设备表'!$D:$F,3,0)</f>
        <v>HW107-03</v>
      </c>
      <c r="G137" s="28" t="s">
        <v>454</v>
      </c>
      <c r="H137" s="50" t="str">
        <f>VLOOKUP(G137,'00设备表'!$D:$F,2,0)</f>
        <v>华为1905</v>
      </c>
      <c r="I137" s="308" t="s">
        <v>578</v>
      </c>
      <c r="J137" s="109" t="str">
        <f t="shared" si="23"/>
        <v>LC-LC 15米</v>
      </c>
      <c r="K137" s="309">
        <v>4</v>
      </c>
      <c r="L137" s="109">
        <f t="shared" si="19"/>
        <v>15</v>
      </c>
      <c r="M137" s="310"/>
      <c r="N137" s="311" t="str">
        <f t="shared" si="20"/>
        <v>上走线</v>
      </c>
      <c r="O137" s="312"/>
      <c r="P137" s="309"/>
      <c r="Q137" s="298">
        <f>IF(ABS(MID(C137,3,3)-MID(F137,3,3))&lt;&gt;0,"建议手动计算",IF(C137=F137,10,(10+ROUNDUP(ABS(MID(C137,7,3)-MID(F137,7,3))/4,0)*5)))</f>
        <v>15</v>
      </c>
    </row>
    <row r="138" ht="16" hidden="1" spans="1:17">
      <c r="A138" s="308" t="s">
        <v>576</v>
      </c>
      <c r="B138" s="309">
        <v>141</v>
      </c>
      <c r="C138" s="50" t="str">
        <f>VLOOKUP(D138,'00设备表'!$D:$F,3,0)</f>
        <v>HW107-03</v>
      </c>
      <c r="D138" s="141" t="s">
        <v>453</v>
      </c>
      <c r="E138" s="50" t="str">
        <f>VLOOKUP(D138,'00设备表'!$D:$F,2,0)</f>
        <v>华为CE6881H</v>
      </c>
      <c r="F138" s="50" t="str">
        <f>VLOOKUP(G138,'00设备表'!$D:$F,3,0)</f>
        <v>HW107-02</v>
      </c>
      <c r="G138" s="28" t="s">
        <v>443</v>
      </c>
      <c r="H138" s="50" t="str">
        <f>VLOOKUP(G138,'00设备表'!$D:$F,2,0)</f>
        <v>华为1905</v>
      </c>
      <c r="I138" s="308" t="s">
        <v>578</v>
      </c>
      <c r="J138" s="109" t="str">
        <f t="shared" si="23"/>
        <v>LC-LC 15米</v>
      </c>
      <c r="K138" s="309">
        <v>4</v>
      </c>
      <c r="L138" s="109">
        <f t="shared" si="19"/>
        <v>15</v>
      </c>
      <c r="M138" s="310"/>
      <c r="N138" s="311" t="str">
        <f t="shared" si="20"/>
        <v>上走线</v>
      </c>
      <c r="O138" s="312"/>
      <c r="P138" s="309"/>
      <c r="Q138" s="298">
        <f>IF(ABS(MID(C138,3,3)-MID(F138,3,3))&lt;&gt;0,"建议手动计算",IF(C138=F138,10,(10+ROUNDUP(ABS(MID(C138,7,3)-MID(F138,7,3))/4,0)*5)))</f>
        <v>15</v>
      </c>
    </row>
    <row r="139" ht="16" hidden="1" spans="1:17">
      <c r="A139" s="308" t="s">
        <v>576</v>
      </c>
      <c r="B139" s="309">
        <v>144</v>
      </c>
      <c r="C139" s="50" t="str">
        <f>VLOOKUP(D139,'00设备表'!$D:$F,3,0)</f>
        <v>HW107-03</v>
      </c>
      <c r="D139" s="141" t="s">
        <v>453</v>
      </c>
      <c r="E139" s="50" t="str">
        <f>VLOOKUP(D139,'00设备表'!$D:$F,2,0)</f>
        <v>华为CE6881H</v>
      </c>
      <c r="F139" s="50" t="str">
        <f>VLOOKUP(G139,'00设备表'!$D:$F,3,0)</f>
        <v>HW107-03</v>
      </c>
      <c r="G139" s="28" t="s">
        <v>596</v>
      </c>
      <c r="H139" s="50" t="str">
        <f>VLOOKUP(G139,'00设备表'!$D:$F,2,0)</f>
        <v>华为OOSSMRC00</v>
      </c>
      <c r="I139" s="308" t="s">
        <v>578</v>
      </c>
      <c r="J139" s="109" t="str">
        <f t="shared" ref="J139:J154" si="28">IF(I139="多模双头尾纤","LC-LC"&amp;" "&amp;L139&amp;"米",IF(I139="单模双头尾纤","SC-LC"&amp;" "&amp;L139&amp;"米",IF(I139="MPO双头尾纤","MPO-MPO"&amp;" "&amp;L139&amp;"米",IF(I139="以太网线","超五类线",0))))</f>
        <v>LC-LC 10米</v>
      </c>
      <c r="K139" s="309">
        <v>2</v>
      </c>
      <c r="L139" s="109">
        <f t="shared" si="19"/>
        <v>10</v>
      </c>
      <c r="M139" s="310"/>
      <c r="N139" s="311" t="str">
        <f t="shared" si="20"/>
        <v>架内走线</v>
      </c>
      <c r="O139" s="312"/>
      <c r="P139" s="309"/>
    </row>
    <row r="140" ht="16" hidden="1" spans="1:17">
      <c r="A140" s="308" t="s">
        <v>576</v>
      </c>
      <c r="B140" s="309">
        <v>136</v>
      </c>
      <c r="C140" s="50" t="str">
        <f>VLOOKUP(D140,'00设备表'!$D:$F,3,0)</f>
        <v>HW107-03</v>
      </c>
      <c r="D140" s="28" t="s">
        <v>596</v>
      </c>
      <c r="E140" s="50" t="str">
        <f>VLOOKUP(D140,'00设备表'!$D:$F,2,0)</f>
        <v>华为OOSSMRC00</v>
      </c>
      <c r="F140" s="50" t="str">
        <f>VLOOKUP(G140,'00设备表'!$D:$F,3,0)</f>
        <v>HW107-03</v>
      </c>
      <c r="G140" s="28" t="s">
        <v>454</v>
      </c>
      <c r="H140" s="50" t="str">
        <f>VLOOKUP(G140,'00设备表'!$D:$F,2,0)</f>
        <v>华为1905</v>
      </c>
      <c r="I140" s="308" t="s">
        <v>578</v>
      </c>
      <c r="J140" s="109" t="str">
        <f t="shared" si="28"/>
        <v>LC-LC 10米</v>
      </c>
      <c r="K140" s="309">
        <v>4</v>
      </c>
      <c r="L140" s="109">
        <f t="shared" si="19"/>
        <v>10</v>
      </c>
      <c r="M140" s="310"/>
      <c r="N140" s="311" t="str">
        <f t="shared" si="20"/>
        <v>架内走线</v>
      </c>
      <c r="O140" s="312"/>
      <c r="P140" s="309"/>
      <c r="Q140" s="298">
        <f t="shared" ref="Q139:Q162" si="29">IF(ABS(MID(C140,3,3)-MID(F140,3,3))&lt;&gt;0,"建议手动计算",IF(C140=F140,10,(10+ROUNDUP(ABS(MID(C140,7,3)-MID(F140,7,3))/4,0)*5)))</f>
        <v>10</v>
      </c>
    </row>
    <row r="141" hidden="1" spans="1:17">
      <c r="A141" s="308" t="s">
        <v>576</v>
      </c>
      <c r="B141" s="309">
        <v>145</v>
      </c>
      <c r="C141" s="50" t="str">
        <f>VLOOKUP(D141,'00设备表'!$D:$F,3,0)</f>
        <v>HW105-06</v>
      </c>
      <c r="D141" s="141" t="s">
        <v>391</v>
      </c>
      <c r="E141" s="50" t="str">
        <f>VLOOKUP(D141,'00设备表'!$D:$F,2,0)</f>
        <v>华为CE6881H</v>
      </c>
      <c r="F141" s="50" t="str">
        <f>VLOOKUP(G141,'00设备表'!$D:$F,3,0)</f>
        <v>HW105-08</v>
      </c>
      <c r="G141" s="141" t="s">
        <v>401</v>
      </c>
      <c r="H141" s="50" t="str">
        <f>VLOOKUP(G141,'00设备表'!$D:$F,2,0)</f>
        <v>华为CE6881H</v>
      </c>
      <c r="I141" s="308" t="s">
        <v>578</v>
      </c>
      <c r="J141" s="109" t="str">
        <f t="shared" si="28"/>
        <v>LC-LC 15米</v>
      </c>
      <c r="K141" s="309">
        <v>4</v>
      </c>
      <c r="L141" s="109">
        <f t="shared" ref="L141:L177" si="30">IF(C141=F141,10,(10+ROUNDUP(ABS(MID(C141,7,3)-MID(F141,7,3))/4,0)*5))</f>
        <v>15</v>
      </c>
      <c r="M141" s="310"/>
      <c r="N141" s="311" t="str">
        <f t="shared" ref="N141:N177" si="31">IF(L141=10,"架内走线","上走线")</f>
        <v>上走线</v>
      </c>
      <c r="O141" s="312"/>
      <c r="P141" s="309"/>
      <c r="Q141" s="298">
        <f t="shared" si="29"/>
        <v>15</v>
      </c>
    </row>
    <row r="142" hidden="1" spans="1:17">
      <c r="A142" s="308" t="s">
        <v>576</v>
      </c>
      <c r="B142" s="309">
        <v>146</v>
      </c>
      <c r="C142" s="50" t="str">
        <f>VLOOKUP(D142,'00设备表'!$D:$F,3,0)</f>
        <v>HW105-06</v>
      </c>
      <c r="D142" s="141" t="s">
        <v>391</v>
      </c>
      <c r="E142" s="50" t="str">
        <f>VLOOKUP(D142,'00设备表'!$D:$F,2,0)</f>
        <v>华为CE6881H</v>
      </c>
      <c r="F142" s="50" t="str">
        <f>VLOOKUP(G142,'00设备表'!$D:$F,3,0)</f>
        <v>HW105-08</v>
      </c>
      <c r="G142" s="141" t="s">
        <v>401</v>
      </c>
      <c r="H142" s="50" t="str">
        <f>VLOOKUP(G142,'00设备表'!$D:$F,2,0)</f>
        <v>华为CE6881H</v>
      </c>
      <c r="I142" s="308" t="s">
        <v>599</v>
      </c>
      <c r="J142" s="109" t="str">
        <f t="shared" si="28"/>
        <v>MPO-MPO 15米</v>
      </c>
      <c r="K142" s="309">
        <v>2</v>
      </c>
      <c r="L142" s="109">
        <f t="shared" si="30"/>
        <v>15</v>
      </c>
      <c r="M142" s="310"/>
      <c r="N142" s="311" t="str">
        <f t="shared" si="31"/>
        <v>上走线</v>
      </c>
      <c r="O142" s="312"/>
      <c r="P142" s="309"/>
      <c r="Q142" s="298">
        <f t="shared" si="29"/>
        <v>15</v>
      </c>
    </row>
    <row r="143" ht="16" hidden="1" spans="1:17">
      <c r="A143" s="308" t="s">
        <v>576</v>
      </c>
      <c r="B143" s="309">
        <v>147</v>
      </c>
      <c r="C143" s="50" t="str">
        <f>VLOOKUP(D143,'00设备表'!$D:$F,3,0)</f>
        <v>HW105-06</v>
      </c>
      <c r="D143" s="141" t="s">
        <v>391</v>
      </c>
      <c r="E143" s="50" t="str">
        <f>VLOOKUP(D143,'00设备表'!$D:$F,2,0)</f>
        <v>华为CE6881H</v>
      </c>
      <c r="F143" s="50" t="str">
        <f>VLOOKUP(G143,'00设备表'!$D:$F,3,0)</f>
        <v>HW105-06</v>
      </c>
      <c r="G143" s="28" t="s">
        <v>393</v>
      </c>
      <c r="H143" s="50" t="str">
        <f>VLOOKUP(G143,'00设备表'!$D:$F,2,0)</f>
        <v>烽火R220K V2</v>
      </c>
      <c r="I143" s="308" t="s">
        <v>578</v>
      </c>
      <c r="J143" s="109" t="str">
        <f t="shared" si="28"/>
        <v>LC-LC 10米</v>
      </c>
      <c r="K143" s="309">
        <v>6</v>
      </c>
      <c r="L143" s="109">
        <f t="shared" si="30"/>
        <v>10</v>
      </c>
      <c r="M143" s="310"/>
      <c r="N143" s="311" t="str">
        <f t="shared" si="31"/>
        <v>架内走线</v>
      </c>
      <c r="O143" s="312"/>
      <c r="P143" s="309"/>
      <c r="Q143" s="298">
        <f t="shared" si="29"/>
        <v>10</v>
      </c>
    </row>
    <row r="144" ht="16" hidden="1" spans="1:17">
      <c r="A144" s="308" t="s">
        <v>576</v>
      </c>
      <c r="B144" s="309">
        <v>148</v>
      </c>
      <c r="C144" s="50" t="str">
        <f>VLOOKUP(D144,'00设备表'!$D:$F,3,0)</f>
        <v>HW105-06</v>
      </c>
      <c r="D144" s="141" t="s">
        <v>391</v>
      </c>
      <c r="E144" s="50" t="str">
        <f>VLOOKUP(D144,'00设备表'!$D:$F,2,0)</f>
        <v>华为CE6881H</v>
      </c>
      <c r="F144" s="50" t="str">
        <f>VLOOKUP(G144,'00设备表'!$D:$F,3,0)</f>
        <v>HW105-06</v>
      </c>
      <c r="G144" s="28" t="s">
        <v>394</v>
      </c>
      <c r="H144" s="50" t="str">
        <f>VLOOKUP(G144,'00设备表'!$D:$F,2,0)</f>
        <v>烽火R220K V2</v>
      </c>
      <c r="I144" s="308" t="s">
        <v>578</v>
      </c>
      <c r="J144" s="109" t="str">
        <f t="shared" si="28"/>
        <v>LC-LC 10米</v>
      </c>
      <c r="K144" s="309">
        <v>2</v>
      </c>
      <c r="L144" s="109">
        <f t="shared" si="30"/>
        <v>10</v>
      </c>
      <c r="M144" s="310"/>
      <c r="N144" s="311" t="str">
        <f t="shared" si="31"/>
        <v>架内走线</v>
      </c>
      <c r="O144" s="312"/>
      <c r="P144" s="309"/>
      <c r="Q144" s="298">
        <f t="shared" si="29"/>
        <v>10</v>
      </c>
    </row>
    <row r="145" ht="16" hidden="1" spans="1:17">
      <c r="A145" s="308" t="s">
        <v>576</v>
      </c>
      <c r="B145" s="309">
        <v>149</v>
      </c>
      <c r="C145" s="50" t="str">
        <f>VLOOKUP(D145,'00设备表'!$D:$F,3,0)</f>
        <v>HW105-06</v>
      </c>
      <c r="D145" s="141" t="s">
        <v>391</v>
      </c>
      <c r="E145" s="50" t="str">
        <f>VLOOKUP(D145,'00设备表'!$D:$F,2,0)</f>
        <v>华为CE6881H</v>
      </c>
      <c r="F145" s="50" t="str">
        <f>VLOOKUP(G145,'00设备表'!$D:$F,3,0)</f>
        <v>HW105-06</v>
      </c>
      <c r="G145" s="28" t="s">
        <v>399</v>
      </c>
      <c r="H145" s="50" t="str">
        <f>VLOOKUP(G145,'00设备表'!$D:$F,2,0)</f>
        <v>烽火R220K V2</v>
      </c>
      <c r="I145" s="308" t="s">
        <v>578</v>
      </c>
      <c r="J145" s="109" t="str">
        <f t="shared" si="28"/>
        <v>LC-LC 10米</v>
      </c>
      <c r="K145" s="309">
        <v>2</v>
      </c>
      <c r="L145" s="109">
        <f t="shared" si="30"/>
        <v>10</v>
      </c>
      <c r="M145" s="310"/>
      <c r="N145" s="311" t="str">
        <f t="shared" si="31"/>
        <v>架内走线</v>
      </c>
      <c r="O145" s="312"/>
      <c r="P145" s="309"/>
      <c r="Q145" s="298">
        <f t="shared" si="29"/>
        <v>10</v>
      </c>
    </row>
    <row r="146" ht="16" hidden="1" spans="1:17">
      <c r="A146" s="308" t="s">
        <v>576</v>
      </c>
      <c r="B146" s="309">
        <v>150</v>
      </c>
      <c r="C146" s="50" t="str">
        <f>VLOOKUP(D146,'00设备表'!$D:$F,3,0)</f>
        <v>HW105-06</v>
      </c>
      <c r="D146" s="141" t="s">
        <v>391</v>
      </c>
      <c r="E146" s="50" t="str">
        <f>VLOOKUP(D146,'00设备表'!$D:$F,2,0)</f>
        <v>华为CE6881H</v>
      </c>
      <c r="F146" s="50" t="str">
        <f>VLOOKUP(G146,'00设备表'!$D:$F,3,0)</f>
        <v>HW105-08</v>
      </c>
      <c r="G146" s="28" t="s">
        <v>409</v>
      </c>
      <c r="H146" s="50" t="str">
        <f>VLOOKUP(G146,'00设备表'!$D:$F,2,0)</f>
        <v>烽火R220K V2</v>
      </c>
      <c r="I146" s="308" t="s">
        <v>578</v>
      </c>
      <c r="J146" s="109" t="str">
        <f t="shared" si="28"/>
        <v>LC-LC 15米</v>
      </c>
      <c r="K146" s="309">
        <v>2</v>
      </c>
      <c r="L146" s="109">
        <f t="shared" si="30"/>
        <v>15</v>
      </c>
      <c r="M146" s="310"/>
      <c r="N146" s="311" t="str">
        <f t="shared" si="31"/>
        <v>上走线</v>
      </c>
      <c r="O146" s="312"/>
      <c r="P146" s="309"/>
      <c r="Q146" s="298">
        <f t="shared" si="29"/>
        <v>15</v>
      </c>
    </row>
    <row r="147" ht="16" hidden="1" spans="1:17">
      <c r="A147" s="308" t="s">
        <v>576</v>
      </c>
      <c r="B147" s="309">
        <v>151</v>
      </c>
      <c r="C147" s="50" t="str">
        <f>VLOOKUP(D147,'00设备表'!$D:$F,3,0)</f>
        <v>HW105-06</v>
      </c>
      <c r="D147" s="141" t="s">
        <v>391</v>
      </c>
      <c r="E147" s="50" t="str">
        <f>VLOOKUP(D147,'00设备表'!$D:$F,2,0)</f>
        <v>华为CE6881H</v>
      </c>
      <c r="F147" s="50" t="str">
        <f>VLOOKUP(G147,'00设备表'!$D:$F,3,0)</f>
        <v>HW105-06</v>
      </c>
      <c r="G147" s="28" t="s">
        <v>398</v>
      </c>
      <c r="H147" s="50" t="str">
        <f>VLOOKUP(G147,'00设备表'!$D:$F,2,0)</f>
        <v>烽火R220K V2</v>
      </c>
      <c r="I147" s="308" t="s">
        <v>578</v>
      </c>
      <c r="J147" s="109" t="str">
        <f t="shared" si="28"/>
        <v>LC-LC 10米</v>
      </c>
      <c r="K147" s="309">
        <v>2</v>
      </c>
      <c r="L147" s="109">
        <f t="shared" si="30"/>
        <v>10</v>
      </c>
      <c r="M147" s="310"/>
      <c r="N147" s="311" t="str">
        <f t="shared" si="31"/>
        <v>架内走线</v>
      </c>
      <c r="O147" s="312"/>
      <c r="P147" s="309"/>
      <c r="Q147" s="298">
        <f t="shared" si="29"/>
        <v>10</v>
      </c>
    </row>
    <row r="148" ht="16" hidden="1" spans="1:17">
      <c r="A148" s="308" t="s">
        <v>576</v>
      </c>
      <c r="B148" s="309">
        <v>152</v>
      </c>
      <c r="C148" s="50" t="str">
        <f>VLOOKUP(D148,'00设备表'!$D:$F,3,0)</f>
        <v>HW105-06</v>
      </c>
      <c r="D148" s="141" t="s">
        <v>391</v>
      </c>
      <c r="E148" s="50" t="str">
        <f>VLOOKUP(D148,'00设备表'!$D:$F,2,0)</f>
        <v>华为CE6881H</v>
      </c>
      <c r="F148" s="50" t="str">
        <f>VLOOKUP(G148,'00设备表'!$D:$F,3,0)</f>
        <v>HW105-08</v>
      </c>
      <c r="G148" s="28" t="s">
        <v>408</v>
      </c>
      <c r="H148" s="50" t="str">
        <f>VLOOKUP(G148,'00设备表'!$D:$F,2,0)</f>
        <v>烽火R220K V2</v>
      </c>
      <c r="I148" s="308" t="s">
        <v>578</v>
      </c>
      <c r="J148" s="109" t="str">
        <f t="shared" si="28"/>
        <v>LC-LC 15米</v>
      </c>
      <c r="K148" s="309">
        <v>2</v>
      </c>
      <c r="L148" s="109">
        <f t="shared" si="30"/>
        <v>15</v>
      </c>
      <c r="M148" s="310"/>
      <c r="N148" s="311" t="str">
        <f t="shared" si="31"/>
        <v>上走线</v>
      </c>
      <c r="O148" s="312"/>
      <c r="P148" s="309"/>
      <c r="Q148" s="298">
        <f t="shared" si="29"/>
        <v>15</v>
      </c>
    </row>
    <row r="149" ht="16" hidden="1" spans="1:17">
      <c r="A149" s="308" t="s">
        <v>576</v>
      </c>
      <c r="B149" s="309">
        <v>153</v>
      </c>
      <c r="C149" s="50" t="str">
        <f>VLOOKUP(D149,'00设备表'!$D:$F,3,0)</f>
        <v>HW105-06</v>
      </c>
      <c r="D149" s="141" t="s">
        <v>391</v>
      </c>
      <c r="E149" s="50" t="str">
        <f>VLOOKUP(D149,'00设备表'!$D:$F,2,0)</f>
        <v>华为CE6881H</v>
      </c>
      <c r="F149" s="50" t="str">
        <f>VLOOKUP(G149,'00设备表'!$D:$F,3,0)</f>
        <v>HW105-06</v>
      </c>
      <c r="G149" s="28" t="s">
        <v>397</v>
      </c>
      <c r="H149" s="50" t="str">
        <f>VLOOKUP(G149,'00设备表'!$D:$F,2,0)</f>
        <v>烽火R220K V2</v>
      </c>
      <c r="I149" s="308" t="s">
        <v>578</v>
      </c>
      <c r="J149" s="109" t="str">
        <f t="shared" si="28"/>
        <v>LC-LC 10米</v>
      </c>
      <c r="K149" s="309">
        <v>2</v>
      </c>
      <c r="L149" s="109">
        <f t="shared" si="30"/>
        <v>10</v>
      </c>
      <c r="M149" s="310"/>
      <c r="N149" s="311" t="str">
        <f t="shared" si="31"/>
        <v>架内走线</v>
      </c>
      <c r="O149" s="312"/>
      <c r="P149" s="309"/>
      <c r="Q149" s="298">
        <f t="shared" si="29"/>
        <v>10</v>
      </c>
    </row>
    <row r="150" ht="16" hidden="1" spans="1:17">
      <c r="A150" s="308" t="s">
        <v>576</v>
      </c>
      <c r="B150" s="309">
        <v>154</v>
      </c>
      <c r="C150" s="50" t="str">
        <f>VLOOKUP(D150,'00设备表'!$D:$F,3,0)</f>
        <v>HW105-06</v>
      </c>
      <c r="D150" s="141" t="s">
        <v>391</v>
      </c>
      <c r="E150" s="50" t="str">
        <f>VLOOKUP(D150,'00设备表'!$D:$F,2,0)</f>
        <v>华为CE6881H</v>
      </c>
      <c r="F150" s="50" t="str">
        <f>VLOOKUP(G150,'00设备表'!$D:$F,3,0)</f>
        <v>HW105-08</v>
      </c>
      <c r="G150" s="28" t="s">
        <v>407</v>
      </c>
      <c r="H150" s="50" t="str">
        <f>VLOOKUP(G150,'00设备表'!$D:$F,2,0)</f>
        <v>烽火R220K V2</v>
      </c>
      <c r="I150" s="308" t="s">
        <v>578</v>
      </c>
      <c r="J150" s="109" t="str">
        <f t="shared" si="28"/>
        <v>LC-LC 15米</v>
      </c>
      <c r="K150" s="309">
        <v>2</v>
      </c>
      <c r="L150" s="109">
        <f t="shared" si="30"/>
        <v>15</v>
      </c>
      <c r="M150" s="310"/>
      <c r="N150" s="311" t="str">
        <f t="shared" si="31"/>
        <v>上走线</v>
      </c>
      <c r="O150" s="312"/>
      <c r="P150" s="309"/>
      <c r="Q150" s="298">
        <f t="shared" si="29"/>
        <v>15</v>
      </c>
    </row>
    <row r="151" ht="16" hidden="1" spans="1:17">
      <c r="A151" s="308" t="s">
        <v>576</v>
      </c>
      <c r="B151" s="309">
        <v>155</v>
      </c>
      <c r="C151" s="50" t="str">
        <f>VLOOKUP(D151,'00设备表'!$D:$F,3,0)</f>
        <v>HW105-06</v>
      </c>
      <c r="D151" s="141" t="s">
        <v>391</v>
      </c>
      <c r="E151" s="50" t="str">
        <f>VLOOKUP(D151,'00设备表'!$D:$F,2,0)</f>
        <v>华为CE6881H</v>
      </c>
      <c r="F151" s="50" t="str">
        <f>VLOOKUP(G151,'00设备表'!$D:$F,3,0)</f>
        <v>HW105-06</v>
      </c>
      <c r="G151" s="28" t="s">
        <v>396</v>
      </c>
      <c r="H151" s="50" t="str">
        <f>VLOOKUP(G151,'00设备表'!$D:$F,2,0)</f>
        <v>烽火R220K V2</v>
      </c>
      <c r="I151" s="308" t="s">
        <v>578</v>
      </c>
      <c r="J151" s="109" t="str">
        <f t="shared" si="28"/>
        <v>LC-LC 10米</v>
      </c>
      <c r="K151" s="309">
        <v>2</v>
      </c>
      <c r="L151" s="109">
        <f t="shared" si="30"/>
        <v>10</v>
      </c>
      <c r="M151" s="310"/>
      <c r="N151" s="311" t="str">
        <f t="shared" si="31"/>
        <v>架内走线</v>
      </c>
      <c r="O151" s="312"/>
      <c r="P151" s="309"/>
      <c r="Q151" s="298">
        <f t="shared" si="29"/>
        <v>10</v>
      </c>
    </row>
    <row r="152" ht="16" hidden="1" spans="1:17">
      <c r="A152" s="308" t="s">
        <v>576</v>
      </c>
      <c r="B152" s="309">
        <v>156</v>
      </c>
      <c r="C152" s="50" t="str">
        <f>VLOOKUP(D152,'00设备表'!$D:$F,3,0)</f>
        <v>HW105-06</v>
      </c>
      <c r="D152" s="141" t="s">
        <v>391</v>
      </c>
      <c r="E152" s="50" t="str">
        <f>VLOOKUP(D152,'00设备表'!$D:$F,2,0)</f>
        <v>华为CE6881H</v>
      </c>
      <c r="F152" s="50" t="str">
        <f>VLOOKUP(G152,'00设备表'!$D:$F,3,0)</f>
        <v>HW105-08</v>
      </c>
      <c r="G152" s="28" t="s">
        <v>406</v>
      </c>
      <c r="H152" s="50" t="str">
        <f>VLOOKUP(G152,'00设备表'!$D:$F,2,0)</f>
        <v>烽火R220K V2</v>
      </c>
      <c r="I152" s="308" t="s">
        <v>578</v>
      </c>
      <c r="J152" s="109" t="str">
        <f t="shared" si="28"/>
        <v>LC-LC 15米</v>
      </c>
      <c r="K152" s="309">
        <v>2</v>
      </c>
      <c r="L152" s="109">
        <f t="shared" si="30"/>
        <v>15</v>
      </c>
      <c r="M152" s="310"/>
      <c r="N152" s="311" t="str">
        <f t="shared" si="31"/>
        <v>上走线</v>
      </c>
      <c r="O152" s="312"/>
      <c r="P152" s="308" t="s">
        <v>603</v>
      </c>
      <c r="Q152" s="298">
        <f t="shared" si="29"/>
        <v>15</v>
      </c>
    </row>
    <row r="153" ht="16" hidden="1" spans="1:17">
      <c r="A153" s="308" t="s">
        <v>576</v>
      </c>
      <c r="B153" s="309">
        <v>157</v>
      </c>
      <c r="C153" s="50" t="str">
        <f>VLOOKUP(D153,'00设备表'!$D:$F,3,0)</f>
        <v>HW105-06</v>
      </c>
      <c r="D153" s="141" t="s">
        <v>391</v>
      </c>
      <c r="E153" s="50" t="str">
        <f>VLOOKUP(D153,'00设备表'!$D:$F,2,0)</f>
        <v>华为CE6881H</v>
      </c>
      <c r="F153" s="50" t="str">
        <f>VLOOKUP(G153,'00设备表'!$D:$F,3,0)</f>
        <v>HW105-06</v>
      </c>
      <c r="G153" s="28" t="s">
        <v>395</v>
      </c>
      <c r="H153" s="50" t="str">
        <f>VLOOKUP(G153,'00设备表'!$D:$F,2,0)</f>
        <v>烽火R220K V2</v>
      </c>
      <c r="I153" s="308" t="s">
        <v>578</v>
      </c>
      <c r="J153" s="109" t="str">
        <f t="shared" si="28"/>
        <v>LC-LC 10米</v>
      </c>
      <c r="K153" s="309">
        <v>2</v>
      </c>
      <c r="L153" s="109">
        <f t="shared" si="30"/>
        <v>10</v>
      </c>
      <c r="M153" s="310"/>
      <c r="N153" s="311" t="str">
        <f t="shared" si="31"/>
        <v>架内走线</v>
      </c>
      <c r="O153" s="312"/>
      <c r="P153" s="308" t="s">
        <v>604</v>
      </c>
      <c r="Q153" s="298">
        <f t="shared" si="29"/>
        <v>10</v>
      </c>
    </row>
    <row r="154" ht="16" hidden="1" spans="1:17">
      <c r="A154" s="308" t="s">
        <v>576</v>
      </c>
      <c r="B154" s="309">
        <v>158</v>
      </c>
      <c r="C154" s="50" t="str">
        <f>VLOOKUP(D154,'00设备表'!$D:$F,3,0)</f>
        <v>HW105-06</v>
      </c>
      <c r="D154" s="141" t="s">
        <v>391</v>
      </c>
      <c r="E154" s="50" t="str">
        <f>VLOOKUP(D154,'00设备表'!$D:$F,2,0)</f>
        <v>华为CE6881H</v>
      </c>
      <c r="F154" s="50" t="str">
        <f>VLOOKUP(G154,'00设备表'!$D:$F,3,0)</f>
        <v>HW105-04</v>
      </c>
      <c r="G154" s="28" t="s">
        <v>378</v>
      </c>
      <c r="H154" s="50" t="str">
        <f>VLOOKUP(G154,'00设备表'!$D:$F,2,0)</f>
        <v>烽火R220K V2</v>
      </c>
      <c r="I154" s="308" t="s">
        <v>578</v>
      </c>
      <c r="J154" s="109" t="str">
        <f t="shared" si="28"/>
        <v>LC-LC 15米</v>
      </c>
      <c r="K154" s="309">
        <v>2</v>
      </c>
      <c r="L154" s="109">
        <f t="shared" si="30"/>
        <v>15</v>
      </c>
      <c r="M154" s="310"/>
      <c r="N154" s="311" t="str">
        <f t="shared" si="31"/>
        <v>上走线</v>
      </c>
      <c r="O154" s="312"/>
      <c r="P154" s="309"/>
      <c r="Q154" s="298">
        <f t="shared" si="29"/>
        <v>15</v>
      </c>
    </row>
    <row r="155" ht="16" hidden="1" spans="1:17">
      <c r="A155" s="308" t="s">
        <v>576</v>
      </c>
      <c r="B155" s="309">
        <v>159</v>
      </c>
      <c r="C155" s="50" t="str">
        <f>VLOOKUP(D155,'00设备表'!$D:$F,3,0)</f>
        <v>HW105-06</v>
      </c>
      <c r="D155" s="141" t="s">
        <v>391</v>
      </c>
      <c r="E155" s="50" t="str">
        <f>VLOOKUP(D155,'00设备表'!$D:$F,2,0)</f>
        <v>华为CE6881H</v>
      </c>
      <c r="F155" s="50" t="str">
        <f>VLOOKUP(G155,'00设备表'!$D:$F,3,0)</f>
        <v>HW105-05</v>
      </c>
      <c r="G155" s="28" t="s">
        <v>389</v>
      </c>
      <c r="H155" s="50" t="str">
        <f>VLOOKUP(G155,'00设备表'!$D:$F,2,0)</f>
        <v>烽火R220K V2</v>
      </c>
      <c r="I155" s="308" t="s">
        <v>578</v>
      </c>
      <c r="J155" s="109" t="str">
        <f t="shared" ref="J155:J166" si="32">IF(I155="多模双头尾纤","LC-LC"&amp;" "&amp;L155&amp;"米",IF(I155="单模双头尾纤","SC-LC"&amp;" "&amp;L155&amp;"米",IF(I155="MPO双头尾纤","MPO-MPO"&amp;" "&amp;L155&amp;"米",IF(I155="以太网线","超五类线",0))))</f>
        <v>LC-LC 15米</v>
      </c>
      <c r="K155" s="309">
        <v>2</v>
      </c>
      <c r="L155" s="109">
        <f t="shared" si="30"/>
        <v>15</v>
      </c>
      <c r="M155" s="310"/>
      <c r="N155" s="311" t="str">
        <f t="shared" si="31"/>
        <v>上走线</v>
      </c>
      <c r="O155" s="312"/>
      <c r="P155" s="309"/>
      <c r="Q155" s="298">
        <f t="shared" si="29"/>
        <v>15</v>
      </c>
    </row>
    <row r="156" ht="16" hidden="1" spans="1:17">
      <c r="A156" s="308" t="s">
        <v>576</v>
      </c>
      <c r="B156" s="309">
        <v>160</v>
      </c>
      <c r="C156" s="50" t="str">
        <f>VLOOKUP(D156,'00设备表'!$D:$F,3,0)</f>
        <v>HW105-06</v>
      </c>
      <c r="D156" s="141" t="s">
        <v>391</v>
      </c>
      <c r="E156" s="50" t="str">
        <f>VLOOKUP(D156,'00设备表'!$D:$F,2,0)</f>
        <v>华为CE6881H</v>
      </c>
      <c r="F156" s="50" t="str">
        <f>VLOOKUP(G156,'00设备表'!$D:$F,3,0)</f>
        <v>HW105-04</v>
      </c>
      <c r="G156" s="28" t="s">
        <v>377</v>
      </c>
      <c r="H156" s="50" t="str">
        <f>VLOOKUP(G156,'00设备表'!$D:$F,2,0)</f>
        <v>烽火R220K V2</v>
      </c>
      <c r="I156" s="308" t="s">
        <v>578</v>
      </c>
      <c r="J156" s="109" t="str">
        <f t="shared" si="32"/>
        <v>LC-LC 15米</v>
      </c>
      <c r="K156" s="309">
        <v>2</v>
      </c>
      <c r="L156" s="109">
        <f t="shared" si="30"/>
        <v>15</v>
      </c>
      <c r="M156" s="310"/>
      <c r="N156" s="311" t="str">
        <f t="shared" si="31"/>
        <v>上走线</v>
      </c>
      <c r="O156" s="312"/>
      <c r="P156" s="309"/>
      <c r="Q156" s="298">
        <f t="shared" si="29"/>
        <v>15</v>
      </c>
    </row>
    <row r="157" ht="16" hidden="1" spans="1:17">
      <c r="A157" s="308" t="s">
        <v>576</v>
      </c>
      <c r="B157" s="309">
        <v>161</v>
      </c>
      <c r="C157" s="50" t="str">
        <f>VLOOKUP(D157,'00设备表'!$D:$F,3,0)</f>
        <v>HW105-06</v>
      </c>
      <c r="D157" s="141" t="s">
        <v>391</v>
      </c>
      <c r="E157" s="50" t="str">
        <f>VLOOKUP(D157,'00设备表'!$D:$F,2,0)</f>
        <v>华为CE6881H</v>
      </c>
      <c r="F157" s="50" t="str">
        <f>VLOOKUP(G157,'00设备表'!$D:$F,3,0)</f>
        <v>HW105-05</v>
      </c>
      <c r="G157" s="28" t="s">
        <v>388</v>
      </c>
      <c r="H157" s="50" t="str">
        <f>VLOOKUP(G157,'00设备表'!$D:$F,2,0)</f>
        <v>烽火R220K V2</v>
      </c>
      <c r="I157" s="308" t="s">
        <v>578</v>
      </c>
      <c r="J157" s="109" t="str">
        <f t="shared" si="32"/>
        <v>LC-LC 15米</v>
      </c>
      <c r="K157" s="309">
        <v>2</v>
      </c>
      <c r="L157" s="109">
        <f t="shared" si="30"/>
        <v>15</v>
      </c>
      <c r="M157" s="310"/>
      <c r="N157" s="311" t="str">
        <f t="shared" si="31"/>
        <v>上走线</v>
      </c>
      <c r="O157" s="312"/>
      <c r="P157" s="309"/>
      <c r="Q157" s="298">
        <f t="shared" si="29"/>
        <v>15</v>
      </c>
    </row>
    <row r="158" ht="16" hidden="1" spans="1:17">
      <c r="A158" s="308" t="s">
        <v>576</v>
      </c>
      <c r="B158" s="309">
        <v>162</v>
      </c>
      <c r="C158" s="50" t="str">
        <f>VLOOKUP(D158,'00设备表'!$D:$F,3,0)</f>
        <v>HW105-06</v>
      </c>
      <c r="D158" s="141" t="s">
        <v>391</v>
      </c>
      <c r="E158" s="50" t="str">
        <f>VLOOKUP(D158,'00设备表'!$D:$F,2,0)</f>
        <v>华为CE6881H</v>
      </c>
      <c r="F158" s="50" t="str">
        <f>VLOOKUP(G158,'00设备表'!$D:$F,3,0)</f>
        <v>HW105-04</v>
      </c>
      <c r="G158" s="28" t="s">
        <v>376</v>
      </c>
      <c r="H158" s="50" t="str">
        <f>VLOOKUP(G158,'00设备表'!$D:$F,2,0)</f>
        <v>烽火R220K V2</v>
      </c>
      <c r="I158" s="308" t="s">
        <v>578</v>
      </c>
      <c r="J158" s="109" t="str">
        <f t="shared" si="32"/>
        <v>LC-LC 15米</v>
      </c>
      <c r="K158" s="309">
        <v>2</v>
      </c>
      <c r="L158" s="109">
        <f t="shared" si="30"/>
        <v>15</v>
      </c>
      <c r="M158" s="310"/>
      <c r="N158" s="311" t="str">
        <f t="shared" si="31"/>
        <v>上走线</v>
      </c>
      <c r="O158" s="312"/>
      <c r="P158" s="309"/>
      <c r="Q158" s="298">
        <f t="shared" si="29"/>
        <v>15</v>
      </c>
    </row>
    <row r="159" ht="16" spans="1:17">
      <c r="A159" s="308" t="s">
        <v>576</v>
      </c>
      <c r="B159" s="309">
        <v>162</v>
      </c>
      <c r="C159" s="50" t="str">
        <f>VLOOKUP(D159,'00设备表'!$D:$F,3,0)</f>
        <v>HW105-06</v>
      </c>
      <c r="D159" s="141" t="s">
        <v>391</v>
      </c>
      <c r="E159" s="50" t="str">
        <f>VLOOKUP(D159,'00设备表'!$D:$F,2,0)</f>
        <v>华为CE6881H</v>
      </c>
      <c r="F159" s="28" t="s">
        <v>410</v>
      </c>
      <c r="G159" s="28" t="s">
        <v>415</v>
      </c>
      <c r="H159" s="28" t="s">
        <v>412</v>
      </c>
      <c r="I159" s="308" t="s">
        <v>578</v>
      </c>
      <c r="J159" s="109" t="str">
        <f t="shared" si="32"/>
        <v>LC-LC 15米</v>
      </c>
      <c r="K159" s="309">
        <v>2</v>
      </c>
      <c r="L159" s="109">
        <f t="shared" si="30"/>
        <v>15</v>
      </c>
      <c r="M159" s="310"/>
      <c r="N159" s="311" t="str">
        <f t="shared" si="31"/>
        <v>上走线</v>
      </c>
      <c r="O159" s="312"/>
      <c r="P159" s="309"/>
      <c r="Q159" s="298">
        <f t="shared" si="29"/>
        <v>15</v>
      </c>
    </row>
    <row r="160" ht="16" spans="1:17">
      <c r="A160" s="308" t="s">
        <v>576</v>
      </c>
      <c r="B160" s="309">
        <v>162</v>
      </c>
      <c r="C160" s="50" t="str">
        <f>VLOOKUP(D160,'00设备表'!$D:$F,3,0)</f>
        <v>HW105-06</v>
      </c>
      <c r="D160" s="141" t="s">
        <v>391</v>
      </c>
      <c r="E160" s="50" t="str">
        <f>VLOOKUP(D160,'00设备表'!$D:$F,2,0)</f>
        <v>华为CE6881H</v>
      </c>
      <c r="F160" s="28" t="s">
        <v>410</v>
      </c>
      <c r="G160" s="28" t="s">
        <v>414</v>
      </c>
      <c r="H160" s="28" t="s">
        <v>412</v>
      </c>
      <c r="I160" s="308" t="s">
        <v>578</v>
      </c>
      <c r="J160" s="109" t="str">
        <f t="shared" si="32"/>
        <v>LC-LC 15米</v>
      </c>
      <c r="K160" s="309">
        <v>2</v>
      </c>
      <c r="L160" s="109">
        <f t="shared" si="30"/>
        <v>15</v>
      </c>
      <c r="M160" s="310"/>
      <c r="N160" s="311" t="str">
        <f t="shared" si="31"/>
        <v>上走线</v>
      </c>
      <c r="O160" s="312"/>
      <c r="P160" s="309"/>
      <c r="Q160" s="298">
        <f t="shared" si="29"/>
        <v>15</v>
      </c>
    </row>
    <row r="161" ht="16" spans="1:17">
      <c r="A161" s="308" t="s">
        <v>576</v>
      </c>
      <c r="B161" s="309">
        <v>162</v>
      </c>
      <c r="C161" s="50" t="str">
        <f>VLOOKUP(D161,'00设备表'!$D:$F,3,0)</f>
        <v>HW105-06</v>
      </c>
      <c r="D161" s="141" t="s">
        <v>391</v>
      </c>
      <c r="E161" s="50" t="str">
        <f>VLOOKUP(D161,'00设备表'!$D:$F,2,0)</f>
        <v>华为CE6881H</v>
      </c>
      <c r="F161" s="28" t="s">
        <v>410</v>
      </c>
      <c r="G161" s="28" t="s">
        <v>413</v>
      </c>
      <c r="H161" s="28" t="s">
        <v>412</v>
      </c>
      <c r="I161" s="308" t="s">
        <v>578</v>
      </c>
      <c r="J161" s="109" t="str">
        <f t="shared" si="32"/>
        <v>LC-LC 15米</v>
      </c>
      <c r="K161" s="309">
        <v>2</v>
      </c>
      <c r="L161" s="109">
        <f t="shared" si="30"/>
        <v>15</v>
      </c>
      <c r="M161" s="310"/>
      <c r="N161" s="311" t="str">
        <f t="shared" si="31"/>
        <v>上走线</v>
      </c>
      <c r="O161" s="312"/>
      <c r="P161" s="309"/>
      <c r="Q161" s="298">
        <f t="shared" si="29"/>
        <v>15</v>
      </c>
    </row>
    <row r="162" ht="16" spans="1:17">
      <c r="A162" s="308" t="s">
        <v>576</v>
      </c>
      <c r="B162" s="309">
        <v>162</v>
      </c>
      <c r="C162" s="50" t="str">
        <f>VLOOKUP(D162,'00设备表'!$D:$F,3,0)</f>
        <v>HW105-06</v>
      </c>
      <c r="D162" s="141" t="s">
        <v>391</v>
      </c>
      <c r="E162" s="50" t="str">
        <f>VLOOKUP(D162,'00设备表'!$D:$F,2,0)</f>
        <v>华为CE6881H</v>
      </c>
      <c r="F162" s="28" t="s">
        <v>410</v>
      </c>
      <c r="G162" s="28" t="s">
        <v>411</v>
      </c>
      <c r="H162" s="28" t="s">
        <v>412</v>
      </c>
      <c r="I162" s="308" t="s">
        <v>578</v>
      </c>
      <c r="J162" s="109" t="str">
        <f t="shared" si="32"/>
        <v>LC-LC 15米</v>
      </c>
      <c r="K162" s="309">
        <v>2</v>
      </c>
      <c r="L162" s="109">
        <f t="shared" si="30"/>
        <v>15</v>
      </c>
      <c r="M162" s="310"/>
      <c r="N162" s="311" t="str">
        <f t="shared" si="31"/>
        <v>上走线</v>
      </c>
      <c r="O162" s="312"/>
      <c r="P162" s="309"/>
      <c r="Q162" s="298">
        <f t="shared" si="29"/>
        <v>15</v>
      </c>
    </row>
    <row r="163" ht="16" hidden="1" spans="1:17">
      <c r="A163" s="308" t="s">
        <v>576</v>
      </c>
      <c r="B163" s="309">
        <v>163</v>
      </c>
      <c r="C163" s="50" t="str">
        <f>VLOOKUP(D163,'00设备表'!$D:$F,3,0)</f>
        <v>HW105-08</v>
      </c>
      <c r="D163" s="141" t="s">
        <v>401</v>
      </c>
      <c r="E163" s="50" t="str">
        <f>VLOOKUP(D163,'00设备表'!$D:$F,2,0)</f>
        <v>华为CE6881H</v>
      </c>
      <c r="F163" s="50" t="str">
        <f>VLOOKUP(G163,'00设备表'!$D:$F,3,0)</f>
        <v>HW105-06</v>
      </c>
      <c r="G163" s="28" t="s">
        <v>393</v>
      </c>
      <c r="H163" s="50" t="str">
        <f>VLOOKUP(G163,'00设备表'!$D:$F,2,0)</f>
        <v>烽火R220K V2</v>
      </c>
      <c r="I163" s="308" t="s">
        <v>578</v>
      </c>
      <c r="J163" s="109" t="str">
        <f t="shared" ref="J163:J203" si="33">IF(I163="多模双头尾纤","LC-LC"&amp;" "&amp;L163&amp;"米",IF(I163="单模双头尾纤","SC-LC"&amp;" "&amp;L163&amp;"米",IF(I163="MPO双头尾纤","MPO-MPO"&amp;" "&amp;L163&amp;"米",IF(I163="以太网线","超五类线",0))))</f>
        <v>LC-LC 15米</v>
      </c>
      <c r="K163" s="309">
        <v>6</v>
      </c>
      <c r="L163" s="109">
        <f t="shared" si="30"/>
        <v>15</v>
      </c>
      <c r="M163" s="310"/>
      <c r="N163" s="311" t="str">
        <f t="shared" si="31"/>
        <v>上走线</v>
      </c>
      <c r="O163" s="312"/>
      <c r="P163" s="309"/>
      <c r="Q163" s="298">
        <f t="shared" ref="Q163:Q173" si="34">IF(ABS(MID(C163,3,3)-MID(F163,3,3))&lt;&gt;0,"建议手动计算",IF(C163=F163,10,(10+ROUNDUP(ABS(MID(C163,7,3)-MID(F163,7,3))/4,0)*5)))</f>
        <v>15</v>
      </c>
    </row>
    <row r="164" ht="16" hidden="1" spans="1:17">
      <c r="A164" s="308" t="s">
        <v>576</v>
      </c>
      <c r="B164" s="309">
        <v>164</v>
      </c>
      <c r="C164" s="50" t="str">
        <f>VLOOKUP(D164,'00设备表'!$D:$F,3,0)</f>
        <v>HW105-08</v>
      </c>
      <c r="D164" s="141" t="s">
        <v>401</v>
      </c>
      <c r="E164" s="50" t="str">
        <f>VLOOKUP(D164,'00设备表'!$D:$F,2,0)</f>
        <v>华为CE6881H</v>
      </c>
      <c r="F164" s="50" t="str">
        <f>VLOOKUP(G164,'00设备表'!$D:$F,3,0)</f>
        <v>HW105-06</v>
      </c>
      <c r="G164" s="28" t="s">
        <v>394</v>
      </c>
      <c r="H164" s="50" t="str">
        <f>VLOOKUP(G164,'00设备表'!$D:$F,2,0)</f>
        <v>烽火R220K V2</v>
      </c>
      <c r="I164" s="308" t="s">
        <v>578</v>
      </c>
      <c r="J164" s="109" t="str">
        <f t="shared" si="33"/>
        <v>LC-LC 15米</v>
      </c>
      <c r="K164" s="309">
        <v>2</v>
      </c>
      <c r="L164" s="109">
        <f t="shared" si="30"/>
        <v>15</v>
      </c>
      <c r="M164" s="310"/>
      <c r="N164" s="311" t="str">
        <f t="shared" si="31"/>
        <v>上走线</v>
      </c>
      <c r="O164" s="312"/>
      <c r="P164" s="309"/>
      <c r="Q164" s="298">
        <f t="shared" si="34"/>
        <v>15</v>
      </c>
    </row>
    <row r="165" ht="16" hidden="1" spans="1:17">
      <c r="A165" s="308" t="s">
        <v>576</v>
      </c>
      <c r="B165" s="309">
        <v>165</v>
      </c>
      <c r="C165" s="50" t="str">
        <f>VLOOKUP(D165,'00设备表'!$D:$F,3,0)</f>
        <v>HW105-08</v>
      </c>
      <c r="D165" s="141" t="s">
        <v>401</v>
      </c>
      <c r="E165" s="50" t="str">
        <f>VLOOKUP(D165,'00设备表'!$D:$F,2,0)</f>
        <v>华为CE6881H</v>
      </c>
      <c r="F165" s="50" t="str">
        <f>VLOOKUP(G165,'00设备表'!$D:$F,3,0)</f>
        <v>HW105-06</v>
      </c>
      <c r="G165" s="28" t="s">
        <v>399</v>
      </c>
      <c r="H165" s="50" t="str">
        <f>VLOOKUP(G165,'00设备表'!$D:$F,2,0)</f>
        <v>烽火R220K V2</v>
      </c>
      <c r="I165" s="308" t="s">
        <v>578</v>
      </c>
      <c r="J165" s="109" t="str">
        <f t="shared" si="33"/>
        <v>LC-LC 15米</v>
      </c>
      <c r="K165" s="309">
        <v>2</v>
      </c>
      <c r="L165" s="109">
        <f t="shared" si="30"/>
        <v>15</v>
      </c>
      <c r="M165" s="310"/>
      <c r="N165" s="311" t="str">
        <f t="shared" si="31"/>
        <v>上走线</v>
      </c>
      <c r="O165" s="312"/>
      <c r="P165" s="309"/>
      <c r="Q165" s="298">
        <f t="shared" si="34"/>
        <v>15</v>
      </c>
    </row>
    <row r="166" ht="16" hidden="1" spans="1:17">
      <c r="A166" s="308" t="s">
        <v>576</v>
      </c>
      <c r="B166" s="309">
        <v>166</v>
      </c>
      <c r="C166" s="50" t="str">
        <f>VLOOKUP(D166,'00设备表'!$D:$F,3,0)</f>
        <v>HW105-08</v>
      </c>
      <c r="D166" s="141" t="s">
        <v>401</v>
      </c>
      <c r="E166" s="50" t="str">
        <f>VLOOKUP(D166,'00设备表'!$D:$F,2,0)</f>
        <v>华为CE6881H</v>
      </c>
      <c r="F166" s="50" t="str">
        <f>VLOOKUP(G166,'00设备表'!$D:$F,3,0)</f>
        <v>HW105-08</v>
      </c>
      <c r="G166" s="28" t="s">
        <v>409</v>
      </c>
      <c r="H166" s="50" t="str">
        <f>VLOOKUP(G166,'00设备表'!$D:$F,2,0)</f>
        <v>烽火R220K V2</v>
      </c>
      <c r="I166" s="308" t="s">
        <v>578</v>
      </c>
      <c r="J166" s="109" t="str">
        <f t="shared" si="33"/>
        <v>LC-LC 10米</v>
      </c>
      <c r="K166" s="309">
        <v>2</v>
      </c>
      <c r="L166" s="109">
        <f t="shared" si="30"/>
        <v>10</v>
      </c>
      <c r="M166" s="310"/>
      <c r="N166" s="311" t="str">
        <f t="shared" si="31"/>
        <v>架内走线</v>
      </c>
      <c r="O166" s="312"/>
      <c r="P166" s="309"/>
      <c r="Q166" s="298">
        <f t="shared" si="34"/>
        <v>10</v>
      </c>
    </row>
    <row r="167" ht="16" hidden="1" spans="1:17">
      <c r="A167" s="308" t="s">
        <v>576</v>
      </c>
      <c r="B167" s="309">
        <v>167</v>
      </c>
      <c r="C167" s="50" t="str">
        <f>VLOOKUP(D167,'00设备表'!$D:$F,3,0)</f>
        <v>HW105-08</v>
      </c>
      <c r="D167" s="141" t="s">
        <v>401</v>
      </c>
      <c r="E167" s="50" t="str">
        <f>VLOOKUP(D167,'00设备表'!$D:$F,2,0)</f>
        <v>华为CE6881H</v>
      </c>
      <c r="F167" s="50" t="str">
        <f>VLOOKUP(G167,'00设备表'!$D:$F,3,0)</f>
        <v>HW105-06</v>
      </c>
      <c r="G167" s="28" t="s">
        <v>398</v>
      </c>
      <c r="H167" s="50" t="str">
        <f>VLOOKUP(G167,'00设备表'!$D:$F,2,0)</f>
        <v>烽火R220K V2</v>
      </c>
      <c r="I167" s="308" t="s">
        <v>578</v>
      </c>
      <c r="J167" s="109" t="str">
        <f t="shared" si="33"/>
        <v>LC-LC 15米</v>
      </c>
      <c r="K167" s="309">
        <v>2</v>
      </c>
      <c r="L167" s="109">
        <f t="shared" si="30"/>
        <v>15</v>
      </c>
      <c r="M167" s="310"/>
      <c r="N167" s="311" t="str">
        <f t="shared" si="31"/>
        <v>上走线</v>
      </c>
      <c r="O167" s="312"/>
      <c r="P167" s="309"/>
      <c r="Q167" s="298">
        <f t="shared" si="34"/>
        <v>15</v>
      </c>
    </row>
    <row r="168" ht="16" hidden="1" spans="1:17">
      <c r="A168" s="308" t="s">
        <v>576</v>
      </c>
      <c r="B168" s="309">
        <v>168</v>
      </c>
      <c r="C168" s="50" t="str">
        <f>VLOOKUP(D168,'00设备表'!$D:$F,3,0)</f>
        <v>HW105-08</v>
      </c>
      <c r="D168" s="141" t="s">
        <v>401</v>
      </c>
      <c r="E168" s="50" t="str">
        <f>VLOOKUP(D168,'00设备表'!$D:$F,2,0)</f>
        <v>华为CE6881H</v>
      </c>
      <c r="F168" s="50" t="str">
        <f>VLOOKUP(G168,'00设备表'!$D:$F,3,0)</f>
        <v>HW105-08</v>
      </c>
      <c r="G168" s="28" t="s">
        <v>408</v>
      </c>
      <c r="H168" s="50" t="str">
        <f>VLOOKUP(G168,'00设备表'!$D:$F,2,0)</f>
        <v>烽火R220K V2</v>
      </c>
      <c r="I168" s="308" t="s">
        <v>578</v>
      </c>
      <c r="J168" s="109" t="str">
        <f t="shared" si="33"/>
        <v>LC-LC 10米</v>
      </c>
      <c r="K168" s="309">
        <v>2</v>
      </c>
      <c r="L168" s="109">
        <f t="shared" si="30"/>
        <v>10</v>
      </c>
      <c r="M168" s="310"/>
      <c r="N168" s="311" t="str">
        <f t="shared" si="31"/>
        <v>架内走线</v>
      </c>
      <c r="O168" s="312"/>
      <c r="P168" s="309"/>
      <c r="Q168" s="298">
        <f t="shared" si="34"/>
        <v>10</v>
      </c>
    </row>
    <row r="169" ht="16" hidden="1" spans="1:17">
      <c r="A169" s="308" t="s">
        <v>576</v>
      </c>
      <c r="B169" s="309">
        <v>169</v>
      </c>
      <c r="C169" s="50" t="str">
        <f>VLOOKUP(D169,'00设备表'!$D:$F,3,0)</f>
        <v>HW105-08</v>
      </c>
      <c r="D169" s="141" t="s">
        <v>401</v>
      </c>
      <c r="E169" s="50" t="str">
        <f>VLOOKUP(D169,'00设备表'!$D:$F,2,0)</f>
        <v>华为CE6881H</v>
      </c>
      <c r="F169" s="50" t="str">
        <f>VLOOKUP(G169,'00设备表'!$D:$F,3,0)</f>
        <v>HW105-06</v>
      </c>
      <c r="G169" s="28" t="s">
        <v>397</v>
      </c>
      <c r="H169" s="50" t="str">
        <f>VLOOKUP(G169,'00设备表'!$D:$F,2,0)</f>
        <v>烽火R220K V2</v>
      </c>
      <c r="I169" s="308" t="s">
        <v>578</v>
      </c>
      <c r="J169" s="109" t="str">
        <f t="shared" si="33"/>
        <v>LC-LC 15米</v>
      </c>
      <c r="K169" s="309">
        <v>2</v>
      </c>
      <c r="L169" s="109">
        <f t="shared" si="30"/>
        <v>15</v>
      </c>
      <c r="M169" s="310"/>
      <c r="N169" s="311" t="str">
        <f t="shared" si="31"/>
        <v>上走线</v>
      </c>
      <c r="O169" s="312"/>
      <c r="P169" s="309"/>
      <c r="Q169" s="298">
        <f t="shared" si="34"/>
        <v>15</v>
      </c>
    </row>
    <row r="170" ht="16" hidden="1" spans="1:17">
      <c r="A170" s="308" t="s">
        <v>576</v>
      </c>
      <c r="B170" s="309">
        <v>170</v>
      </c>
      <c r="C170" s="50" t="str">
        <f>VLOOKUP(D170,'00设备表'!$D:$F,3,0)</f>
        <v>HW105-08</v>
      </c>
      <c r="D170" s="141" t="s">
        <v>401</v>
      </c>
      <c r="E170" s="50" t="str">
        <f>VLOOKUP(D170,'00设备表'!$D:$F,2,0)</f>
        <v>华为CE6881H</v>
      </c>
      <c r="F170" s="50" t="str">
        <f>VLOOKUP(G170,'00设备表'!$D:$F,3,0)</f>
        <v>HW105-08</v>
      </c>
      <c r="G170" s="28" t="s">
        <v>407</v>
      </c>
      <c r="H170" s="50" t="str">
        <f>VLOOKUP(G170,'00设备表'!$D:$F,2,0)</f>
        <v>烽火R220K V2</v>
      </c>
      <c r="I170" s="308" t="s">
        <v>578</v>
      </c>
      <c r="J170" s="109" t="str">
        <f t="shared" si="33"/>
        <v>LC-LC 10米</v>
      </c>
      <c r="K170" s="309">
        <v>2</v>
      </c>
      <c r="L170" s="109">
        <f t="shared" si="30"/>
        <v>10</v>
      </c>
      <c r="M170" s="310"/>
      <c r="N170" s="311" t="str">
        <f t="shared" si="31"/>
        <v>架内走线</v>
      </c>
      <c r="O170" s="312"/>
      <c r="P170" s="309"/>
      <c r="Q170" s="298">
        <f t="shared" si="34"/>
        <v>10</v>
      </c>
    </row>
    <row r="171" ht="16" hidden="1" spans="1:17">
      <c r="A171" s="308" t="s">
        <v>576</v>
      </c>
      <c r="B171" s="309">
        <v>171</v>
      </c>
      <c r="C171" s="50" t="str">
        <f>VLOOKUP(D171,'00设备表'!$D:$F,3,0)</f>
        <v>HW105-08</v>
      </c>
      <c r="D171" s="141" t="s">
        <v>401</v>
      </c>
      <c r="E171" s="50" t="str">
        <f>VLOOKUP(D171,'00设备表'!$D:$F,2,0)</f>
        <v>华为CE6881H</v>
      </c>
      <c r="F171" s="50" t="str">
        <f>VLOOKUP(G171,'00设备表'!$D:$F,3,0)</f>
        <v>HW105-06</v>
      </c>
      <c r="G171" s="28" t="s">
        <v>396</v>
      </c>
      <c r="H171" s="50" t="str">
        <f>VLOOKUP(G171,'00设备表'!$D:$F,2,0)</f>
        <v>烽火R220K V2</v>
      </c>
      <c r="I171" s="308" t="s">
        <v>578</v>
      </c>
      <c r="J171" s="109" t="str">
        <f t="shared" si="33"/>
        <v>LC-LC 15米</v>
      </c>
      <c r="K171" s="309">
        <v>2</v>
      </c>
      <c r="L171" s="109">
        <f t="shared" si="30"/>
        <v>15</v>
      </c>
      <c r="M171" s="310"/>
      <c r="N171" s="311" t="str">
        <f t="shared" si="31"/>
        <v>上走线</v>
      </c>
      <c r="O171" s="312"/>
      <c r="P171" s="309"/>
      <c r="Q171" s="298">
        <f t="shared" si="34"/>
        <v>15</v>
      </c>
    </row>
    <row r="172" ht="16" hidden="1" spans="1:17">
      <c r="A172" s="308" t="s">
        <v>576</v>
      </c>
      <c r="B172" s="309">
        <v>172</v>
      </c>
      <c r="C172" s="50" t="str">
        <f>VLOOKUP(D172,'00设备表'!$D:$F,3,0)</f>
        <v>HW105-08</v>
      </c>
      <c r="D172" s="141" t="s">
        <v>401</v>
      </c>
      <c r="E172" s="50" t="str">
        <f>VLOOKUP(D172,'00设备表'!$D:$F,2,0)</f>
        <v>华为CE6881H</v>
      </c>
      <c r="F172" s="50" t="str">
        <f>VLOOKUP(G172,'00设备表'!$D:$F,3,0)</f>
        <v>HW105-08</v>
      </c>
      <c r="G172" s="28" t="s">
        <v>406</v>
      </c>
      <c r="H172" s="50" t="str">
        <f>VLOOKUP(G172,'00设备表'!$D:$F,2,0)</f>
        <v>烽火R220K V2</v>
      </c>
      <c r="I172" s="308" t="s">
        <v>578</v>
      </c>
      <c r="J172" s="109" t="str">
        <f t="shared" si="33"/>
        <v>LC-LC 10米</v>
      </c>
      <c r="K172" s="309">
        <v>2</v>
      </c>
      <c r="L172" s="109">
        <f t="shared" si="30"/>
        <v>10</v>
      </c>
      <c r="M172" s="310"/>
      <c r="N172" s="311" t="str">
        <f t="shared" si="31"/>
        <v>架内走线</v>
      </c>
      <c r="O172" s="312"/>
      <c r="P172" s="309"/>
      <c r="Q172" s="298">
        <f t="shared" si="34"/>
        <v>10</v>
      </c>
    </row>
    <row r="173" ht="16" hidden="1" spans="1:17">
      <c r="A173" s="308" t="s">
        <v>576</v>
      </c>
      <c r="B173" s="309">
        <v>173</v>
      </c>
      <c r="C173" s="50" t="str">
        <f>VLOOKUP(D173,'00设备表'!$D:$F,3,0)</f>
        <v>HW105-08</v>
      </c>
      <c r="D173" s="141" t="s">
        <v>401</v>
      </c>
      <c r="E173" s="50" t="str">
        <f>VLOOKUP(D173,'00设备表'!$D:$F,2,0)</f>
        <v>华为CE6881H</v>
      </c>
      <c r="F173" s="50" t="str">
        <f>VLOOKUP(G173,'00设备表'!$D:$F,3,0)</f>
        <v>HW105-06</v>
      </c>
      <c r="G173" s="28" t="s">
        <v>395</v>
      </c>
      <c r="H173" s="50" t="str">
        <f>VLOOKUP(G173,'00设备表'!$D:$F,2,0)</f>
        <v>烽火R220K V2</v>
      </c>
      <c r="I173" s="308" t="s">
        <v>578</v>
      </c>
      <c r="J173" s="109" t="str">
        <f t="shared" si="33"/>
        <v>LC-LC 15米</v>
      </c>
      <c r="K173" s="309">
        <v>2</v>
      </c>
      <c r="L173" s="109">
        <f t="shared" si="30"/>
        <v>15</v>
      </c>
      <c r="M173" s="310"/>
      <c r="N173" s="311" t="str">
        <f t="shared" si="31"/>
        <v>上走线</v>
      </c>
      <c r="O173" s="312"/>
      <c r="P173" s="309"/>
      <c r="Q173" s="298">
        <f t="shared" si="34"/>
        <v>15</v>
      </c>
    </row>
    <row r="174" ht="16" hidden="1" spans="1:17">
      <c r="A174" s="308" t="s">
        <v>576</v>
      </c>
      <c r="B174" s="309">
        <v>174</v>
      </c>
      <c r="C174" s="50" t="str">
        <f>VLOOKUP(D174,'00设备表'!$D:$F,3,0)</f>
        <v>HW105-08</v>
      </c>
      <c r="D174" s="141" t="s">
        <v>401</v>
      </c>
      <c r="E174" s="50" t="str">
        <f>VLOOKUP(D174,'00设备表'!$D:$F,2,0)</f>
        <v>华为CE6881H</v>
      </c>
      <c r="F174" s="50" t="str">
        <f>VLOOKUP(G174,'00设备表'!$D:$F,3,0)</f>
        <v>HW105-04</v>
      </c>
      <c r="G174" s="28" t="s">
        <v>378</v>
      </c>
      <c r="H174" s="50" t="str">
        <f>VLOOKUP(G174,'00设备表'!$D:$F,2,0)</f>
        <v>烽火R220K V2</v>
      </c>
      <c r="I174" s="308" t="s">
        <v>578</v>
      </c>
      <c r="J174" s="109" t="str">
        <f t="shared" si="33"/>
        <v>LC-LC 15米</v>
      </c>
      <c r="K174" s="309">
        <v>2</v>
      </c>
      <c r="L174" s="109">
        <f t="shared" ref="L174:L186" si="35">IF(C174=F174,10,(10+ROUNDUP(ABS(MID(C174,7,3)-MID(F174,7,3))/4,0)*5))</f>
        <v>15</v>
      </c>
      <c r="M174" s="310"/>
      <c r="N174" s="311" t="str">
        <f t="shared" ref="N174:N186" si="36">IF(L174=10,"架内走线","上走线")</f>
        <v>上走线</v>
      </c>
      <c r="O174" s="312"/>
      <c r="P174" s="309"/>
      <c r="Q174" s="298">
        <f t="shared" ref="Q174:Q186" si="37">IF(ABS(MID(C174,3,3)-MID(F174,3,3))&lt;&gt;0,"建议手动计算",IF(C174=F174,10,(10+ROUNDUP(ABS(MID(C174,7,3)-MID(F174,7,3))/4,0)*5)))</f>
        <v>15</v>
      </c>
    </row>
    <row r="175" ht="16" hidden="1" spans="1:17">
      <c r="A175" s="308" t="s">
        <v>576</v>
      </c>
      <c r="B175" s="309">
        <v>175</v>
      </c>
      <c r="C175" s="50" t="str">
        <f>VLOOKUP(D175,'00设备表'!$D:$F,3,0)</f>
        <v>HW105-08</v>
      </c>
      <c r="D175" s="141" t="s">
        <v>401</v>
      </c>
      <c r="E175" s="50" t="str">
        <f>VLOOKUP(D175,'00设备表'!$D:$F,2,0)</f>
        <v>华为CE6881H</v>
      </c>
      <c r="F175" s="50" t="str">
        <f>VLOOKUP(G175,'00设备表'!$D:$F,3,0)</f>
        <v>HW105-05</v>
      </c>
      <c r="G175" s="28" t="s">
        <v>389</v>
      </c>
      <c r="H175" s="50" t="str">
        <f>VLOOKUP(G175,'00设备表'!$D:$F,2,0)</f>
        <v>烽火R220K V2</v>
      </c>
      <c r="I175" s="308" t="s">
        <v>578</v>
      </c>
      <c r="J175" s="109" t="str">
        <f t="shared" si="33"/>
        <v>LC-LC 15米</v>
      </c>
      <c r="K175" s="309">
        <v>2</v>
      </c>
      <c r="L175" s="109">
        <f t="shared" si="35"/>
        <v>15</v>
      </c>
      <c r="M175" s="310"/>
      <c r="N175" s="311" t="str">
        <f t="shared" si="36"/>
        <v>上走线</v>
      </c>
      <c r="O175" s="312"/>
      <c r="P175" s="308" t="s">
        <v>603</v>
      </c>
      <c r="Q175" s="298">
        <f t="shared" si="37"/>
        <v>15</v>
      </c>
    </row>
    <row r="176" ht="16" hidden="1" spans="1:17">
      <c r="A176" s="308" t="s">
        <v>576</v>
      </c>
      <c r="B176" s="309">
        <v>176</v>
      </c>
      <c r="C176" s="50" t="str">
        <f>VLOOKUP(D176,'00设备表'!$D:$F,3,0)</f>
        <v>HW105-08</v>
      </c>
      <c r="D176" s="141" t="s">
        <v>401</v>
      </c>
      <c r="E176" s="50" t="str">
        <f>VLOOKUP(D176,'00设备表'!$D:$F,2,0)</f>
        <v>华为CE6881H</v>
      </c>
      <c r="F176" s="50" t="str">
        <f>VLOOKUP(G176,'00设备表'!$D:$F,3,0)</f>
        <v>HW105-04</v>
      </c>
      <c r="G176" s="28" t="s">
        <v>377</v>
      </c>
      <c r="H176" s="50" t="str">
        <f>VLOOKUP(G176,'00设备表'!$D:$F,2,0)</f>
        <v>烽火R220K V2</v>
      </c>
      <c r="I176" s="308" t="s">
        <v>578</v>
      </c>
      <c r="J176" s="109" t="str">
        <f t="shared" si="33"/>
        <v>LC-LC 15米</v>
      </c>
      <c r="K176" s="309">
        <v>2</v>
      </c>
      <c r="L176" s="109">
        <f t="shared" si="35"/>
        <v>15</v>
      </c>
      <c r="M176" s="310"/>
      <c r="N176" s="311" t="str">
        <f t="shared" si="36"/>
        <v>上走线</v>
      </c>
      <c r="O176" s="312"/>
      <c r="P176" s="308" t="s">
        <v>604</v>
      </c>
      <c r="Q176" s="298">
        <f t="shared" si="37"/>
        <v>15</v>
      </c>
    </row>
    <row r="177" ht="16" hidden="1" spans="1:17">
      <c r="A177" s="308" t="s">
        <v>576</v>
      </c>
      <c r="B177" s="309">
        <v>177</v>
      </c>
      <c r="C177" s="50" t="str">
        <f>VLOOKUP(D177,'00设备表'!$D:$F,3,0)</f>
        <v>HW105-08</v>
      </c>
      <c r="D177" s="141" t="s">
        <v>401</v>
      </c>
      <c r="E177" s="50" t="str">
        <f>VLOOKUP(D177,'00设备表'!$D:$F,2,0)</f>
        <v>华为CE6881H</v>
      </c>
      <c r="F177" s="50" t="str">
        <f>VLOOKUP(G177,'00设备表'!$D:$F,3,0)</f>
        <v>HW105-05</v>
      </c>
      <c r="G177" s="28" t="s">
        <v>388</v>
      </c>
      <c r="H177" s="50" t="str">
        <f>VLOOKUP(G177,'00设备表'!$D:$F,2,0)</f>
        <v>烽火R220K V2</v>
      </c>
      <c r="I177" s="308" t="s">
        <v>578</v>
      </c>
      <c r="J177" s="109" t="str">
        <f t="shared" si="33"/>
        <v>LC-LC 15米</v>
      </c>
      <c r="K177" s="309">
        <v>2</v>
      </c>
      <c r="L177" s="109">
        <f t="shared" si="35"/>
        <v>15</v>
      </c>
      <c r="M177" s="310"/>
      <c r="N177" s="311" t="str">
        <f t="shared" si="36"/>
        <v>上走线</v>
      </c>
      <c r="O177" s="312"/>
      <c r="P177" s="309"/>
      <c r="Q177" s="298">
        <f t="shared" si="37"/>
        <v>15</v>
      </c>
    </row>
    <row r="178" ht="16" hidden="1" spans="1:17">
      <c r="A178" s="308" t="s">
        <v>576</v>
      </c>
      <c r="B178" s="309">
        <v>178</v>
      </c>
      <c r="C178" s="50" t="str">
        <f>VLOOKUP(D178,'00设备表'!$D:$F,3,0)</f>
        <v>HW105-08</v>
      </c>
      <c r="D178" s="141" t="s">
        <v>401</v>
      </c>
      <c r="E178" s="50" t="str">
        <f>VLOOKUP(D178,'00设备表'!$D:$F,2,0)</f>
        <v>华为CE6881H</v>
      </c>
      <c r="F178" s="50" t="str">
        <f>VLOOKUP(G178,'00设备表'!$D:$F,3,0)</f>
        <v>HW105-04</v>
      </c>
      <c r="G178" s="28" t="s">
        <v>376</v>
      </c>
      <c r="H178" s="50" t="str">
        <f>VLOOKUP(G178,'00设备表'!$D:$F,2,0)</f>
        <v>烽火R220K V2</v>
      </c>
      <c r="I178" s="308" t="s">
        <v>578</v>
      </c>
      <c r="J178" s="109" t="str">
        <f t="shared" si="33"/>
        <v>LC-LC 15米</v>
      </c>
      <c r="K178" s="309">
        <v>2</v>
      </c>
      <c r="L178" s="109">
        <f t="shared" si="35"/>
        <v>15</v>
      </c>
      <c r="M178" s="310"/>
      <c r="N178" s="311" t="str">
        <f t="shared" si="36"/>
        <v>上走线</v>
      </c>
      <c r="O178" s="312"/>
      <c r="P178" s="309"/>
      <c r="Q178" s="298">
        <f t="shared" si="37"/>
        <v>15</v>
      </c>
    </row>
    <row r="179" ht="16" spans="1:17">
      <c r="A179" s="308" t="s">
        <v>576</v>
      </c>
      <c r="B179" s="309">
        <v>178</v>
      </c>
      <c r="C179" s="50" t="str">
        <f>VLOOKUP(D179,'00设备表'!$D:$F,3,0)</f>
        <v>HW105-08</v>
      </c>
      <c r="D179" s="141" t="s">
        <v>401</v>
      </c>
      <c r="E179" s="50" t="str">
        <f>VLOOKUP(D179,'00设备表'!$D:$F,2,0)</f>
        <v>华为CE6881H</v>
      </c>
      <c r="F179" s="28" t="s">
        <v>410</v>
      </c>
      <c r="G179" s="28" t="s">
        <v>415</v>
      </c>
      <c r="H179" s="28" t="s">
        <v>412</v>
      </c>
      <c r="I179" s="308" t="s">
        <v>578</v>
      </c>
      <c r="J179" s="109" t="str">
        <f t="shared" si="33"/>
        <v>LC-LC 15米</v>
      </c>
      <c r="K179" s="309">
        <v>2</v>
      </c>
      <c r="L179" s="109">
        <f t="shared" si="35"/>
        <v>15</v>
      </c>
      <c r="M179" s="310"/>
      <c r="N179" s="311" t="str">
        <f t="shared" si="36"/>
        <v>上走线</v>
      </c>
      <c r="O179" s="312"/>
      <c r="P179" s="309"/>
      <c r="Q179" s="298">
        <f t="shared" si="37"/>
        <v>15</v>
      </c>
    </row>
    <row r="180" ht="16" spans="1:17">
      <c r="A180" s="308" t="s">
        <v>576</v>
      </c>
      <c r="B180" s="309">
        <v>178</v>
      </c>
      <c r="C180" s="50" t="str">
        <f>VLOOKUP(D180,'00设备表'!$D:$F,3,0)</f>
        <v>HW105-08</v>
      </c>
      <c r="D180" s="141" t="s">
        <v>401</v>
      </c>
      <c r="E180" s="50" t="str">
        <f>VLOOKUP(D180,'00设备表'!$D:$F,2,0)</f>
        <v>华为CE6881H</v>
      </c>
      <c r="F180" s="28" t="s">
        <v>410</v>
      </c>
      <c r="G180" s="28" t="s">
        <v>414</v>
      </c>
      <c r="H180" s="28" t="s">
        <v>412</v>
      </c>
      <c r="I180" s="308" t="s">
        <v>578</v>
      </c>
      <c r="J180" s="109" t="str">
        <f t="shared" si="33"/>
        <v>LC-LC 15米</v>
      </c>
      <c r="K180" s="309">
        <v>2</v>
      </c>
      <c r="L180" s="109">
        <f t="shared" si="35"/>
        <v>15</v>
      </c>
      <c r="M180" s="310"/>
      <c r="N180" s="311" t="str">
        <f t="shared" si="36"/>
        <v>上走线</v>
      </c>
      <c r="O180" s="312"/>
      <c r="P180" s="309"/>
      <c r="Q180" s="298">
        <f t="shared" si="37"/>
        <v>15</v>
      </c>
    </row>
    <row r="181" ht="16" spans="1:17">
      <c r="A181" s="308" t="s">
        <v>576</v>
      </c>
      <c r="B181" s="309">
        <v>178</v>
      </c>
      <c r="C181" s="50" t="str">
        <f>VLOOKUP(D181,'00设备表'!$D:$F,3,0)</f>
        <v>HW105-08</v>
      </c>
      <c r="D181" s="141" t="s">
        <v>401</v>
      </c>
      <c r="E181" s="50" t="str">
        <f>VLOOKUP(D181,'00设备表'!$D:$F,2,0)</f>
        <v>华为CE6881H</v>
      </c>
      <c r="F181" s="28" t="s">
        <v>410</v>
      </c>
      <c r="G181" s="28" t="s">
        <v>413</v>
      </c>
      <c r="H181" s="28" t="s">
        <v>412</v>
      </c>
      <c r="I181" s="308" t="s">
        <v>578</v>
      </c>
      <c r="J181" s="109" t="str">
        <f t="shared" si="33"/>
        <v>LC-LC 15米</v>
      </c>
      <c r="K181" s="309">
        <v>2</v>
      </c>
      <c r="L181" s="109">
        <f t="shared" si="35"/>
        <v>15</v>
      </c>
      <c r="M181" s="310"/>
      <c r="N181" s="311" t="str">
        <f t="shared" si="36"/>
        <v>上走线</v>
      </c>
      <c r="O181" s="312"/>
      <c r="P181" s="309"/>
      <c r="Q181" s="298">
        <f t="shared" si="37"/>
        <v>15</v>
      </c>
    </row>
    <row r="182" ht="16" spans="1:17">
      <c r="A182" s="308" t="s">
        <v>576</v>
      </c>
      <c r="B182" s="309">
        <v>178</v>
      </c>
      <c r="C182" s="50" t="str">
        <f>VLOOKUP(D182,'00设备表'!$D:$F,3,0)</f>
        <v>HW105-08</v>
      </c>
      <c r="D182" s="141" t="s">
        <v>401</v>
      </c>
      <c r="E182" s="50" t="str">
        <f>VLOOKUP(D182,'00设备表'!$D:$F,2,0)</f>
        <v>华为CE6881H</v>
      </c>
      <c r="F182" s="28" t="s">
        <v>410</v>
      </c>
      <c r="G182" s="28" t="s">
        <v>411</v>
      </c>
      <c r="H182" s="28" t="s">
        <v>412</v>
      </c>
      <c r="I182" s="308" t="s">
        <v>578</v>
      </c>
      <c r="J182" s="109" t="str">
        <f t="shared" si="33"/>
        <v>LC-LC 15米</v>
      </c>
      <c r="K182" s="309">
        <v>2</v>
      </c>
      <c r="L182" s="109">
        <f t="shared" si="35"/>
        <v>15</v>
      </c>
      <c r="M182" s="310"/>
      <c r="N182" s="311" t="str">
        <f t="shared" si="36"/>
        <v>上走线</v>
      </c>
      <c r="O182" s="312"/>
      <c r="P182" s="309"/>
      <c r="Q182" s="298">
        <f t="shared" si="37"/>
        <v>15</v>
      </c>
    </row>
    <row r="183" hidden="1" spans="1:17">
      <c r="A183" s="308" t="s">
        <v>576</v>
      </c>
      <c r="B183" s="309">
        <v>179</v>
      </c>
      <c r="C183" s="50" t="str">
        <f>VLOOKUP(D183,'00设备表'!$D:$F,3,0)</f>
        <v>HW107-07</v>
      </c>
      <c r="D183" s="141" t="s">
        <v>485</v>
      </c>
      <c r="E183" s="50" t="str">
        <f>VLOOKUP(D183,'00设备表'!$D:$F,2,0)</f>
        <v>华为CE6881H</v>
      </c>
      <c r="F183" s="50" t="str">
        <f>VLOOKUP(G183,'00设备表'!$D:$F,3,0)</f>
        <v>HW107-08</v>
      </c>
      <c r="G183" s="141" t="s">
        <v>495</v>
      </c>
      <c r="H183" s="50" t="str">
        <f>VLOOKUP(G183,'00设备表'!$D:$F,2,0)</f>
        <v>华为CE6881H</v>
      </c>
      <c r="I183" s="308" t="s">
        <v>578</v>
      </c>
      <c r="J183" s="109" t="str">
        <f t="shared" si="33"/>
        <v>LC-LC 15米</v>
      </c>
      <c r="K183" s="309">
        <v>4</v>
      </c>
      <c r="L183" s="109">
        <f t="shared" ref="L183:L215" si="38">IF(C183=F183,10,(10+ROUNDUP(ABS(MID(C183,7,3)-MID(F183,7,3))/4,0)*5))</f>
        <v>15</v>
      </c>
      <c r="M183" s="310"/>
      <c r="N183" s="311" t="str">
        <f t="shared" ref="N183:N215" si="39">IF(L183=10,"架内走线","上走线")</f>
        <v>上走线</v>
      </c>
      <c r="O183" s="312"/>
      <c r="P183" s="308" t="s">
        <v>603</v>
      </c>
      <c r="Q183" s="298">
        <f t="shared" ref="Q183:Q215" si="40">IF(ABS(MID(C183,3,3)-MID(F183,3,3))&lt;&gt;0,"建议手动计算",IF(C183=F183,10,(10+ROUNDUP(ABS(MID(C183,7,3)-MID(F183,7,3))/4,0)*5)))</f>
        <v>15</v>
      </c>
    </row>
    <row r="184" hidden="1" spans="1:17">
      <c r="A184" s="308" t="s">
        <v>576</v>
      </c>
      <c r="B184" s="309">
        <v>180</v>
      </c>
      <c r="C184" s="50" t="str">
        <f>VLOOKUP(D184,'00设备表'!$D:$F,3,0)</f>
        <v>HW107-07</v>
      </c>
      <c r="D184" s="141" t="s">
        <v>485</v>
      </c>
      <c r="E184" s="50" t="str">
        <f>VLOOKUP(D184,'00设备表'!$D:$F,2,0)</f>
        <v>华为CE6881H</v>
      </c>
      <c r="F184" s="50" t="str">
        <f>VLOOKUP(G184,'00设备表'!$D:$F,3,0)</f>
        <v>HW107-08</v>
      </c>
      <c r="G184" s="141" t="s">
        <v>495</v>
      </c>
      <c r="H184" s="50" t="str">
        <f>VLOOKUP(G184,'00设备表'!$D:$F,2,0)</f>
        <v>华为CE6881H</v>
      </c>
      <c r="I184" s="308" t="s">
        <v>599</v>
      </c>
      <c r="J184" s="109" t="str">
        <f t="shared" si="33"/>
        <v>MPO-MPO 15米</v>
      </c>
      <c r="K184" s="298">
        <v>2</v>
      </c>
      <c r="L184" s="109">
        <f t="shared" si="38"/>
        <v>15</v>
      </c>
      <c r="M184" s="310"/>
      <c r="N184" s="311" t="str">
        <f t="shared" si="39"/>
        <v>上走线</v>
      </c>
      <c r="O184" s="312"/>
      <c r="P184" s="308" t="s">
        <v>604</v>
      </c>
      <c r="Q184" s="298">
        <f t="shared" si="40"/>
        <v>15</v>
      </c>
    </row>
    <row r="185" ht="16" hidden="1" spans="1:17">
      <c r="A185" s="308" t="s">
        <v>576</v>
      </c>
      <c r="B185" s="309">
        <v>181</v>
      </c>
      <c r="C185" s="50" t="str">
        <f>VLOOKUP(D185,'00设备表'!$D:$F,3,0)</f>
        <v>HW107-07</v>
      </c>
      <c r="D185" s="141" t="s">
        <v>485</v>
      </c>
      <c r="E185" s="50" t="str">
        <f>VLOOKUP(D185,'00设备表'!$D:$F,2,0)</f>
        <v>华为CE6881H</v>
      </c>
      <c r="F185" s="50" t="str">
        <f>VLOOKUP(G185,'00设备表'!$D:$F,3,0)</f>
        <v>HW107-07</v>
      </c>
      <c r="G185" s="28" t="s">
        <v>488</v>
      </c>
      <c r="H185" s="50" t="str">
        <f>VLOOKUP(G185,'00设备表'!$D:$F,2,0)</f>
        <v>烽火R220K V2</v>
      </c>
      <c r="I185" s="308" t="s">
        <v>578</v>
      </c>
      <c r="J185" s="109" t="str">
        <f t="shared" si="33"/>
        <v>LC-LC 10米</v>
      </c>
      <c r="K185" s="309">
        <v>6</v>
      </c>
      <c r="L185" s="109">
        <f t="shared" si="38"/>
        <v>10</v>
      </c>
      <c r="M185" s="310"/>
      <c r="N185" s="311" t="str">
        <f t="shared" si="39"/>
        <v>架内走线</v>
      </c>
      <c r="O185" s="312"/>
      <c r="P185" s="309"/>
      <c r="Q185" s="298">
        <f t="shared" si="40"/>
        <v>10</v>
      </c>
    </row>
    <row r="186" ht="16" hidden="1" spans="1:17">
      <c r="A186" s="308" t="s">
        <v>576</v>
      </c>
      <c r="B186" s="309">
        <v>182</v>
      </c>
      <c r="C186" s="50" t="str">
        <f>VLOOKUP(D186,'00设备表'!$D:$F,3,0)</f>
        <v>HW107-07</v>
      </c>
      <c r="D186" s="141" t="s">
        <v>485</v>
      </c>
      <c r="E186" s="50" t="str">
        <f>VLOOKUP(D186,'00设备表'!$D:$F,2,0)</f>
        <v>华为CE6881H</v>
      </c>
      <c r="F186" s="50" t="str">
        <f>VLOOKUP(G186,'00设备表'!$D:$F,3,0)</f>
        <v>HW107-07</v>
      </c>
      <c r="G186" s="28" t="s">
        <v>489</v>
      </c>
      <c r="H186" s="50" t="str">
        <f>VLOOKUP(G186,'00设备表'!$D:$F,2,0)</f>
        <v>烽火R220K V2</v>
      </c>
      <c r="I186" s="308" t="s">
        <v>578</v>
      </c>
      <c r="J186" s="109" t="str">
        <f t="shared" si="33"/>
        <v>LC-LC 10米</v>
      </c>
      <c r="K186" s="309">
        <v>2</v>
      </c>
      <c r="L186" s="109">
        <f t="shared" si="38"/>
        <v>10</v>
      </c>
      <c r="M186" s="310"/>
      <c r="N186" s="311" t="str">
        <f t="shared" si="39"/>
        <v>架内走线</v>
      </c>
      <c r="O186" s="312"/>
      <c r="P186" s="309"/>
      <c r="Q186" s="298">
        <f t="shared" si="40"/>
        <v>10</v>
      </c>
    </row>
    <row r="187" ht="16" hidden="1" spans="1:17">
      <c r="A187" s="308" t="s">
        <v>576</v>
      </c>
      <c r="B187" s="309">
        <v>183</v>
      </c>
      <c r="C187" s="50" t="str">
        <f>VLOOKUP(D187,'00设备表'!$D:$F,3,0)</f>
        <v>HW107-07</v>
      </c>
      <c r="D187" s="141" t="s">
        <v>485</v>
      </c>
      <c r="E187" s="50" t="str">
        <f>VLOOKUP(D187,'00设备表'!$D:$F,2,0)</f>
        <v>华为CE6881H</v>
      </c>
      <c r="F187" s="50" t="str">
        <f>VLOOKUP(G187,'00设备表'!$D:$F,3,0)</f>
        <v>HW107-07</v>
      </c>
      <c r="G187" s="28" t="s">
        <v>493</v>
      </c>
      <c r="H187" s="50" t="str">
        <f>VLOOKUP(G187,'00设备表'!$D:$F,2,0)</f>
        <v>烽火R220K V2</v>
      </c>
      <c r="I187" s="308" t="s">
        <v>578</v>
      </c>
      <c r="J187" s="109" t="str">
        <f t="shared" si="33"/>
        <v>LC-LC 10米</v>
      </c>
      <c r="K187" s="309">
        <v>2</v>
      </c>
      <c r="L187" s="109">
        <f t="shared" si="38"/>
        <v>10</v>
      </c>
      <c r="M187" s="310"/>
      <c r="N187" s="311" t="str">
        <f t="shared" si="39"/>
        <v>架内走线</v>
      </c>
      <c r="O187" s="312"/>
      <c r="P187" s="309"/>
      <c r="Q187" s="298">
        <f t="shared" si="40"/>
        <v>10</v>
      </c>
    </row>
    <row r="188" ht="16" hidden="1" spans="1:17">
      <c r="A188" s="308" t="s">
        <v>576</v>
      </c>
      <c r="B188" s="309">
        <v>184</v>
      </c>
      <c r="C188" s="50" t="str">
        <f>VLOOKUP(D188,'00设备表'!$D:$F,3,0)</f>
        <v>HW107-07</v>
      </c>
      <c r="D188" s="141" t="s">
        <v>485</v>
      </c>
      <c r="E188" s="50" t="str">
        <f>VLOOKUP(D188,'00设备表'!$D:$F,2,0)</f>
        <v>华为CE6881H</v>
      </c>
      <c r="F188" s="50" t="str">
        <f>VLOOKUP(G188,'00设备表'!$D:$F,3,0)</f>
        <v>HW107-08</v>
      </c>
      <c r="G188" s="28" t="s">
        <v>503</v>
      </c>
      <c r="H188" s="50" t="str">
        <f>VLOOKUP(G188,'00设备表'!$D:$F,2,0)</f>
        <v>烽火R220K V2</v>
      </c>
      <c r="I188" s="308" t="s">
        <v>578</v>
      </c>
      <c r="J188" s="109" t="str">
        <f t="shared" si="33"/>
        <v>LC-LC 15米</v>
      </c>
      <c r="K188" s="309">
        <v>2</v>
      </c>
      <c r="L188" s="109">
        <f t="shared" si="38"/>
        <v>15</v>
      </c>
      <c r="M188" s="310"/>
      <c r="N188" s="311" t="str">
        <f t="shared" si="39"/>
        <v>上走线</v>
      </c>
      <c r="O188" s="312"/>
      <c r="P188" s="309"/>
      <c r="Q188" s="298">
        <f t="shared" si="40"/>
        <v>15</v>
      </c>
    </row>
    <row r="189" ht="16" hidden="1" spans="1:17">
      <c r="A189" s="308" t="s">
        <v>576</v>
      </c>
      <c r="B189" s="309">
        <v>185</v>
      </c>
      <c r="C189" s="50" t="str">
        <f>VLOOKUP(D189,'00设备表'!$D:$F,3,0)</f>
        <v>HW107-07</v>
      </c>
      <c r="D189" s="141" t="s">
        <v>485</v>
      </c>
      <c r="E189" s="50" t="str">
        <f>VLOOKUP(D189,'00设备表'!$D:$F,2,0)</f>
        <v>华为CE6881H</v>
      </c>
      <c r="F189" s="50" t="str">
        <f>VLOOKUP(G189,'00设备表'!$D:$F,3,0)</f>
        <v>HW107-07</v>
      </c>
      <c r="G189" s="28" t="s">
        <v>492</v>
      </c>
      <c r="H189" s="50" t="str">
        <f>VLOOKUP(G189,'00设备表'!$D:$F,2,0)</f>
        <v>烽火R220K V2</v>
      </c>
      <c r="I189" s="308" t="s">
        <v>578</v>
      </c>
      <c r="J189" s="109" t="str">
        <f t="shared" si="33"/>
        <v>LC-LC 10米</v>
      </c>
      <c r="K189" s="309">
        <v>2</v>
      </c>
      <c r="L189" s="109">
        <f t="shared" si="38"/>
        <v>10</v>
      </c>
      <c r="M189" s="310"/>
      <c r="N189" s="311" t="str">
        <f t="shared" si="39"/>
        <v>架内走线</v>
      </c>
      <c r="O189" s="312"/>
      <c r="P189" s="309"/>
      <c r="Q189" s="298">
        <f t="shared" si="40"/>
        <v>10</v>
      </c>
    </row>
    <row r="190" ht="16" hidden="1" spans="1:17">
      <c r="A190" s="308" t="s">
        <v>576</v>
      </c>
      <c r="B190" s="309">
        <v>186</v>
      </c>
      <c r="C190" s="50" t="str">
        <f>VLOOKUP(D190,'00设备表'!$D:$F,3,0)</f>
        <v>HW107-07</v>
      </c>
      <c r="D190" s="141" t="s">
        <v>485</v>
      </c>
      <c r="E190" s="50" t="str">
        <f>VLOOKUP(D190,'00设备表'!$D:$F,2,0)</f>
        <v>华为CE6881H</v>
      </c>
      <c r="F190" s="50" t="str">
        <f>VLOOKUP(G190,'00设备表'!$D:$F,3,0)</f>
        <v>HW107-08</v>
      </c>
      <c r="G190" s="28" t="s">
        <v>502</v>
      </c>
      <c r="H190" s="50" t="str">
        <f>VLOOKUP(G190,'00设备表'!$D:$F,2,0)</f>
        <v>烽火R220K V2</v>
      </c>
      <c r="I190" s="308" t="s">
        <v>578</v>
      </c>
      <c r="J190" s="109" t="str">
        <f t="shared" si="33"/>
        <v>LC-LC 15米</v>
      </c>
      <c r="K190" s="309">
        <v>2</v>
      </c>
      <c r="L190" s="109">
        <f t="shared" si="38"/>
        <v>15</v>
      </c>
      <c r="M190" s="310"/>
      <c r="N190" s="311" t="str">
        <f t="shared" si="39"/>
        <v>上走线</v>
      </c>
      <c r="O190" s="312"/>
      <c r="P190" s="309"/>
      <c r="Q190" s="298">
        <f t="shared" si="40"/>
        <v>15</v>
      </c>
    </row>
    <row r="191" ht="16" hidden="1" spans="1:17">
      <c r="A191" s="308" t="s">
        <v>576</v>
      </c>
      <c r="B191" s="309">
        <v>187</v>
      </c>
      <c r="C191" s="50" t="str">
        <f>VLOOKUP(D191,'00设备表'!$D:$F,3,0)</f>
        <v>HW107-07</v>
      </c>
      <c r="D191" s="141" t="s">
        <v>485</v>
      </c>
      <c r="E191" s="50" t="str">
        <f>VLOOKUP(D191,'00设备表'!$D:$F,2,0)</f>
        <v>华为CE6881H</v>
      </c>
      <c r="F191" s="50" t="str">
        <f>VLOOKUP(G191,'00设备表'!$D:$F,3,0)</f>
        <v>HW107-07</v>
      </c>
      <c r="G191" s="28" t="s">
        <v>491</v>
      </c>
      <c r="H191" s="50" t="str">
        <f>VLOOKUP(G191,'00设备表'!$D:$F,2,0)</f>
        <v>烽火R220K V2</v>
      </c>
      <c r="I191" s="308" t="s">
        <v>578</v>
      </c>
      <c r="J191" s="109" t="str">
        <f t="shared" si="33"/>
        <v>LC-LC 10米</v>
      </c>
      <c r="K191" s="309">
        <v>2</v>
      </c>
      <c r="L191" s="109">
        <f t="shared" si="38"/>
        <v>10</v>
      </c>
      <c r="M191" s="310"/>
      <c r="N191" s="311" t="str">
        <f t="shared" si="39"/>
        <v>架内走线</v>
      </c>
      <c r="O191" s="312"/>
      <c r="P191" s="309"/>
      <c r="Q191" s="298">
        <f t="shared" si="40"/>
        <v>10</v>
      </c>
    </row>
    <row r="192" ht="16" hidden="1" spans="1:17">
      <c r="A192" s="308" t="s">
        <v>576</v>
      </c>
      <c r="B192" s="309">
        <v>188</v>
      </c>
      <c r="C192" s="50" t="str">
        <f>VLOOKUP(D192,'00设备表'!$D:$F,3,0)</f>
        <v>HW107-07</v>
      </c>
      <c r="D192" s="141" t="s">
        <v>485</v>
      </c>
      <c r="E192" s="50" t="str">
        <f>VLOOKUP(D192,'00设备表'!$D:$F,2,0)</f>
        <v>华为CE6881H</v>
      </c>
      <c r="F192" s="50" t="str">
        <f>VLOOKUP(G192,'00设备表'!$D:$F,3,0)</f>
        <v>HW107-08</v>
      </c>
      <c r="G192" s="28" t="s">
        <v>501</v>
      </c>
      <c r="H192" s="50" t="str">
        <f>VLOOKUP(G192,'00设备表'!$D:$F,2,0)</f>
        <v>烽火R220K V2</v>
      </c>
      <c r="I192" s="308" t="s">
        <v>578</v>
      </c>
      <c r="J192" s="109" t="str">
        <f t="shared" si="33"/>
        <v>LC-LC 15米</v>
      </c>
      <c r="K192" s="309">
        <v>2</v>
      </c>
      <c r="L192" s="109">
        <f t="shared" si="38"/>
        <v>15</v>
      </c>
      <c r="M192" s="310"/>
      <c r="N192" s="311" t="str">
        <f t="shared" si="39"/>
        <v>上走线</v>
      </c>
      <c r="O192" s="312"/>
      <c r="P192" s="309"/>
      <c r="Q192" s="298">
        <f t="shared" si="40"/>
        <v>15</v>
      </c>
    </row>
    <row r="193" ht="16" hidden="1" spans="1:17">
      <c r="A193" s="308" t="s">
        <v>576</v>
      </c>
      <c r="B193" s="309">
        <v>189</v>
      </c>
      <c r="C193" s="50" t="str">
        <f>VLOOKUP(D193,'00设备表'!$D:$F,3,0)</f>
        <v>HW107-07</v>
      </c>
      <c r="D193" s="141" t="s">
        <v>485</v>
      </c>
      <c r="E193" s="50" t="str">
        <f>VLOOKUP(D193,'00设备表'!$D:$F,2,0)</f>
        <v>华为CE6881H</v>
      </c>
      <c r="F193" s="50" t="str">
        <f>VLOOKUP(G193,'00设备表'!$D:$F,3,0)</f>
        <v>HW107-07</v>
      </c>
      <c r="G193" s="28" t="s">
        <v>490</v>
      </c>
      <c r="H193" s="50" t="str">
        <f>VLOOKUP(G193,'00设备表'!$D:$F,2,0)</f>
        <v>烽火R220K V2</v>
      </c>
      <c r="I193" s="308" t="s">
        <v>578</v>
      </c>
      <c r="J193" s="109" t="str">
        <f t="shared" si="33"/>
        <v>LC-LC 10米</v>
      </c>
      <c r="K193" s="309">
        <v>2</v>
      </c>
      <c r="L193" s="109">
        <f t="shared" si="38"/>
        <v>10</v>
      </c>
      <c r="M193" s="310"/>
      <c r="N193" s="311" t="str">
        <f t="shared" si="39"/>
        <v>架内走线</v>
      </c>
      <c r="O193" s="312"/>
      <c r="P193" s="309"/>
      <c r="Q193" s="298">
        <f t="shared" si="40"/>
        <v>10</v>
      </c>
    </row>
    <row r="194" ht="16" hidden="1" spans="1:17">
      <c r="A194" s="308" t="s">
        <v>576</v>
      </c>
      <c r="B194" s="309">
        <v>190</v>
      </c>
      <c r="C194" s="50" t="str">
        <f>VLOOKUP(D194,'00设备表'!$D:$F,3,0)</f>
        <v>HW107-07</v>
      </c>
      <c r="D194" s="141" t="s">
        <v>485</v>
      </c>
      <c r="E194" s="50" t="str">
        <f>VLOOKUP(D194,'00设备表'!$D:$F,2,0)</f>
        <v>华为CE6881H</v>
      </c>
      <c r="F194" s="50" t="str">
        <f>VLOOKUP(G194,'00设备表'!$D:$F,3,0)</f>
        <v>HW107-08</v>
      </c>
      <c r="G194" s="28" t="s">
        <v>500</v>
      </c>
      <c r="H194" s="50" t="str">
        <f>VLOOKUP(G194,'00设备表'!$D:$F,2,0)</f>
        <v>烽火R220K V2</v>
      </c>
      <c r="I194" s="308" t="s">
        <v>578</v>
      </c>
      <c r="J194" s="109" t="str">
        <f t="shared" si="33"/>
        <v>LC-LC 15米</v>
      </c>
      <c r="K194" s="309">
        <v>2</v>
      </c>
      <c r="L194" s="109">
        <f t="shared" si="38"/>
        <v>15</v>
      </c>
      <c r="M194" s="310"/>
      <c r="N194" s="311" t="str">
        <f t="shared" si="39"/>
        <v>上走线</v>
      </c>
      <c r="O194" s="312"/>
      <c r="P194" s="309"/>
      <c r="Q194" s="298">
        <f t="shared" si="40"/>
        <v>15</v>
      </c>
    </row>
    <row r="195" ht="16" hidden="1" spans="1:17">
      <c r="A195" s="308" t="s">
        <v>576</v>
      </c>
      <c r="B195" s="309">
        <v>191</v>
      </c>
      <c r="C195" s="50" t="str">
        <f>VLOOKUP(D195,'00设备表'!$D:$F,3,0)</f>
        <v>HW107-07</v>
      </c>
      <c r="D195" s="141" t="s">
        <v>485</v>
      </c>
      <c r="E195" s="50" t="str">
        <f>VLOOKUP(D195,'00设备表'!$D:$F,2,0)</f>
        <v>华为CE6881H</v>
      </c>
      <c r="F195" s="50" t="str">
        <f>VLOOKUP(G195,'00设备表'!$D:$F,3,0)</f>
        <v>HW107-04</v>
      </c>
      <c r="G195" s="28" t="s">
        <v>472</v>
      </c>
      <c r="H195" s="50" t="str">
        <f>VLOOKUP(G195,'00设备表'!$D:$F,2,0)</f>
        <v>烽火R220K V2</v>
      </c>
      <c r="I195" s="308" t="s">
        <v>578</v>
      </c>
      <c r="J195" s="109" t="str">
        <f t="shared" si="33"/>
        <v>LC-LC 15米</v>
      </c>
      <c r="K195" s="309">
        <v>2</v>
      </c>
      <c r="L195" s="109">
        <f t="shared" si="38"/>
        <v>15</v>
      </c>
      <c r="M195" s="310"/>
      <c r="N195" s="311" t="str">
        <f t="shared" si="39"/>
        <v>上走线</v>
      </c>
      <c r="O195" s="312"/>
      <c r="P195" s="309"/>
      <c r="Q195" s="298">
        <f t="shared" si="40"/>
        <v>15</v>
      </c>
    </row>
    <row r="196" ht="16" hidden="1" spans="1:17">
      <c r="A196" s="308" t="s">
        <v>576</v>
      </c>
      <c r="B196" s="309">
        <v>192</v>
      </c>
      <c r="C196" s="50" t="str">
        <f>VLOOKUP(D196,'00设备表'!$D:$F,3,0)</f>
        <v>HW107-07</v>
      </c>
      <c r="D196" s="141" t="s">
        <v>485</v>
      </c>
      <c r="E196" s="50" t="str">
        <f>VLOOKUP(D196,'00设备表'!$D:$F,2,0)</f>
        <v>华为CE6881H</v>
      </c>
      <c r="F196" s="50" t="str">
        <f>VLOOKUP(G196,'00设备表'!$D:$F,3,0)</f>
        <v>HW107-06</v>
      </c>
      <c r="G196" s="28" t="s">
        <v>483</v>
      </c>
      <c r="H196" s="50" t="str">
        <f>VLOOKUP(G196,'00设备表'!$D:$F,2,0)</f>
        <v>烽火R220K V2</v>
      </c>
      <c r="I196" s="308" t="s">
        <v>578</v>
      </c>
      <c r="J196" s="109" t="str">
        <f t="shared" si="33"/>
        <v>LC-LC 15米</v>
      </c>
      <c r="K196" s="309">
        <v>2</v>
      </c>
      <c r="L196" s="109">
        <f t="shared" si="38"/>
        <v>15</v>
      </c>
      <c r="M196" s="310"/>
      <c r="N196" s="311" t="str">
        <f t="shared" si="39"/>
        <v>上走线</v>
      </c>
      <c r="O196" s="312"/>
      <c r="P196" s="309"/>
      <c r="Q196" s="298">
        <f t="shared" si="40"/>
        <v>15</v>
      </c>
    </row>
    <row r="197" ht="16" hidden="1" spans="1:17">
      <c r="A197" s="308" t="s">
        <v>576</v>
      </c>
      <c r="B197" s="309">
        <v>193</v>
      </c>
      <c r="C197" s="50" t="str">
        <f>VLOOKUP(D197,'00设备表'!$D:$F,3,0)</f>
        <v>HW107-07</v>
      </c>
      <c r="D197" s="141" t="s">
        <v>485</v>
      </c>
      <c r="E197" s="50" t="str">
        <f>VLOOKUP(D197,'00设备表'!$D:$F,2,0)</f>
        <v>华为CE6881H</v>
      </c>
      <c r="F197" s="50" t="str">
        <f>VLOOKUP(G197,'00设备表'!$D:$F,3,0)</f>
        <v>HW107-04</v>
      </c>
      <c r="G197" s="28" t="s">
        <v>471</v>
      </c>
      <c r="H197" s="50" t="str">
        <f>VLOOKUP(G197,'00设备表'!$D:$F,2,0)</f>
        <v>烽火R220K V2</v>
      </c>
      <c r="I197" s="308" t="s">
        <v>578</v>
      </c>
      <c r="J197" s="109" t="str">
        <f t="shared" si="33"/>
        <v>LC-LC 15米</v>
      </c>
      <c r="K197" s="309">
        <v>2</v>
      </c>
      <c r="L197" s="109">
        <f t="shared" si="38"/>
        <v>15</v>
      </c>
      <c r="M197" s="310"/>
      <c r="N197" s="311" t="str">
        <f t="shared" si="39"/>
        <v>上走线</v>
      </c>
      <c r="O197" s="312"/>
      <c r="P197" s="309"/>
      <c r="Q197" s="298">
        <f t="shared" si="40"/>
        <v>15</v>
      </c>
    </row>
    <row r="198" ht="16" hidden="1" spans="1:17">
      <c r="A198" s="308" t="s">
        <v>576</v>
      </c>
      <c r="B198" s="309">
        <v>194</v>
      </c>
      <c r="C198" s="50" t="str">
        <f>VLOOKUP(D198,'00设备表'!$D:$F,3,0)</f>
        <v>HW107-07</v>
      </c>
      <c r="D198" s="141" t="s">
        <v>485</v>
      </c>
      <c r="E198" s="50" t="str">
        <f>VLOOKUP(D198,'00设备表'!$D:$F,2,0)</f>
        <v>华为CE6881H</v>
      </c>
      <c r="F198" s="50" t="str">
        <f>VLOOKUP(G198,'00设备表'!$D:$F,3,0)</f>
        <v>HW107-06</v>
      </c>
      <c r="G198" s="28" t="s">
        <v>482</v>
      </c>
      <c r="H198" s="50" t="str">
        <f>VLOOKUP(G198,'00设备表'!$D:$F,2,0)</f>
        <v>烽火R220K V2</v>
      </c>
      <c r="I198" s="308" t="s">
        <v>578</v>
      </c>
      <c r="J198" s="109" t="str">
        <f t="shared" si="33"/>
        <v>LC-LC 15米</v>
      </c>
      <c r="K198" s="309">
        <v>2</v>
      </c>
      <c r="L198" s="109">
        <f t="shared" si="38"/>
        <v>15</v>
      </c>
      <c r="M198" s="310"/>
      <c r="N198" s="311" t="str">
        <f t="shared" si="39"/>
        <v>上走线</v>
      </c>
      <c r="O198" s="312"/>
      <c r="P198" s="309"/>
      <c r="Q198" s="298">
        <f t="shared" si="40"/>
        <v>15</v>
      </c>
    </row>
    <row r="199" ht="16" hidden="1" spans="1:17">
      <c r="A199" s="308" t="s">
        <v>576</v>
      </c>
      <c r="B199" s="309">
        <v>195</v>
      </c>
      <c r="C199" s="50" t="str">
        <f>VLOOKUP(D199,'00设备表'!$D:$F,3,0)</f>
        <v>HW107-07</v>
      </c>
      <c r="D199" s="141" t="s">
        <v>485</v>
      </c>
      <c r="E199" s="50" t="str">
        <f>VLOOKUP(D199,'00设备表'!$D:$F,2,0)</f>
        <v>华为CE6881H</v>
      </c>
      <c r="F199" s="50" t="str">
        <f>VLOOKUP(G199,'00设备表'!$D:$F,3,0)</f>
        <v>HW107-04</v>
      </c>
      <c r="G199" s="28" t="s">
        <v>470</v>
      </c>
      <c r="H199" s="50" t="str">
        <f>VLOOKUP(G199,'00设备表'!$D:$F,2,0)</f>
        <v>烽火R220K V2</v>
      </c>
      <c r="I199" s="308" t="s">
        <v>578</v>
      </c>
      <c r="J199" s="109" t="str">
        <f t="shared" si="33"/>
        <v>LC-LC 15米</v>
      </c>
      <c r="K199" s="309">
        <v>2</v>
      </c>
      <c r="L199" s="109">
        <f t="shared" si="38"/>
        <v>15</v>
      </c>
      <c r="M199" s="310"/>
      <c r="N199" s="311" t="str">
        <f t="shared" si="39"/>
        <v>上走线</v>
      </c>
      <c r="O199" s="312"/>
      <c r="P199" s="309"/>
      <c r="Q199" s="298">
        <f t="shared" si="40"/>
        <v>15</v>
      </c>
    </row>
    <row r="200" ht="16" hidden="1" spans="1:17">
      <c r="A200" s="308" t="s">
        <v>576</v>
      </c>
      <c r="B200" s="309">
        <v>196</v>
      </c>
      <c r="C200" s="50" t="str">
        <f>VLOOKUP(D200,'00设备表'!$D:$F,3,0)</f>
        <v>HW107-07</v>
      </c>
      <c r="D200" s="141" t="s">
        <v>485</v>
      </c>
      <c r="E200" s="50" t="str">
        <f>VLOOKUP(D200,'00设备表'!$D:$F,2,0)</f>
        <v>华为CE6881H</v>
      </c>
      <c r="F200" s="50" t="str">
        <f>VLOOKUP(G200,'00设备表'!$D:$F,3,0)</f>
        <v>HW107-06</v>
      </c>
      <c r="G200" s="28" t="s">
        <v>481</v>
      </c>
      <c r="H200" s="50" t="str">
        <f>VLOOKUP(G200,'00设备表'!$D:$F,2,0)</f>
        <v>烽火R220K V2</v>
      </c>
      <c r="I200" s="308" t="s">
        <v>578</v>
      </c>
      <c r="J200" s="109" t="str">
        <f t="shared" ref="J200:J214" si="41">IF(I200="多模双头尾纤","LC-LC"&amp;" "&amp;L200&amp;"米",IF(I200="单模双头尾纤","SC-LC"&amp;" "&amp;L200&amp;"米",IF(I200="MPO双头尾纤","MPO-MPO"&amp;" "&amp;L200&amp;"米",IF(I200="以太网线","超五类线",0))))</f>
        <v>LC-LC 15米</v>
      </c>
      <c r="K200" s="309">
        <v>2</v>
      </c>
      <c r="L200" s="109">
        <f t="shared" si="38"/>
        <v>15</v>
      </c>
      <c r="M200" s="310"/>
      <c r="N200" s="311" t="str">
        <f t="shared" si="39"/>
        <v>上走线</v>
      </c>
      <c r="O200" s="312"/>
      <c r="P200" s="308" t="s">
        <v>603</v>
      </c>
      <c r="Q200" s="298">
        <f t="shared" si="40"/>
        <v>15</v>
      </c>
    </row>
    <row r="201" ht="16" hidden="1" spans="1:17">
      <c r="A201" s="308" t="s">
        <v>576</v>
      </c>
      <c r="B201" s="309">
        <v>197</v>
      </c>
      <c r="C201" s="50" t="str">
        <f>VLOOKUP(D201,'00设备表'!$D:$F,3,0)</f>
        <v>HW107-07</v>
      </c>
      <c r="D201" s="141" t="s">
        <v>485</v>
      </c>
      <c r="E201" s="50" t="str">
        <f>VLOOKUP(D201,'00设备表'!$D:$F,2,0)</f>
        <v>华为CE6881H</v>
      </c>
      <c r="F201" s="50" t="str">
        <f>VLOOKUP(G201,'00设备表'!$D:$F,3,0)</f>
        <v>HW107-04</v>
      </c>
      <c r="G201" s="28" t="s">
        <v>469</v>
      </c>
      <c r="H201" s="50" t="str">
        <f>VLOOKUP(G201,'00设备表'!$D:$F,2,0)</f>
        <v>烽火R220K V2</v>
      </c>
      <c r="I201" s="308" t="s">
        <v>578</v>
      </c>
      <c r="J201" s="109" t="str">
        <f t="shared" si="41"/>
        <v>LC-LC 15米</v>
      </c>
      <c r="K201" s="309">
        <v>2</v>
      </c>
      <c r="L201" s="109">
        <f t="shared" si="38"/>
        <v>15</v>
      </c>
      <c r="M201" s="310"/>
      <c r="N201" s="311" t="str">
        <f t="shared" si="39"/>
        <v>上走线</v>
      </c>
      <c r="O201" s="312"/>
      <c r="P201" s="308" t="s">
        <v>604</v>
      </c>
      <c r="Q201" s="298">
        <f t="shared" si="40"/>
        <v>15</v>
      </c>
    </row>
    <row r="202" ht="16" hidden="1" spans="1:17">
      <c r="A202" s="308" t="s">
        <v>576</v>
      </c>
      <c r="B202" s="309">
        <v>198</v>
      </c>
      <c r="C202" s="50" t="str">
        <f>VLOOKUP(D202,'00设备表'!$D:$F,3,0)</f>
        <v>HW107-07</v>
      </c>
      <c r="D202" s="141" t="s">
        <v>485</v>
      </c>
      <c r="E202" s="50" t="str">
        <f>VLOOKUP(D202,'00设备表'!$D:$F,2,0)</f>
        <v>华为CE6881H</v>
      </c>
      <c r="F202" s="50" t="str">
        <f>VLOOKUP(G202,'00设备表'!$D:$F,3,0)</f>
        <v>HW107-06</v>
      </c>
      <c r="G202" s="28" t="s">
        <v>480</v>
      </c>
      <c r="H202" s="50" t="str">
        <f>VLOOKUP(G202,'00设备表'!$D:$F,2,0)</f>
        <v>烽火R220K V2</v>
      </c>
      <c r="I202" s="308" t="s">
        <v>578</v>
      </c>
      <c r="J202" s="109" t="str">
        <f t="shared" si="41"/>
        <v>LC-LC 15米</v>
      </c>
      <c r="K202" s="309">
        <v>2</v>
      </c>
      <c r="L202" s="109">
        <f t="shared" si="38"/>
        <v>15</v>
      </c>
      <c r="M202" s="310"/>
      <c r="N202" s="311" t="str">
        <f t="shared" si="39"/>
        <v>上走线</v>
      </c>
      <c r="O202" s="312"/>
      <c r="P202" s="309"/>
      <c r="Q202" s="298">
        <f t="shared" si="40"/>
        <v>15</v>
      </c>
    </row>
    <row r="203" ht="16" hidden="1" spans="1:17">
      <c r="A203" s="308" t="s">
        <v>576</v>
      </c>
      <c r="B203" s="309">
        <v>199</v>
      </c>
      <c r="C203" s="50" t="str">
        <f>VLOOKUP(D203,'00设备表'!$D:$F,3,0)</f>
        <v>HW107-07</v>
      </c>
      <c r="D203" s="141" t="s">
        <v>485</v>
      </c>
      <c r="E203" s="50" t="str">
        <f>VLOOKUP(D203,'00设备表'!$D:$F,2,0)</f>
        <v>华为CE6881H</v>
      </c>
      <c r="F203" s="50" t="str">
        <f>VLOOKUP(G203,'00设备表'!$D:$F,3,0)</f>
        <v>HW107-04</v>
      </c>
      <c r="G203" s="28" t="s">
        <v>468</v>
      </c>
      <c r="H203" s="50" t="str">
        <f>VLOOKUP(G203,'00设备表'!$D:$F,2,0)</f>
        <v>烽火R220K V2</v>
      </c>
      <c r="I203" s="308" t="s">
        <v>578</v>
      </c>
      <c r="J203" s="109" t="str">
        <f t="shared" si="41"/>
        <v>LC-LC 15米</v>
      </c>
      <c r="K203" s="309">
        <v>2</v>
      </c>
      <c r="L203" s="109">
        <f t="shared" si="38"/>
        <v>15</v>
      </c>
      <c r="M203" s="310"/>
      <c r="N203" s="311" t="str">
        <f t="shared" si="39"/>
        <v>上走线</v>
      </c>
      <c r="O203" s="312"/>
      <c r="P203" s="309"/>
      <c r="Q203" s="298">
        <f t="shared" si="40"/>
        <v>15</v>
      </c>
    </row>
    <row r="204" ht="16" hidden="1" spans="1:17">
      <c r="A204" s="308" t="s">
        <v>576</v>
      </c>
      <c r="B204" s="309">
        <v>200</v>
      </c>
      <c r="C204" s="50" t="str">
        <f>VLOOKUP(D204,'00设备表'!$D:$F,3,0)</f>
        <v>HW107-07</v>
      </c>
      <c r="D204" s="141" t="s">
        <v>485</v>
      </c>
      <c r="E204" s="50" t="str">
        <f>VLOOKUP(D204,'00设备表'!$D:$F,2,0)</f>
        <v>华为CE6881H</v>
      </c>
      <c r="F204" s="50" t="str">
        <f>VLOOKUP(G204,'00设备表'!$D:$F,3,0)</f>
        <v>HW107-06</v>
      </c>
      <c r="G204" s="28" t="s">
        <v>479</v>
      </c>
      <c r="H204" s="50" t="str">
        <f>VLOOKUP(G204,'00设备表'!$D:$F,2,0)</f>
        <v>烽火R220K V2</v>
      </c>
      <c r="I204" s="308" t="s">
        <v>578</v>
      </c>
      <c r="J204" s="109" t="str">
        <f t="shared" si="41"/>
        <v>LC-LC 15米</v>
      </c>
      <c r="K204" s="309">
        <v>2</v>
      </c>
      <c r="L204" s="109">
        <f t="shared" si="38"/>
        <v>15</v>
      </c>
      <c r="M204" s="310"/>
      <c r="N204" s="311" t="str">
        <f t="shared" si="39"/>
        <v>上走线</v>
      </c>
      <c r="O204" s="312"/>
      <c r="P204" s="309"/>
      <c r="Q204" s="298">
        <f t="shared" si="40"/>
        <v>15</v>
      </c>
    </row>
    <row r="205" ht="16" spans="1:17">
      <c r="A205" s="308" t="s">
        <v>576</v>
      </c>
      <c r="B205" s="309">
        <v>200</v>
      </c>
      <c r="C205" s="50" t="str">
        <f>VLOOKUP(D205,'00设备表'!$D:$F,3,0)</f>
        <v>HW107-07</v>
      </c>
      <c r="D205" s="141" t="s">
        <v>485</v>
      </c>
      <c r="E205" s="50" t="str">
        <f>VLOOKUP(D205,'00设备表'!$D:$F,2,0)</f>
        <v>华为CE6881H</v>
      </c>
      <c r="F205" s="28" t="s">
        <v>504</v>
      </c>
      <c r="G205" s="28" t="s">
        <v>510</v>
      </c>
      <c r="H205" s="28" t="s">
        <v>412</v>
      </c>
      <c r="I205" s="308" t="s">
        <v>578</v>
      </c>
      <c r="J205" s="109" t="str">
        <f t="shared" si="41"/>
        <v>LC-LC 15米</v>
      </c>
      <c r="K205" s="309">
        <v>2</v>
      </c>
      <c r="L205" s="109">
        <f t="shared" si="38"/>
        <v>15</v>
      </c>
      <c r="M205" s="310"/>
      <c r="N205" s="311" t="str">
        <f t="shared" si="39"/>
        <v>上走线</v>
      </c>
      <c r="O205" s="312"/>
      <c r="P205" s="309"/>
      <c r="Q205" s="298">
        <f t="shared" si="40"/>
        <v>15</v>
      </c>
    </row>
    <row r="206" ht="16" spans="1:17">
      <c r="A206" s="308" t="s">
        <v>576</v>
      </c>
      <c r="B206" s="309">
        <v>200</v>
      </c>
      <c r="C206" s="50" t="str">
        <f>VLOOKUP(D206,'00设备表'!$D:$F,3,0)</f>
        <v>HW107-07</v>
      </c>
      <c r="D206" s="141" t="s">
        <v>485</v>
      </c>
      <c r="E206" s="50" t="str">
        <f>VLOOKUP(D206,'00设备表'!$D:$F,2,0)</f>
        <v>华为CE6881H</v>
      </c>
      <c r="F206" s="28" t="s">
        <v>504</v>
      </c>
      <c r="G206" s="28" t="s">
        <v>509</v>
      </c>
      <c r="H206" s="28" t="s">
        <v>412</v>
      </c>
      <c r="I206" s="308" t="s">
        <v>578</v>
      </c>
      <c r="J206" s="109" t="str">
        <f t="shared" si="41"/>
        <v>LC-LC 15米</v>
      </c>
      <c r="K206" s="309">
        <v>2</v>
      </c>
      <c r="L206" s="109">
        <f t="shared" si="38"/>
        <v>15</v>
      </c>
      <c r="M206" s="310"/>
      <c r="N206" s="311" t="str">
        <f t="shared" si="39"/>
        <v>上走线</v>
      </c>
      <c r="O206" s="312"/>
      <c r="P206" s="309"/>
      <c r="Q206" s="298">
        <f t="shared" si="40"/>
        <v>15</v>
      </c>
    </row>
    <row r="207" ht="16" spans="1:17">
      <c r="A207" s="308" t="s">
        <v>576</v>
      </c>
      <c r="B207" s="309">
        <v>200</v>
      </c>
      <c r="C207" s="50" t="str">
        <f>VLOOKUP(D207,'00设备表'!$D:$F,3,0)</f>
        <v>HW107-07</v>
      </c>
      <c r="D207" s="141" t="s">
        <v>485</v>
      </c>
      <c r="E207" s="50" t="str">
        <f>VLOOKUP(D207,'00设备表'!$D:$F,2,0)</f>
        <v>华为CE6881H</v>
      </c>
      <c r="F207" s="28" t="s">
        <v>504</v>
      </c>
      <c r="G207" s="28" t="s">
        <v>508</v>
      </c>
      <c r="H207" s="28" t="s">
        <v>412</v>
      </c>
      <c r="I207" s="308" t="s">
        <v>578</v>
      </c>
      <c r="J207" s="109" t="str">
        <f t="shared" si="41"/>
        <v>LC-LC 15米</v>
      </c>
      <c r="K207" s="309">
        <v>2</v>
      </c>
      <c r="L207" s="109">
        <f t="shared" si="38"/>
        <v>15</v>
      </c>
      <c r="M207" s="310"/>
      <c r="N207" s="311" t="str">
        <f t="shared" si="39"/>
        <v>上走线</v>
      </c>
      <c r="O207" s="312"/>
      <c r="P207" s="309"/>
      <c r="Q207" s="298">
        <f t="shared" si="40"/>
        <v>15</v>
      </c>
    </row>
    <row r="208" ht="16" spans="1:17">
      <c r="A208" s="308" t="s">
        <v>576</v>
      </c>
      <c r="B208" s="309">
        <v>200</v>
      </c>
      <c r="C208" s="50" t="str">
        <f>VLOOKUP(D208,'00设备表'!$D:$F,3,0)</f>
        <v>HW107-07</v>
      </c>
      <c r="D208" s="141" t="s">
        <v>485</v>
      </c>
      <c r="E208" s="50" t="str">
        <f>VLOOKUP(D208,'00设备表'!$D:$F,2,0)</f>
        <v>华为CE6881H</v>
      </c>
      <c r="F208" s="28" t="s">
        <v>504</v>
      </c>
      <c r="G208" s="28" t="s">
        <v>507</v>
      </c>
      <c r="H208" s="28" t="s">
        <v>412</v>
      </c>
      <c r="I208" s="308" t="s">
        <v>578</v>
      </c>
      <c r="J208" s="109" t="str">
        <f t="shared" si="41"/>
        <v>LC-LC 15米</v>
      </c>
      <c r="K208" s="309">
        <v>2</v>
      </c>
      <c r="L208" s="109">
        <f t="shared" si="38"/>
        <v>15</v>
      </c>
      <c r="M208" s="310"/>
      <c r="N208" s="311" t="str">
        <f t="shared" si="39"/>
        <v>上走线</v>
      </c>
      <c r="O208" s="312"/>
      <c r="P208" s="309"/>
      <c r="Q208" s="298">
        <f t="shared" si="40"/>
        <v>15</v>
      </c>
    </row>
    <row r="209" ht="16" spans="1:17">
      <c r="A209" s="308" t="s">
        <v>576</v>
      </c>
      <c r="B209" s="309">
        <v>200</v>
      </c>
      <c r="C209" s="50" t="str">
        <f>VLOOKUP(D209,'00设备表'!$D:$F,3,0)</f>
        <v>HW107-07</v>
      </c>
      <c r="D209" s="141" t="s">
        <v>485</v>
      </c>
      <c r="E209" s="50" t="str">
        <f>VLOOKUP(D209,'00设备表'!$D:$F,2,0)</f>
        <v>华为CE6881H</v>
      </c>
      <c r="F209" s="28" t="s">
        <v>504</v>
      </c>
      <c r="G209" s="28" t="s">
        <v>506</v>
      </c>
      <c r="H209" s="28" t="s">
        <v>412</v>
      </c>
      <c r="I209" s="308" t="s">
        <v>578</v>
      </c>
      <c r="J209" s="109" t="str">
        <f t="shared" si="41"/>
        <v>LC-LC 15米</v>
      </c>
      <c r="K209" s="309">
        <v>2</v>
      </c>
      <c r="L209" s="109">
        <f t="shared" si="38"/>
        <v>15</v>
      </c>
      <c r="M209" s="310"/>
      <c r="N209" s="311" t="str">
        <f t="shared" si="39"/>
        <v>上走线</v>
      </c>
      <c r="O209" s="312"/>
      <c r="P209" s="309"/>
      <c r="Q209" s="298">
        <f t="shared" si="40"/>
        <v>15</v>
      </c>
    </row>
    <row r="210" ht="16" spans="1:17">
      <c r="A210" s="308" t="s">
        <v>576</v>
      </c>
      <c r="B210" s="309">
        <v>200</v>
      </c>
      <c r="C210" s="50" t="str">
        <f>VLOOKUP(D210,'00设备表'!$D:$F,3,0)</f>
        <v>HW107-07</v>
      </c>
      <c r="D210" s="141" t="s">
        <v>485</v>
      </c>
      <c r="E210" s="50" t="str">
        <f>VLOOKUP(D210,'00设备表'!$D:$F,2,0)</f>
        <v>华为CE6881H</v>
      </c>
      <c r="F210" s="28" t="s">
        <v>504</v>
      </c>
      <c r="G210" s="28" t="s">
        <v>505</v>
      </c>
      <c r="H210" s="28" t="s">
        <v>412</v>
      </c>
      <c r="I210" s="308" t="s">
        <v>578</v>
      </c>
      <c r="J210" s="109" t="str">
        <f t="shared" si="41"/>
        <v>LC-LC 15米</v>
      </c>
      <c r="K210" s="309">
        <v>2</v>
      </c>
      <c r="L210" s="109">
        <f t="shared" si="38"/>
        <v>15</v>
      </c>
      <c r="M210" s="310"/>
      <c r="N210" s="311" t="str">
        <f t="shared" si="39"/>
        <v>上走线</v>
      </c>
      <c r="O210" s="312"/>
      <c r="P210" s="309"/>
      <c r="Q210" s="298">
        <f t="shared" si="40"/>
        <v>15</v>
      </c>
    </row>
    <row r="211" hidden="1" spans="1:17">
      <c r="A211" s="308" t="s">
        <v>576</v>
      </c>
      <c r="B211" s="309">
        <v>201</v>
      </c>
      <c r="C211" s="50" t="str">
        <f>VLOOKUP(D211,'00设备表'!$D:$F,3,0)</f>
        <v>HW107-08</v>
      </c>
      <c r="D211" s="141" t="s">
        <v>495</v>
      </c>
      <c r="E211" s="50" t="str">
        <f>VLOOKUP(D211,'00设备表'!$D:$F,2,0)</f>
        <v>华为CE6881H</v>
      </c>
      <c r="F211" s="50" t="str">
        <f>VLOOKUP(G211,'00设备表'!$D:$F,3,0)</f>
        <v>HW107-07</v>
      </c>
      <c r="G211" s="141" t="s">
        <v>488</v>
      </c>
      <c r="H211" s="50" t="str">
        <f>VLOOKUP(G211,'00设备表'!$D:$F,2,0)</f>
        <v>烽火R220K V2</v>
      </c>
      <c r="I211" s="308" t="s">
        <v>578</v>
      </c>
      <c r="J211" s="109" t="str">
        <f t="shared" ref="J211:J246" si="42">IF(I211="多模双头尾纤","LC-LC"&amp;" "&amp;L211&amp;"米",IF(I211="单模双头尾纤","SC-LC"&amp;" "&amp;L211&amp;"米",IF(I211="MPO双头尾纤","MPO-MPO"&amp;" "&amp;L211&amp;"米",IF(I211="以太网线","超五类线",0))))</f>
        <v>LC-LC 15米</v>
      </c>
      <c r="K211" s="309">
        <v>6</v>
      </c>
      <c r="L211" s="109">
        <f t="shared" si="38"/>
        <v>15</v>
      </c>
      <c r="M211" s="310"/>
      <c r="N211" s="311" t="str">
        <f t="shared" si="39"/>
        <v>上走线</v>
      </c>
      <c r="O211" s="312"/>
      <c r="P211" s="309"/>
      <c r="Q211" s="298">
        <f t="shared" si="40"/>
        <v>15</v>
      </c>
    </row>
    <row r="212" ht="16" hidden="1" spans="1:17">
      <c r="A212" s="308" t="s">
        <v>576</v>
      </c>
      <c r="B212" s="309">
        <v>202</v>
      </c>
      <c r="C212" s="50" t="str">
        <f>VLOOKUP(D212,'00设备表'!$D:$F,3,0)</f>
        <v>HW107-08</v>
      </c>
      <c r="D212" s="141" t="s">
        <v>495</v>
      </c>
      <c r="E212" s="50" t="str">
        <f>VLOOKUP(D212,'00设备表'!$D:$F,2,0)</f>
        <v>华为CE6881H</v>
      </c>
      <c r="F212" s="50" t="str">
        <f>VLOOKUP(G212,'00设备表'!$D:$F,3,0)</f>
        <v>HW107-07</v>
      </c>
      <c r="G212" s="28" t="s">
        <v>489</v>
      </c>
      <c r="H212" s="50" t="str">
        <f>VLOOKUP(G212,'00设备表'!$D:$F,2,0)</f>
        <v>烽火R220K V2</v>
      </c>
      <c r="I212" s="308" t="s">
        <v>578</v>
      </c>
      <c r="J212" s="109" t="str">
        <f t="shared" si="42"/>
        <v>LC-LC 15米</v>
      </c>
      <c r="K212" s="309">
        <v>2</v>
      </c>
      <c r="L212" s="109">
        <f t="shared" ref="L212:L246" si="43">IF(C212=F212,10,(10+ROUNDUP(ABS(MID(C212,7,3)-MID(F212,7,3))/4,0)*5))</f>
        <v>15</v>
      </c>
      <c r="M212" s="310"/>
      <c r="N212" s="311" t="str">
        <f t="shared" ref="N212:N246" si="44">IF(L212=10,"架内走线","上走线")</f>
        <v>上走线</v>
      </c>
      <c r="O212" s="312"/>
      <c r="P212" s="308" t="s">
        <v>603</v>
      </c>
      <c r="Q212" s="298">
        <f t="shared" ref="Q212:Q246" si="45">IF(ABS(MID(C212,3,3)-MID(F212,3,3))&lt;&gt;0,"建议手动计算",IF(C212=F212,10,(10+ROUNDUP(ABS(MID(C212,7,3)-MID(F212,7,3))/4,0)*5)))</f>
        <v>15</v>
      </c>
    </row>
    <row r="213" ht="16" hidden="1" spans="1:17">
      <c r="A213" s="308" t="s">
        <v>576</v>
      </c>
      <c r="B213" s="309">
        <v>203</v>
      </c>
      <c r="C213" s="50" t="str">
        <f>VLOOKUP(D213,'00设备表'!$D:$F,3,0)</f>
        <v>HW107-08</v>
      </c>
      <c r="D213" s="141" t="s">
        <v>495</v>
      </c>
      <c r="E213" s="50" t="str">
        <f>VLOOKUP(D213,'00设备表'!$D:$F,2,0)</f>
        <v>华为CE6881H</v>
      </c>
      <c r="F213" s="50" t="str">
        <f>VLOOKUP(G213,'00设备表'!$D:$F,3,0)</f>
        <v>HW107-07</v>
      </c>
      <c r="G213" s="28" t="s">
        <v>493</v>
      </c>
      <c r="H213" s="50" t="str">
        <f>VLOOKUP(G213,'00设备表'!$D:$F,2,0)</f>
        <v>烽火R220K V2</v>
      </c>
      <c r="I213" s="308" t="s">
        <v>578</v>
      </c>
      <c r="J213" s="109" t="str">
        <f t="shared" si="42"/>
        <v>LC-LC 15米</v>
      </c>
      <c r="K213" s="309">
        <v>2</v>
      </c>
      <c r="L213" s="109">
        <f t="shared" si="43"/>
        <v>15</v>
      </c>
      <c r="M213" s="310"/>
      <c r="N213" s="311" t="str">
        <f t="shared" si="44"/>
        <v>上走线</v>
      </c>
      <c r="O213" s="312"/>
      <c r="P213" s="308" t="s">
        <v>604</v>
      </c>
      <c r="Q213" s="298">
        <f t="shared" si="45"/>
        <v>15</v>
      </c>
    </row>
    <row r="214" ht="16" hidden="1" spans="1:17">
      <c r="A214" s="308" t="s">
        <v>576</v>
      </c>
      <c r="B214" s="309">
        <v>204</v>
      </c>
      <c r="C214" s="50" t="str">
        <f>VLOOKUP(D214,'00设备表'!$D:$F,3,0)</f>
        <v>HW107-08</v>
      </c>
      <c r="D214" s="141" t="s">
        <v>495</v>
      </c>
      <c r="E214" s="50" t="str">
        <f>VLOOKUP(D214,'00设备表'!$D:$F,2,0)</f>
        <v>华为CE6881H</v>
      </c>
      <c r="F214" s="50" t="str">
        <f>VLOOKUP(G214,'00设备表'!$D:$F,3,0)</f>
        <v>HW107-08</v>
      </c>
      <c r="G214" s="28" t="s">
        <v>503</v>
      </c>
      <c r="H214" s="50" t="str">
        <f>VLOOKUP(G214,'00设备表'!$D:$F,2,0)</f>
        <v>烽火R220K V2</v>
      </c>
      <c r="I214" s="308" t="s">
        <v>578</v>
      </c>
      <c r="J214" s="109" t="str">
        <f t="shared" si="42"/>
        <v>LC-LC 10米</v>
      </c>
      <c r="K214" s="309">
        <v>2</v>
      </c>
      <c r="L214" s="109">
        <f t="shared" si="43"/>
        <v>10</v>
      </c>
      <c r="M214" s="310"/>
      <c r="N214" s="311" t="str">
        <f t="shared" si="44"/>
        <v>架内走线</v>
      </c>
      <c r="O214" s="312"/>
      <c r="P214" s="309"/>
      <c r="Q214" s="298">
        <f t="shared" si="45"/>
        <v>10</v>
      </c>
    </row>
    <row r="215" ht="16" hidden="1" spans="1:17">
      <c r="A215" s="308" t="s">
        <v>576</v>
      </c>
      <c r="B215" s="309">
        <v>205</v>
      </c>
      <c r="C215" s="50" t="str">
        <f>VLOOKUP(D215,'00设备表'!$D:$F,3,0)</f>
        <v>HW107-08</v>
      </c>
      <c r="D215" s="141" t="s">
        <v>495</v>
      </c>
      <c r="E215" s="50" t="str">
        <f>VLOOKUP(D215,'00设备表'!$D:$F,2,0)</f>
        <v>华为CE6881H</v>
      </c>
      <c r="F215" s="50" t="str">
        <f>VLOOKUP(G215,'00设备表'!$D:$F,3,0)</f>
        <v>HW107-07</v>
      </c>
      <c r="G215" s="28" t="s">
        <v>492</v>
      </c>
      <c r="H215" s="50" t="str">
        <f>VLOOKUP(G215,'00设备表'!$D:$F,2,0)</f>
        <v>烽火R220K V2</v>
      </c>
      <c r="I215" s="308" t="s">
        <v>578</v>
      </c>
      <c r="J215" s="109" t="str">
        <f t="shared" si="42"/>
        <v>LC-LC 15米</v>
      </c>
      <c r="K215" s="309">
        <v>2</v>
      </c>
      <c r="L215" s="109">
        <f t="shared" si="43"/>
        <v>15</v>
      </c>
      <c r="M215" s="310"/>
      <c r="N215" s="311" t="str">
        <f t="shared" si="44"/>
        <v>上走线</v>
      </c>
      <c r="O215" s="312"/>
      <c r="P215" s="309"/>
      <c r="Q215" s="298">
        <f t="shared" si="45"/>
        <v>15</v>
      </c>
    </row>
    <row r="216" ht="16" hidden="1" spans="1:17">
      <c r="A216" s="308" t="s">
        <v>576</v>
      </c>
      <c r="B216" s="309">
        <v>206</v>
      </c>
      <c r="C216" s="50" t="str">
        <f>VLOOKUP(D216,'00设备表'!$D:$F,3,0)</f>
        <v>HW107-08</v>
      </c>
      <c r="D216" s="141" t="s">
        <v>495</v>
      </c>
      <c r="E216" s="50" t="str">
        <f>VLOOKUP(D216,'00设备表'!$D:$F,2,0)</f>
        <v>华为CE6881H</v>
      </c>
      <c r="F216" s="50" t="str">
        <f>VLOOKUP(G216,'00设备表'!$D:$F,3,0)</f>
        <v>HW107-08</v>
      </c>
      <c r="G216" s="28" t="s">
        <v>502</v>
      </c>
      <c r="H216" s="50" t="str">
        <f>VLOOKUP(G216,'00设备表'!$D:$F,2,0)</f>
        <v>烽火R220K V2</v>
      </c>
      <c r="I216" s="308" t="s">
        <v>578</v>
      </c>
      <c r="J216" s="109" t="str">
        <f t="shared" si="42"/>
        <v>LC-LC 10米</v>
      </c>
      <c r="K216" s="309">
        <v>2</v>
      </c>
      <c r="L216" s="109">
        <f t="shared" si="43"/>
        <v>10</v>
      </c>
      <c r="M216" s="310"/>
      <c r="N216" s="311" t="str">
        <f t="shared" si="44"/>
        <v>架内走线</v>
      </c>
      <c r="O216" s="312"/>
      <c r="P216" s="309"/>
      <c r="Q216" s="298">
        <f t="shared" si="45"/>
        <v>10</v>
      </c>
    </row>
    <row r="217" ht="16" hidden="1" spans="1:17">
      <c r="A217" s="308" t="s">
        <v>576</v>
      </c>
      <c r="B217" s="309">
        <v>207</v>
      </c>
      <c r="C217" s="50" t="str">
        <f>VLOOKUP(D217,'00设备表'!$D:$F,3,0)</f>
        <v>HW107-08</v>
      </c>
      <c r="D217" s="141" t="s">
        <v>495</v>
      </c>
      <c r="E217" s="50" t="str">
        <f>VLOOKUP(D217,'00设备表'!$D:$F,2,0)</f>
        <v>华为CE6881H</v>
      </c>
      <c r="F217" s="50" t="str">
        <f>VLOOKUP(G217,'00设备表'!$D:$F,3,0)</f>
        <v>HW107-07</v>
      </c>
      <c r="G217" s="28" t="s">
        <v>491</v>
      </c>
      <c r="H217" s="50" t="str">
        <f>VLOOKUP(G217,'00设备表'!$D:$F,2,0)</f>
        <v>烽火R220K V2</v>
      </c>
      <c r="I217" s="308" t="s">
        <v>578</v>
      </c>
      <c r="J217" s="109" t="str">
        <f t="shared" si="42"/>
        <v>LC-LC 15米</v>
      </c>
      <c r="K217" s="309">
        <v>2</v>
      </c>
      <c r="L217" s="109">
        <f t="shared" si="43"/>
        <v>15</v>
      </c>
      <c r="M217" s="310"/>
      <c r="N217" s="311" t="str">
        <f t="shared" si="44"/>
        <v>上走线</v>
      </c>
      <c r="O217" s="312"/>
      <c r="P217" s="309"/>
      <c r="Q217" s="298">
        <f t="shared" si="45"/>
        <v>15</v>
      </c>
    </row>
    <row r="218" ht="16" hidden="1" spans="1:17">
      <c r="A218" s="308" t="s">
        <v>576</v>
      </c>
      <c r="B218" s="309">
        <v>208</v>
      </c>
      <c r="C218" s="50" t="str">
        <f>VLOOKUP(D218,'00设备表'!$D:$F,3,0)</f>
        <v>HW107-08</v>
      </c>
      <c r="D218" s="141" t="s">
        <v>495</v>
      </c>
      <c r="E218" s="50" t="str">
        <f>VLOOKUP(D218,'00设备表'!$D:$F,2,0)</f>
        <v>华为CE6881H</v>
      </c>
      <c r="F218" s="50" t="str">
        <f>VLOOKUP(G218,'00设备表'!$D:$F,3,0)</f>
        <v>HW107-08</v>
      </c>
      <c r="G218" s="28" t="s">
        <v>501</v>
      </c>
      <c r="H218" s="50" t="str">
        <f>VLOOKUP(G218,'00设备表'!$D:$F,2,0)</f>
        <v>烽火R220K V2</v>
      </c>
      <c r="I218" s="308" t="s">
        <v>578</v>
      </c>
      <c r="J218" s="109" t="str">
        <f t="shared" si="42"/>
        <v>LC-LC 10米</v>
      </c>
      <c r="K218" s="309">
        <v>2</v>
      </c>
      <c r="L218" s="109">
        <f t="shared" si="43"/>
        <v>10</v>
      </c>
      <c r="M218" s="310"/>
      <c r="N218" s="311" t="str">
        <f t="shared" si="44"/>
        <v>架内走线</v>
      </c>
      <c r="O218" s="312"/>
      <c r="P218" s="309"/>
      <c r="Q218" s="298">
        <f t="shared" si="45"/>
        <v>10</v>
      </c>
    </row>
    <row r="219" ht="16" hidden="1" spans="1:17">
      <c r="A219" s="308" t="s">
        <v>576</v>
      </c>
      <c r="B219" s="309">
        <v>209</v>
      </c>
      <c r="C219" s="50" t="str">
        <f>VLOOKUP(D219,'00设备表'!$D:$F,3,0)</f>
        <v>HW107-08</v>
      </c>
      <c r="D219" s="141" t="s">
        <v>495</v>
      </c>
      <c r="E219" s="50" t="str">
        <f>VLOOKUP(D219,'00设备表'!$D:$F,2,0)</f>
        <v>华为CE6881H</v>
      </c>
      <c r="F219" s="50" t="str">
        <f>VLOOKUP(G219,'00设备表'!$D:$F,3,0)</f>
        <v>HW107-07</v>
      </c>
      <c r="G219" s="28" t="s">
        <v>490</v>
      </c>
      <c r="H219" s="50" t="str">
        <f>VLOOKUP(G219,'00设备表'!$D:$F,2,0)</f>
        <v>烽火R220K V2</v>
      </c>
      <c r="I219" s="308" t="s">
        <v>578</v>
      </c>
      <c r="J219" s="109" t="str">
        <f t="shared" si="42"/>
        <v>LC-LC 15米</v>
      </c>
      <c r="K219" s="309">
        <v>2</v>
      </c>
      <c r="L219" s="109">
        <f t="shared" si="43"/>
        <v>15</v>
      </c>
      <c r="M219" s="310"/>
      <c r="N219" s="311" t="str">
        <f t="shared" si="44"/>
        <v>上走线</v>
      </c>
      <c r="O219" s="312"/>
      <c r="P219" s="309"/>
      <c r="Q219" s="298">
        <f t="shared" si="45"/>
        <v>15</v>
      </c>
    </row>
    <row r="220" ht="16" hidden="1" spans="1:17">
      <c r="A220" s="308" t="s">
        <v>576</v>
      </c>
      <c r="B220" s="309">
        <v>210</v>
      </c>
      <c r="C220" s="50" t="str">
        <f>VLOOKUP(D220,'00设备表'!$D:$F,3,0)</f>
        <v>HW107-08</v>
      </c>
      <c r="D220" s="141" t="s">
        <v>495</v>
      </c>
      <c r="E220" s="50" t="str">
        <f>VLOOKUP(D220,'00设备表'!$D:$F,2,0)</f>
        <v>华为CE6881H</v>
      </c>
      <c r="F220" s="50" t="str">
        <f>VLOOKUP(G220,'00设备表'!$D:$F,3,0)</f>
        <v>HW107-08</v>
      </c>
      <c r="G220" s="28" t="s">
        <v>500</v>
      </c>
      <c r="H220" s="50" t="str">
        <f>VLOOKUP(G220,'00设备表'!$D:$F,2,0)</f>
        <v>烽火R220K V2</v>
      </c>
      <c r="I220" s="308" t="s">
        <v>578</v>
      </c>
      <c r="J220" s="109" t="str">
        <f t="shared" si="42"/>
        <v>LC-LC 10米</v>
      </c>
      <c r="K220" s="309">
        <v>2</v>
      </c>
      <c r="L220" s="109">
        <f t="shared" si="43"/>
        <v>10</v>
      </c>
      <c r="M220" s="310"/>
      <c r="N220" s="311" t="str">
        <f t="shared" si="44"/>
        <v>架内走线</v>
      </c>
      <c r="O220" s="312"/>
      <c r="P220" s="309"/>
      <c r="Q220" s="298">
        <f t="shared" si="45"/>
        <v>10</v>
      </c>
    </row>
    <row r="221" ht="16" hidden="1" spans="1:17">
      <c r="A221" s="308" t="s">
        <v>576</v>
      </c>
      <c r="B221" s="309">
        <v>211</v>
      </c>
      <c r="C221" s="50" t="str">
        <f>VLOOKUP(D221,'00设备表'!$D:$F,3,0)</f>
        <v>HW107-08</v>
      </c>
      <c r="D221" s="141" t="s">
        <v>495</v>
      </c>
      <c r="E221" s="50" t="str">
        <f>VLOOKUP(D221,'00设备表'!$D:$F,2,0)</f>
        <v>华为CE6881H</v>
      </c>
      <c r="F221" s="50" t="str">
        <f>VLOOKUP(G221,'00设备表'!$D:$F,3,0)</f>
        <v>HW107-04</v>
      </c>
      <c r="G221" s="28" t="s">
        <v>472</v>
      </c>
      <c r="H221" s="50" t="str">
        <f>VLOOKUP(G221,'00设备表'!$D:$F,2,0)</f>
        <v>烽火R220K V2</v>
      </c>
      <c r="I221" s="308" t="s">
        <v>578</v>
      </c>
      <c r="J221" s="109" t="str">
        <f t="shared" si="42"/>
        <v>LC-LC 15米</v>
      </c>
      <c r="K221" s="309">
        <v>2</v>
      </c>
      <c r="L221" s="109">
        <f t="shared" si="43"/>
        <v>15</v>
      </c>
      <c r="M221" s="310"/>
      <c r="N221" s="311" t="str">
        <f t="shared" si="44"/>
        <v>上走线</v>
      </c>
      <c r="O221" s="312"/>
      <c r="P221" s="309"/>
      <c r="Q221" s="298">
        <f t="shared" si="45"/>
        <v>15</v>
      </c>
    </row>
    <row r="222" ht="16" hidden="1" spans="1:17">
      <c r="A222" s="308" t="s">
        <v>576</v>
      </c>
      <c r="B222" s="309">
        <v>212</v>
      </c>
      <c r="C222" s="50" t="str">
        <f>VLOOKUP(D222,'00设备表'!$D:$F,3,0)</f>
        <v>HW107-08</v>
      </c>
      <c r="D222" s="141" t="s">
        <v>495</v>
      </c>
      <c r="E222" s="50" t="str">
        <f>VLOOKUP(D222,'00设备表'!$D:$F,2,0)</f>
        <v>华为CE6881H</v>
      </c>
      <c r="F222" s="50" t="str">
        <f>VLOOKUP(G222,'00设备表'!$D:$F,3,0)</f>
        <v>HW107-06</v>
      </c>
      <c r="G222" s="28" t="s">
        <v>483</v>
      </c>
      <c r="H222" s="50" t="str">
        <f>VLOOKUP(G222,'00设备表'!$D:$F,2,0)</f>
        <v>烽火R220K V2</v>
      </c>
      <c r="I222" s="308" t="s">
        <v>578</v>
      </c>
      <c r="J222" s="109" t="str">
        <f t="shared" si="42"/>
        <v>LC-LC 15米</v>
      </c>
      <c r="K222" s="309">
        <v>2</v>
      </c>
      <c r="L222" s="109">
        <f t="shared" si="43"/>
        <v>15</v>
      </c>
      <c r="M222" s="310"/>
      <c r="N222" s="311" t="str">
        <f t="shared" si="44"/>
        <v>上走线</v>
      </c>
      <c r="O222" s="312"/>
      <c r="P222" s="309"/>
      <c r="Q222" s="298">
        <f t="shared" si="45"/>
        <v>15</v>
      </c>
    </row>
    <row r="223" ht="16" hidden="1" spans="1:17">
      <c r="A223" s="308" t="s">
        <v>576</v>
      </c>
      <c r="B223" s="309">
        <v>213</v>
      </c>
      <c r="C223" s="50" t="str">
        <f>VLOOKUP(D223,'00设备表'!$D:$F,3,0)</f>
        <v>HW107-08</v>
      </c>
      <c r="D223" s="141" t="s">
        <v>495</v>
      </c>
      <c r="E223" s="50" t="str">
        <f>VLOOKUP(D223,'00设备表'!$D:$F,2,0)</f>
        <v>华为CE6881H</v>
      </c>
      <c r="F223" s="50" t="str">
        <f>VLOOKUP(G223,'00设备表'!$D:$F,3,0)</f>
        <v>HW107-04</v>
      </c>
      <c r="G223" s="28" t="s">
        <v>471</v>
      </c>
      <c r="H223" s="50" t="str">
        <f>VLOOKUP(G223,'00设备表'!$D:$F,2,0)</f>
        <v>烽火R220K V2</v>
      </c>
      <c r="I223" s="308" t="s">
        <v>578</v>
      </c>
      <c r="J223" s="109" t="str">
        <f t="shared" si="42"/>
        <v>LC-LC 15米</v>
      </c>
      <c r="K223" s="309">
        <v>2</v>
      </c>
      <c r="L223" s="109">
        <f t="shared" si="43"/>
        <v>15</v>
      </c>
      <c r="M223" s="310"/>
      <c r="N223" s="311" t="str">
        <f t="shared" si="44"/>
        <v>上走线</v>
      </c>
      <c r="O223" s="312"/>
      <c r="P223" s="309"/>
      <c r="Q223" s="298">
        <f t="shared" si="45"/>
        <v>15</v>
      </c>
    </row>
    <row r="224" ht="16" hidden="1" spans="1:17">
      <c r="A224" s="308" t="s">
        <v>576</v>
      </c>
      <c r="B224" s="309">
        <v>214</v>
      </c>
      <c r="C224" s="50" t="str">
        <f>VLOOKUP(D224,'00设备表'!$D:$F,3,0)</f>
        <v>HW107-08</v>
      </c>
      <c r="D224" s="141" t="s">
        <v>495</v>
      </c>
      <c r="E224" s="50" t="str">
        <f>VLOOKUP(D224,'00设备表'!$D:$F,2,0)</f>
        <v>华为CE6881H</v>
      </c>
      <c r="F224" s="50" t="str">
        <f>VLOOKUP(G224,'00设备表'!$D:$F,3,0)</f>
        <v>HW107-06</v>
      </c>
      <c r="G224" s="28" t="s">
        <v>482</v>
      </c>
      <c r="H224" s="50" t="str">
        <f>VLOOKUP(G224,'00设备表'!$D:$F,2,0)</f>
        <v>烽火R220K V2</v>
      </c>
      <c r="I224" s="308" t="s">
        <v>578</v>
      </c>
      <c r="J224" s="109" t="str">
        <f t="shared" si="42"/>
        <v>LC-LC 15米</v>
      </c>
      <c r="K224" s="309">
        <v>2</v>
      </c>
      <c r="L224" s="109">
        <f t="shared" si="43"/>
        <v>15</v>
      </c>
      <c r="M224" s="310"/>
      <c r="N224" s="311" t="str">
        <f t="shared" si="44"/>
        <v>上走线</v>
      </c>
      <c r="O224" s="312"/>
      <c r="P224" s="309"/>
      <c r="Q224" s="298">
        <f t="shared" si="45"/>
        <v>15</v>
      </c>
    </row>
    <row r="225" ht="16" hidden="1" spans="1:17">
      <c r="A225" s="308" t="s">
        <v>576</v>
      </c>
      <c r="B225" s="309">
        <v>215</v>
      </c>
      <c r="C225" s="50" t="str">
        <f>VLOOKUP(D225,'00设备表'!$D:$F,3,0)</f>
        <v>HW107-08</v>
      </c>
      <c r="D225" s="141" t="s">
        <v>495</v>
      </c>
      <c r="E225" s="50" t="str">
        <f>VLOOKUP(D225,'00设备表'!$D:$F,2,0)</f>
        <v>华为CE6881H</v>
      </c>
      <c r="F225" s="50" t="str">
        <f>VLOOKUP(G225,'00设备表'!$D:$F,3,0)</f>
        <v>HW107-04</v>
      </c>
      <c r="G225" s="28" t="s">
        <v>470</v>
      </c>
      <c r="H225" s="50" t="str">
        <f>VLOOKUP(G225,'00设备表'!$D:$F,2,0)</f>
        <v>烽火R220K V2</v>
      </c>
      <c r="I225" s="308" t="s">
        <v>578</v>
      </c>
      <c r="J225" s="109" t="str">
        <f t="shared" si="42"/>
        <v>LC-LC 15米</v>
      </c>
      <c r="K225" s="309">
        <v>2</v>
      </c>
      <c r="L225" s="109">
        <f t="shared" si="43"/>
        <v>15</v>
      </c>
      <c r="M225" s="310"/>
      <c r="N225" s="311" t="str">
        <f t="shared" si="44"/>
        <v>上走线</v>
      </c>
      <c r="O225" s="312"/>
      <c r="P225" s="309"/>
      <c r="Q225" s="298">
        <f t="shared" si="45"/>
        <v>15</v>
      </c>
    </row>
    <row r="226" ht="16" hidden="1" spans="1:17">
      <c r="A226" s="308" t="s">
        <v>576</v>
      </c>
      <c r="B226" s="309">
        <v>216</v>
      </c>
      <c r="C226" s="50" t="str">
        <f>VLOOKUP(D226,'00设备表'!$D:$F,3,0)</f>
        <v>HW107-08</v>
      </c>
      <c r="D226" s="141" t="s">
        <v>495</v>
      </c>
      <c r="E226" s="50" t="str">
        <f>VLOOKUP(D226,'00设备表'!$D:$F,2,0)</f>
        <v>华为CE6881H</v>
      </c>
      <c r="F226" s="50" t="str">
        <f>VLOOKUP(G226,'00设备表'!$D:$F,3,0)</f>
        <v>HW107-06</v>
      </c>
      <c r="G226" s="28" t="s">
        <v>481</v>
      </c>
      <c r="H226" s="50" t="str">
        <f>VLOOKUP(G226,'00设备表'!$D:$F,2,0)</f>
        <v>烽火R220K V2</v>
      </c>
      <c r="I226" s="308" t="s">
        <v>578</v>
      </c>
      <c r="J226" s="109" t="str">
        <f t="shared" si="42"/>
        <v>LC-LC 15米</v>
      </c>
      <c r="K226" s="309">
        <v>2</v>
      </c>
      <c r="L226" s="109">
        <f t="shared" si="43"/>
        <v>15</v>
      </c>
      <c r="M226" s="310"/>
      <c r="N226" s="311" t="str">
        <f t="shared" si="44"/>
        <v>上走线</v>
      </c>
      <c r="O226" s="312"/>
      <c r="P226" s="309"/>
      <c r="Q226" s="298">
        <f t="shared" si="45"/>
        <v>15</v>
      </c>
    </row>
    <row r="227" ht="16" hidden="1" spans="1:17">
      <c r="A227" s="308" t="s">
        <v>576</v>
      </c>
      <c r="B227" s="309">
        <v>217</v>
      </c>
      <c r="C227" s="50" t="str">
        <f>VLOOKUP(D227,'00设备表'!$D:$F,3,0)</f>
        <v>HW107-08</v>
      </c>
      <c r="D227" s="141" t="s">
        <v>495</v>
      </c>
      <c r="E227" s="50" t="str">
        <f>VLOOKUP(D227,'00设备表'!$D:$F,2,0)</f>
        <v>华为CE6881H</v>
      </c>
      <c r="F227" s="50" t="str">
        <f>VLOOKUP(G227,'00设备表'!$D:$F,3,0)</f>
        <v>HW107-04</v>
      </c>
      <c r="G227" s="28" t="s">
        <v>469</v>
      </c>
      <c r="H227" s="50" t="str">
        <f>VLOOKUP(G227,'00设备表'!$D:$F,2,0)</f>
        <v>烽火R220K V2</v>
      </c>
      <c r="I227" s="308" t="s">
        <v>578</v>
      </c>
      <c r="J227" s="109" t="str">
        <f t="shared" si="42"/>
        <v>LC-LC 15米</v>
      </c>
      <c r="K227" s="309">
        <v>2</v>
      </c>
      <c r="L227" s="109">
        <f t="shared" si="43"/>
        <v>15</v>
      </c>
      <c r="M227" s="310"/>
      <c r="N227" s="311" t="str">
        <f t="shared" si="44"/>
        <v>上走线</v>
      </c>
      <c r="O227" s="312"/>
      <c r="P227" s="309"/>
      <c r="Q227" s="298">
        <f t="shared" si="45"/>
        <v>15</v>
      </c>
    </row>
    <row r="228" ht="16" hidden="1" spans="1:17">
      <c r="A228" s="308" t="s">
        <v>576</v>
      </c>
      <c r="B228" s="309">
        <v>218</v>
      </c>
      <c r="C228" s="50" t="str">
        <f>VLOOKUP(D228,'00设备表'!$D:$F,3,0)</f>
        <v>HW107-08</v>
      </c>
      <c r="D228" s="141" t="s">
        <v>495</v>
      </c>
      <c r="E228" s="50" t="str">
        <f>VLOOKUP(D228,'00设备表'!$D:$F,2,0)</f>
        <v>华为CE6881H</v>
      </c>
      <c r="F228" s="50" t="str">
        <f>VLOOKUP(G228,'00设备表'!$D:$F,3,0)</f>
        <v>HW107-06</v>
      </c>
      <c r="G228" s="28" t="s">
        <v>480</v>
      </c>
      <c r="H228" s="50" t="str">
        <f>VLOOKUP(G228,'00设备表'!$D:$F,2,0)</f>
        <v>烽火R220K V2</v>
      </c>
      <c r="I228" s="308" t="s">
        <v>578</v>
      </c>
      <c r="J228" s="109" t="str">
        <f t="shared" si="42"/>
        <v>LC-LC 15米</v>
      </c>
      <c r="K228" s="309">
        <v>2</v>
      </c>
      <c r="L228" s="109">
        <f t="shared" si="43"/>
        <v>15</v>
      </c>
      <c r="M228" s="310"/>
      <c r="N228" s="311" t="str">
        <f t="shared" si="44"/>
        <v>上走线</v>
      </c>
      <c r="O228" s="312"/>
      <c r="P228" s="309"/>
      <c r="Q228" s="298">
        <f t="shared" si="45"/>
        <v>15</v>
      </c>
    </row>
    <row r="229" ht="16" hidden="1" spans="1:17">
      <c r="A229" s="308" t="s">
        <v>576</v>
      </c>
      <c r="B229" s="309">
        <v>219</v>
      </c>
      <c r="C229" s="50" t="str">
        <f>VLOOKUP(D229,'00设备表'!$D:$F,3,0)</f>
        <v>HW107-08</v>
      </c>
      <c r="D229" s="141" t="s">
        <v>495</v>
      </c>
      <c r="E229" s="50" t="str">
        <f>VLOOKUP(D229,'00设备表'!$D:$F,2,0)</f>
        <v>华为CE6881H</v>
      </c>
      <c r="F229" s="50" t="str">
        <f>VLOOKUP(G229,'00设备表'!$D:$F,3,0)</f>
        <v>HW107-04</v>
      </c>
      <c r="G229" s="28" t="s">
        <v>468</v>
      </c>
      <c r="H229" s="50" t="str">
        <f>VLOOKUP(G229,'00设备表'!$D:$F,2,0)</f>
        <v>烽火R220K V2</v>
      </c>
      <c r="I229" s="308" t="s">
        <v>578</v>
      </c>
      <c r="J229" s="109" t="str">
        <f t="shared" si="42"/>
        <v>LC-LC 15米</v>
      </c>
      <c r="K229" s="309">
        <v>2</v>
      </c>
      <c r="L229" s="109">
        <f t="shared" si="43"/>
        <v>15</v>
      </c>
      <c r="M229" s="310"/>
      <c r="N229" s="311" t="str">
        <f t="shared" si="44"/>
        <v>上走线</v>
      </c>
      <c r="O229" s="312"/>
      <c r="P229" s="309"/>
      <c r="Q229" s="298">
        <f t="shared" si="45"/>
        <v>15</v>
      </c>
    </row>
    <row r="230" ht="16" hidden="1" spans="1:17">
      <c r="A230" s="308" t="s">
        <v>576</v>
      </c>
      <c r="B230" s="309">
        <v>220</v>
      </c>
      <c r="C230" s="50" t="str">
        <f>VLOOKUP(D230,'00设备表'!$D:$F,3,0)</f>
        <v>HW107-08</v>
      </c>
      <c r="D230" s="141" t="s">
        <v>495</v>
      </c>
      <c r="E230" s="50" t="str">
        <f>VLOOKUP(D230,'00设备表'!$D:$F,2,0)</f>
        <v>华为CE6881H</v>
      </c>
      <c r="F230" s="50" t="str">
        <f>VLOOKUP(G230,'00设备表'!$D:$F,3,0)</f>
        <v>HW107-06</v>
      </c>
      <c r="G230" s="28" t="s">
        <v>479</v>
      </c>
      <c r="H230" s="50" t="str">
        <f>VLOOKUP(G230,'00设备表'!$D:$F,2,0)</f>
        <v>烽火R220K V2</v>
      </c>
      <c r="I230" s="308" t="s">
        <v>578</v>
      </c>
      <c r="J230" s="109" t="str">
        <f t="shared" si="42"/>
        <v>LC-LC 15米</v>
      </c>
      <c r="K230" s="309">
        <v>2</v>
      </c>
      <c r="L230" s="109">
        <f t="shared" si="43"/>
        <v>15</v>
      </c>
      <c r="M230" s="310"/>
      <c r="N230" s="311" t="str">
        <f t="shared" si="44"/>
        <v>上走线</v>
      </c>
      <c r="O230" s="312"/>
      <c r="P230" s="309"/>
      <c r="Q230" s="298">
        <f t="shared" si="45"/>
        <v>15</v>
      </c>
    </row>
    <row r="231" ht="16" spans="1:17">
      <c r="A231" s="308" t="s">
        <v>576</v>
      </c>
      <c r="B231" s="309">
        <v>220</v>
      </c>
      <c r="C231" s="50" t="str">
        <f>VLOOKUP(D231,'00设备表'!$D:$F,3,0)</f>
        <v>HW107-08</v>
      </c>
      <c r="D231" s="141" t="s">
        <v>495</v>
      </c>
      <c r="E231" s="50" t="str">
        <f>VLOOKUP(D231,'00设备表'!$D:$F,2,0)</f>
        <v>华为CE6881H</v>
      </c>
      <c r="F231" s="28" t="s">
        <v>504</v>
      </c>
      <c r="G231" s="28" t="s">
        <v>510</v>
      </c>
      <c r="H231" s="28" t="s">
        <v>412</v>
      </c>
      <c r="I231" s="308" t="s">
        <v>578</v>
      </c>
      <c r="J231" s="109" t="str">
        <f t="shared" si="42"/>
        <v>LC-LC 15米</v>
      </c>
      <c r="K231" s="309">
        <v>2</v>
      </c>
      <c r="L231" s="109">
        <f t="shared" si="43"/>
        <v>15</v>
      </c>
      <c r="M231" s="310"/>
      <c r="N231" s="311" t="str">
        <f t="shared" si="44"/>
        <v>上走线</v>
      </c>
      <c r="O231" s="312"/>
      <c r="P231" s="309"/>
      <c r="Q231" s="298">
        <f t="shared" si="45"/>
        <v>15</v>
      </c>
    </row>
    <row r="232" ht="16" spans="1:17">
      <c r="A232" s="308" t="s">
        <v>576</v>
      </c>
      <c r="B232" s="309">
        <v>220</v>
      </c>
      <c r="C232" s="50" t="str">
        <f>VLOOKUP(D232,'00设备表'!$D:$F,3,0)</f>
        <v>HW107-08</v>
      </c>
      <c r="D232" s="141" t="s">
        <v>495</v>
      </c>
      <c r="E232" s="50" t="str">
        <f>VLOOKUP(D232,'00设备表'!$D:$F,2,0)</f>
        <v>华为CE6881H</v>
      </c>
      <c r="F232" s="28" t="s">
        <v>504</v>
      </c>
      <c r="G232" s="28" t="s">
        <v>509</v>
      </c>
      <c r="H232" s="28" t="s">
        <v>412</v>
      </c>
      <c r="I232" s="308" t="s">
        <v>578</v>
      </c>
      <c r="J232" s="109" t="str">
        <f t="shared" si="42"/>
        <v>LC-LC 15米</v>
      </c>
      <c r="K232" s="309">
        <v>2</v>
      </c>
      <c r="L232" s="109">
        <f t="shared" si="43"/>
        <v>15</v>
      </c>
      <c r="M232" s="310"/>
      <c r="N232" s="311" t="str">
        <f t="shared" si="44"/>
        <v>上走线</v>
      </c>
      <c r="O232" s="312"/>
      <c r="P232" s="309"/>
      <c r="Q232" s="298">
        <f t="shared" si="45"/>
        <v>15</v>
      </c>
    </row>
    <row r="233" ht="16" spans="1:17">
      <c r="A233" s="308" t="s">
        <v>576</v>
      </c>
      <c r="B233" s="309">
        <v>220</v>
      </c>
      <c r="C233" s="50" t="str">
        <f>VLOOKUP(D233,'00设备表'!$D:$F,3,0)</f>
        <v>HW107-08</v>
      </c>
      <c r="D233" s="141" t="s">
        <v>495</v>
      </c>
      <c r="E233" s="50" t="str">
        <f>VLOOKUP(D233,'00设备表'!$D:$F,2,0)</f>
        <v>华为CE6881H</v>
      </c>
      <c r="F233" s="28" t="s">
        <v>504</v>
      </c>
      <c r="G233" s="28" t="s">
        <v>508</v>
      </c>
      <c r="H233" s="28" t="s">
        <v>412</v>
      </c>
      <c r="I233" s="308" t="s">
        <v>578</v>
      </c>
      <c r="J233" s="109" t="str">
        <f t="shared" si="42"/>
        <v>LC-LC 15米</v>
      </c>
      <c r="K233" s="309">
        <v>2</v>
      </c>
      <c r="L233" s="109">
        <f t="shared" si="43"/>
        <v>15</v>
      </c>
      <c r="M233" s="310"/>
      <c r="N233" s="311" t="str">
        <f t="shared" si="44"/>
        <v>上走线</v>
      </c>
      <c r="O233" s="312"/>
      <c r="P233" s="309"/>
      <c r="Q233" s="298">
        <f t="shared" si="45"/>
        <v>15</v>
      </c>
    </row>
    <row r="234" ht="16" spans="1:17">
      <c r="A234" s="308" t="s">
        <v>576</v>
      </c>
      <c r="B234" s="309">
        <v>220</v>
      </c>
      <c r="C234" s="50" t="str">
        <f>VLOOKUP(D234,'00设备表'!$D:$F,3,0)</f>
        <v>HW107-08</v>
      </c>
      <c r="D234" s="141" t="s">
        <v>495</v>
      </c>
      <c r="E234" s="50" t="str">
        <f>VLOOKUP(D234,'00设备表'!$D:$F,2,0)</f>
        <v>华为CE6881H</v>
      </c>
      <c r="F234" s="28" t="s">
        <v>504</v>
      </c>
      <c r="G234" s="28" t="s">
        <v>507</v>
      </c>
      <c r="H234" s="28" t="s">
        <v>412</v>
      </c>
      <c r="I234" s="308" t="s">
        <v>578</v>
      </c>
      <c r="J234" s="109" t="str">
        <f t="shared" si="42"/>
        <v>LC-LC 15米</v>
      </c>
      <c r="K234" s="309">
        <v>2</v>
      </c>
      <c r="L234" s="109">
        <f t="shared" si="43"/>
        <v>15</v>
      </c>
      <c r="M234" s="310"/>
      <c r="N234" s="311" t="str">
        <f t="shared" si="44"/>
        <v>上走线</v>
      </c>
      <c r="O234" s="312"/>
      <c r="P234" s="309"/>
      <c r="Q234" s="298">
        <f t="shared" si="45"/>
        <v>15</v>
      </c>
    </row>
    <row r="235" ht="16" spans="1:17">
      <c r="A235" s="308" t="s">
        <v>576</v>
      </c>
      <c r="B235" s="309">
        <v>220</v>
      </c>
      <c r="C235" s="50" t="str">
        <f>VLOOKUP(D235,'00设备表'!$D:$F,3,0)</f>
        <v>HW107-08</v>
      </c>
      <c r="D235" s="141" t="s">
        <v>495</v>
      </c>
      <c r="E235" s="50" t="str">
        <f>VLOOKUP(D235,'00设备表'!$D:$F,2,0)</f>
        <v>华为CE6881H</v>
      </c>
      <c r="F235" s="28" t="s">
        <v>504</v>
      </c>
      <c r="G235" s="28" t="s">
        <v>506</v>
      </c>
      <c r="H235" s="28" t="s">
        <v>412</v>
      </c>
      <c r="I235" s="308" t="s">
        <v>578</v>
      </c>
      <c r="J235" s="109" t="str">
        <f t="shared" si="42"/>
        <v>LC-LC 15米</v>
      </c>
      <c r="K235" s="309">
        <v>2</v>
      </c>
      <c r="L235" s="109">
        <f t="shared" si="43"/>
        <v>15</v>
      </c>
      <c r="M235" s="310"/>
      <c r="N235" s="311" t="str">
        <f t="shared" si="44"/>
        <v>上走线</v>
      </c>
      <c r="O235" s="312"/>
      <c r="P235" s="309"/>
      <c r="Q235" s="298">
        <f t="shared" si="45"/>
        <v>15</v>
      </c>
    </row>
    <row r="236" ht="16" spans="1:17">
      <c r="A236" s="308" t="s">
        <v>576</v>
      </c>
      <c r="B236" s="309">
        <v>220</v>
      </c>
      <c r="C236" s="50" t="str">
        <f>VLOOKUP(D236,'00设备表'!$D:$F,3,0)</f>
        <v>HW107-08</v>
      </c>
      <c r="D236" s="141" t="s">
        <v>495</v>
      </c>
      <c r="E236" s="50" t="str">
        <f>VLOOKUP(D236,'00设备表'!$D:$F,2,0)</f>
        <v>华为CE6881H</v>
      </c>
      <c r="F236" s="28" t="s">
        <v>504</v>
      </c>
      <c r="G236" s="28" t="s">
        <v>505</v>
      </c>
      <c r="H236" s="28" t="s">
        <v>412</v>
      </c>
      <c r="I236" s="308" t="s">
        <v>578</v>
      </c>
      <c r="J236" s="109" t="str">
        <f t="shared" si="42"/>
        <v>LC-LC 15米</v>
      </c>
      <c r="K236" s="309">
        <v>2</v>
      </c>
      <c r="L236" s="109">
        <f t="shared" si="43"/>
        <v>15</v>
      </c>
      <c r="M236" s="310"/>
      <c r="N236" s="311" t="str">
        <f t="shared" si="44"/>
        <v>上走线</v>
      </c>
      <c r="O236" s="312"/>
      <c r="P236" s="309"/>
      <c r="Q236" s="298">
        <f t="shared" si="45"/>
        <v>15</v>
      </c>
    </row>
    <row r="237" hidden="1" spans="1:17">
      <c r="A237" s="308" t="s">
        <v>576</v>
      </c>
      <c r="B237" s="309">
        <v>221</v>
      </c>
      <c r="C237" s="50" t="str">
        <f>VLOOKUP(D237,'00设备表'!$D:$F,3,0)</f>
        <v>HW106-04</v>
      </c>
      <c r="D237" s="141" t="s">
        <v>427</v>
      </c>
      <c r="E237" s="50" t="str">
        <f>VLOOKUP(D237,'00设备表'!$D:$F,2,0)</f>
        <v>华为CE6881H</v>
      </c>
      <c r="F237" s="50" t="str">
        <f>VLOOKUP(G237,'00设备表'!$D:$F,3,0)</f>
        <v>HW106-06</v>
      </c>
      <c r="G237" s="141" t="s">
        <v>435</v>
      </c>
      <c r="H237" s="50" t="str">
        <f>VLOOKUP(G237,'00设备表'!$D:$F,2,0)</f>
        <v>华为CE6881H</v>
      </c>
      <c r="I237" s="308" t="s">
        <v>578</v>
      </c>
      <c r="J237" s="109" t="str">
        <f t="shared" si="42"/>
        <v>LC-LC 15米</v>
      </c>
      <c r="K237" s="309">
        <v>4</v>
      </c>
      <c r="L237" s="109">
        <f t="shared" si="43"/>
        <v>15</v>
      </c>
      <c r="M237" s="310"/>
      <c r="N237" s="311" t="str">
        <f t="shared" si="44"/>
        <v>上走线</v>
      </c>
      <c r="O237" s="312"/>
      <c r="P237" s="309"/>
      <c r="Q237" s="298">
        <f t="shared" si="45"/>
        <v>15</v>
      </c>
    </row>
    <row r="238" hidden="1" spans="1:17">
      <c r="A238" s="308" t="s">
        <v>576</v>
      </c>
      <c r="B238" s="309">
        <v>222</v>
      </c>
      <c r="C238" s="50" t="str">
        <f>VLOOKUP(D238,'00设备表'!$D:$F,3,0)</f>
        <v>HW106-04</v>
      </c>
      <c r="D238" s="141" t="s">
        <v>427</v>
      </c>
      <c r="E238" s="50" t="str">
        <f>VLOOKUP(D238,'00设备表'!$D:$F,2,0)</f>
        <v>华为CE6881H</v>
      </c>
      <c r="F238" s="50" t="str">
        <f>VLOOKUP(G238,'00设备表'!$D:$F,3,0)</f>
        <v>HW106-06</v>
      </c>
      <c r="G238" s="141" t="s">
        <v>435</v>
      </c>
      <c r="H238" s="50" t="str">
        <f>VLOOKUP(G238,'00设备表'!$D:$F,2,0)</f>
        <v>华为CE6881H</v>
      </c>
      <c r="I238" s="308" t="s">
        <v>599</v>
      </c>
      <c r="J238" s="109" t="str">
        <f t="shared" si="42"/>
        <v>MPO-MPO 15米</v>
      </c>
      <c r="K238" s="309">
        <v>2</v>
      </c>
      <c r="L238" s="109">
        <f t="shared" si="43"/>
        <v>15</v>
      </c>
      <c r="M238" s="310"/>
      <c r="N238" s="311" t="str">
        <f t="shared" si="44"/>
        <v>上走线</v>
      </c>
      <c r="O238" s="312"/>
      <c r="P238" s="309"/>
      <c r="Q238" s="298">
        <f t="shared" si="45"/>
        <v>15</v>
      </c>
    </row>
    <row r="239" ht="16" hidden="1" spans="1:17">
      <c r="A239" s="308" t="s">
        <v>576</v>
      </c>
      <c r="B239" s="309">
        <v>223</v>
      </c>
      <c r="C239" s="50" t="str">
        <f>VLOOKUP(D239,'00设备表'!$D:$F,3,0)</f>
        <v>HW106-04</v>
      </c>
      <c r="D239" s="141" t="s">
        <v>427</v>
      </c>
      <c r="E239" s="50" t="str">
        <f>VLOOKUP(D239,'00设备表'!$D:$F,2,0)</f>
        <v>华为CE6881H</v>
      </c>
      <c r="F239" s="50" t="str">
        <f>VLOOKUP(G239,'00设备表'!$D:$F,3,0)</f>
        <v>HW106-04</v>
      </c>
      <c r="G239" s="28" t="s">
        <v>433</v>
      </c>
      <c r="H239" s="50" t="str">
        <f>VLOOKUP(G239,'00设备表'!$D:$F,2,0)</f>
        <v>华为9520</v>
      </c>
      <c r="I239" s="308" t="s">
        <v>578</v>
      </c>
      <c r="J239" s="109" t="str">
        <f t="shared" si="42"/>
        <v>LC-LC 10米</v>
      </c>
      <c r="K239" s="309">
        <v>4</v>
      </c>
      <c r="L239" s="109">
        <f t="shared" si="43"/>
        <v>10</v>
      </c>
      <c r="M239" s="310"/>
      <c r="N239" s="311" t="str">
        <f t="shared" si="44"/>
        <v>架内走线</v>
      </c>
      <c r="O239" s="312"/>
      <c r="P239" s="309"/>
      <c r="Q239" s="298">
        <f t="shared" si="45"/>
        <v>10</v>
      </c>
    </row>
    <row r="240" ht="16" hidden="1" spans="1:17">
      <c r="A240" s="308" t="s">
        <v>576</v>
      </c>
      <c r="B240" s="309">
        <v>224</v>
      </c>
      <c r="C240" s="50" t="str">
        <f>VLOOKUP(D240,'00设备表'!$D:$F,3,0)</f>
        <v>HW106-04</v>
      </c>
      <c r="D240" s="141" t="s">
        <v>427</v>
      </c>
      <c r="E240" s="50" t="str">
        <f>VLOOKUP(D240,'00设备表'!$D:$F,2,0)</f>
        <v>华为CE6881H</v>
      </c>
      <c r="F240" s="50" t="str">
        <f>VLOOKUP(G240,'00设备表'!$D:$F,3,0)</f>
        <v>HW106-06</v>
      </c>
      <c r="G240" s="28" t="s">
        <v>438</v>
      </c>
      <c r="H240" s="50" t="str">
        <f>VLOOKUP(G240,'00设备表'!$D:$F,2,0)</f>
        <v>华为5500</v>
      </c>
      <c r="I240" s="308" t="s">
        <v>578</v>
      </c>
      <c r="J240" s="109" t="str">
        <f t="shared" si="42"/>
        <v>LC-LC 15米</v>
      </c>
      <c r="K240" s="309">
        <v>8</v>
      </c>
      <c r="L240" s="109">
        <f t="shared" si="43"/>
        <v>15</v>
      </c>
      <c r="M240" s="310"/>
      <c r="N240" s="311" t="str">
        <f t="shared" si="44"/>
        <v>上走线</v>
      </c>
      <c r="O240" s="312"/>
      <c r="P240" s="309"/>
      <c r="Q240" s="298">
        <f t="shared" si="45"/>
        <v>15</v>
      </c>
    </row>
    <row r="241" ht="16" hidden="1" spans="1:17">
      <c r="A241" s="308" t="s">
        <v>576</v>
      </c>
      <c r="B241" s="309">
        <v>225</v>
      </c>
      <c r="C241" s="50" t="str">
        <f>VLOOKUP(D241,'00设备表'!$D:$F,3,0)</f>
        <v>HW106-04</v>
      </c>
      <c r="D241" s="141" t="s">
        <v>427</v>
      </c>
      <c r="E241" s="50" t="str">
        <f>VLOOKUP(D241,'00设备表'!$D:$F,2,0)</f>
        <v>华为CE6881H</v>
      </c>
      <c r="F241" s="50" t="str">
        <f>VLOOKUP(G241,'00设备表'!$D:$F,3,0)</f>
        <v>HW106-06</v>
      </c>
      <c r="G241" s="28" t="s">
        <v>436</v>
      </c>
      <c r="H241" s="50" t="str">
        <f>VLOOKUP(G241,'00设备表'!$D:$F,2,0)</f>
        <v>中兴R5530 G2</v>
      </c>
      <c r="I241" s="308" t="s">
        <v>578</v>
      </c>
      <c r="J241" s="109" t="str">
        <f t="shared" si="42"/>
        <v>LC-LC 15米</v>
      </c>
      <c r="K241" s="309">
        <v>2</v>
      </c>
      <c r="L241" s="109">
        <f t="shared" si="43"/>
        <v>15</v>
      </c>
      <c r="M241" s="310"/>
      <c r="N241" s="311" t="str">
        <f t="shared" si="44"/>
        <v>上走线</v>
      </c>
      <c r="O241" s="312"/>
      <c r="P241" s="308" t="s">
        <v>603</v>
      </c>
      <c r="Q241" s="298">
        <f t="shared" si="45"/>
        <v>15</v>
      </c>
    </row>
    <row r="242" ht="16" hidden="1" spans="1:17">
      <c r="A242" s="308" t="s">
        <v>576</v>
      </c>
      <c r="B242" s="309">
        <v>226</v>
      </c>
      <c r="C242" s="50" t="str">
        <f>VLOOKUP(D242,'00设备表'!$D:$F,3,0)</f>
        <v>HW106-04</v>
      </c>
      <c r="D242" s="141" t="s">
        <v>427</v>
      </c>
      <c r="E242" s="50" t="str">
        <f>VLOOKUP(D242,'00设备表'!$D:$F,2,0)</f>
        <v>华为CE6881H</v>
      </c>
      <c r="F242" s="50" t="str">
        <f>VLOOKUP(G242,'00设备表'!$D:$F,3,0)</f>
        <v>HW105-06</v>
      </c>
      <c r="G242" s="28" t="s">
        <v>394</v>
      </c>
      <c r="H242" s="50" t="str">
        <f>VLOOKUP(G242,'00设备表'!$D:$F,2,0)</f>
        <v>烽火R220K V2</v>
      </c>
      <c r="I242" s="308" t="s">
        <v>578</v>
      </c>
      <c r="J242" s="109" t="str">
        <f t="shared" si="42"/>
        <v>LC-LC 15米</v>
      </c>
      <c r="K242" s="309">
        <v>2</v>
      </c>
      <c r="L242" s="109">
        <f t="shared" si="43"/>
        <v>15</v>
      </c>
      <c r="M242" s="310"/>
      <c r="N242" s="311" t="str">
        <f t="shared" si="44"/>
        <v>上走线</v>
      </c>
      <c r="O242" s="312"/>
      <c r="P242" s="308" t="s">
        <v>604</v>
      </c>
      <c r="Q242" s="298" t="str">
        <f t="shared" si="45"/>
        <v>建议手动计算</v>
      </c>
    </row>
    <row r="243" ht="16" hidden="1" spans="1:17">
      <c r="A243" s="308" t="s">
        <v>576</v>
      </c>
      <c r="B243" s="309">
        <v>227</v>
      </c>
      <c r="C243" s="50" t="str">
        <f>VLOOKUP(D243,'00设备表'!$D:$F,3,0)</f>
        <v>HW106-04</v>
      </c>
      <c r="D243" s="141" t="s">
        <v>427</v>
      </c>
      <c r="E243" s="50" t="str">
        <f>VLOOKUP(D243,'00设备表'!$D:$F,2,0)</f>
        <v>华为CE6881H</v>
      </c>
      <c r="F243" s="50" t="str">
        <f>VLOOKUP(G243,'00设备表'!$D:$F,3,0)</f>
        <v>HW105-06</v>
      </c>
      <c r="G243" s="28" t="s">
        <v>399</v>
      </c>
      <c r="H243" s="50" t="str">
        <f>VLOOKUP(G243,'00设备表'!$D:$F,2,0)</f>
        <v>烽火R220K V2</v>
      </c>
      <c r="I243" s="308" t="s">
        <v>578</v>
      </c>
      <c r="J243" s="109" t="str">
        <f t="shared" si="42"/>
        <v>LC-LC 15米</v>
      </c>
      <c r="K243" s="309">
        <v>2</v>
      </c>
      <c r="L243" s="109">
        <f t="shared" si="43"/>
        <v>15</v>
      </c>
      <c r="M243" s="310"/>
      <c r="N243" s="311" t="str">
        <f t="shared" si="44"/>
        <v>上走线</v>
      </c>
      <c r="O243" s="312"/>
      <c r="P243" s="309"/>
      <c r="Q243" s="298" t="str">
        <f t="shared" si="45"/>
        <v>建议手动计算</v>
      </c>
    </row>
    <row r="244" ht="16" hidden="1" spans="1:17">
      <c r="A244" s="308" t="s">
        <v>576</v>
      </c>
      <c r="B244" s="309">
        <v>228</v>
      </c>
      <c r="C244" s="50" t="str">
        <f>VLOOKUP(D244,'00设备表'!$D:$F,3,0)</f>
        <v>HW106-04</v>
      </c>
      <c r="D244" s="141" t="s">
        <v>427</v>
      </c>
      <c r="E244" s="50" t="str">
        <f>VLOOKUP(D244,'00设备表'!$D:$F,2,0)</f>
        <v>华为CE6881H</v>
      </c>
      <c r="F244" s="50" t="str">
        <f>VLOOKUP(G244,'00设备表'!$D:$F,3,0)</f>
        <v>HW105-08</v>
      </c>
      <c r="G244" s="28" t="s">
        <v>409</v>
      </c>
      <c r="H244" s="50" t="str">
        <f>VLOOKUP(G244,'00设备表'!$D:$F,2,0)</f>
        <v>烽火R220K V2</v>
      </c>
      <c r="I244" s="308" t="s">
        <v>578</v>
      </c>
      <c r="J244" s="109" t="str">
        <f t="shared" si="42"/>
        <v>LC-LC 15米</v>
      </c>
      <c r="K244" s="309">
        <v>2</v>
      </c>
      <c r="L244" s="109">
        <f t="shared" si="43"/>
        <v>15</v>
      </c>
      <c r="M244" s="310"/>
      <c r="N244" s="311" t="str">
        <f t="shared" si="44"/>
        <v>上走线</v>
      </c>
      <c r="O244" s="312"/>
      <c r="P244" s="309"/>
      <c r="Q244" s="298" t="str">
        <f t="shared" si="45"/>
        <v>建议手动计算</v>
      </c>
    </row>
    <row r="245" ht="16" hidden="1" spans="1:17">
      <c r="A245" s="308" t="s">
        <v>576</v>
      </c>
      <c r="B245" s="309">
        <v>229</v>
      </c>
      <c r="C245" s="50" t="str">
        <f>VLOOKUP(D245,'00设备表'!$D:$F,3,0)</f>
        <v>HW106-04</v>
      </c>
      <c r="D245" s="141" t="s">
        <v>427</v>
      </c>
      <c r="E245" s="50" t="str">
        <f>VLOOKUP(D245,'00设备表'!$D:$F,2,0)</f>
        <v>华为CE6881H</v>
      </c>
      <c r="F245" s="50" t="str">
        <f>VLOOKUP(G245,'00设备表'!$D:$F,3,0)</f>
        <v>HW105-06</v>
      </c>
      <c r="G245" s="28" t="s">
        <v>398</v>
      </c>
      <c r="H245" s="50" t="str">
        <f>VLOOKUP(G245,'00设备表'!$D:$F,2,0)</f>
        <v>烽火R220K V2</v>
      </c>
      <c r="I245" s="308" t="s">
        <v>578</v>
      </c>
      <c r="J245" s="109" t="str">
        <f t="shared" si="42"/>
        <v>LC-LC 15米</v>
      </c>
      <c r="K245" s="309">
        <v>2</v>
      </c>
      <c r="L245" s="109">
        <f t="shared" si="43"/>
        <v>15</v>
      </c>
      <c r="M245" s="310"/>
      <c r="N245" s="311" t="str">
        <f t="shared" si="44"/>
        <v>上走线</v>
      </c>
      <c r="O245" s="312"/>
      <c r="P245" s="309"/>
      <c r="Q245" s="298" t="str">
        <f t="shared" si="45"/>
        <v>建议手动计算</v>
      </c>
    </row>
    <row r="246" ht="16" hidden="1" spans="1:17">
      <c r="A246" s="308" t="s">
        <v>576</v>
      </c>
      <c r="B246" s="309">
        <v>230</v>
      </c>
      <c r="C246" s="50" t="str">
        <f>VLOOKUP(D246,'00设备表'!$D:$F,3,0)</f>
        <v>HW106-04</v>
      </c>
      <c r="D246" s="141" t="s">
        <v>427</v>
      </c>
      <c r="E246" s="50" t="str">
        <f>VLOOKUP(D246,'00设备表'!$D:$F,2,0)</f>
        <v>华为CE6881H</v>
      </c>
      <c r="F246" s="50" t="str">
        <f>VLOOKUP(G246,'00设备表'!$D:$F,3,0)</f>
        <v>HW105-08</v>
      </c>
      <c r="G246" s="28" t="s">
        <v>408</v>
      </c>
      <c r="H246" s="50" t="str">
        <f>VLOOKUP(G246,'00设备表'!$D:$F,2,0)</f>
        <v>烽火R220K V2</v>
      </c>
      <c r="I246" s="308" t="s">
        <v>578</v>
      </c>
      <c r="J246" s="109" t="str">
        <f t="shared" si="42"/>
        <v>LC-LC 15米</v>
      </c>
      <c r="K246" s="309">
        <v>2</v>
      </c>
      <c r="L246" s="109">
        <f t="shared" si="43"/>
        <v>15</v>
      </c>
      <c r="M246" s="310"/>
      <c r="N246" s="311" t="str">
        <f t="shared" si="44"/>
        <v>上走线</v>
      </c>
      <c r="O246" s="312"/>
      <c r="P246" s="309"/>
      <c r="Q246" s="298" t="str">
        <f t="shared" si="45"/>
        <v>建议手动计算</v>
      </c>
    </row>
    <row r="247" ht="16" hidden="1" spans="1:17">
      <c r="A247" s="308" t="s">
        <v>576</v>
      </c>
      <c r="B247" s="309">
        <v>231</v>
      </c>
      <c r="C247" s="50" t="str">
        <f>VLOOKUP(D247,'00设备表'!$D:$F,3,0)</f>
        <v>HW106-04</v>
      </c>
      <c r="D247" s="141" t="s">
        <v>427</v>
      </c>
      <c r="E247" s="50" t="str">
        <f>VLOOKUP(D247,'00设备表'!$D:$F,2,0)</f>
        <v>华为CE6881H</v>
      </c>
      <c r="F247" s="50" t="str">
        <f>VLOOKUP(G247,'00设备表'!$D:$F,3,0)</f>
        <v>HW105-06</v>
      </c>
      <c r="G247" s="28" t="s">
        <v>397</v>
      </c>
      <c r="H247" s="50" t="str">
        <f>VLOOKUP(G247,'00设备表'!$D:$F,2,0)</f>
        <v>烽火R220K V2</v>
      </c>
      <c r="I247" s="308" t="s">
        <v>578</v>
      </c>
      <c r="J247" s="109" t="str">
        <f t="shared" ref="J247:J263" si="46">IF(I247="多模双头尾纤","LC-LC"&amp;" "&amp;L247&amp;"米",IF(I247="单模双头尾纤","SC-LC"&amp;" "&amp;L247&amp;"米",IF(I247="MPO双头尾纤","MPO-MPO"&amp;" "&amp;L247&amp;"米",IF(I247="以太网线","超五类线",0))))</f>
        <v>LC-LC 15米</v>
      </c>
      <c r="K247" s="309">
        <v>2</v>
      </c>
      <c r="L247" s="109">
        <f t="shared" ref="L247:L263" si="47">IF(C247=F247,10,(10+ROUNDUP(ABS(MID(C247,7,3)-MID(F247,7,3))/4,0)*5))</f>
        <v>15</v>
      </c>
      <c r="M247" s="310"/>
      <c r="N247" s="311" t="str">
        <f t="shared" ref="N247:N263" si="48">IF(L247=10,"架内走线","上走线")</f>
        <v>上走线</v>
      </c>
      <c r="O247" s="312"/>
      <c r="P247" s="309"/>
      <c r="Q247" s="298" t="str">
        <f t="shared" ref="Q247:Q263" si="49">IF(ABS(MID(C247,3,3)-MID(F247,3,3))&lt;&gt;0,"建议手动计算",IF(C247=F247,10,(10+ROUNDUP(ABS(MID(C247,7,3)-MID(F247,7,3))/4,0)*5)))</f>
        <v>建议手动计算</v>
      </c>
    </row>
    <row r="248" ht="16" hidden="1" spans="1:17">
      <c r="A248" s="308" t="s">
        <v>576</v>
      </c>
      <c r="B248" s="309">
        <v>232</v>
      </c>
      <c r="C248" s="50" t="str">
        <f>VLOOKUP(D248,'00设备表'!$D:$F,3,0)</f>
        <v>HW106-04</v>
      </c>
      <c r="D248" s="141" t="s">
        <v>427</v>
      </c>
      <c r="E248" s="50" t="str">
        <f>VLOOKUP(D248,'00设备表'!$D:$F,2,0)</f>
        <v>华为CE6881H</v>
      </c>
      <c r="F248" s="50" t="str">
        <f>VLOOKUP(G248,'00设备表'!$D:$F,3,0)</f>
        <v>HW105-08</v>
      </c>
      <c r="G248" s="28" t="s">
        <v>407</v>
      </c>
      <c r="H248" s="50" t="str">
        <f>VLOOKUP(G248,'00设备表'!$D:$F,2,0)</f>
        <v>烽火R220K V2</v>
      </c>
      <c r="I248" s="308" t="s">
        <v>578</v>
      </c>
      <c r="J248" s="109" t="str">
        <f t="shared" si="46"/>
        <v>LC-LC 15米</v>
      </c>
      <c r="K248" s="309">
        <v>2</v>
      </c>
      <c r="L248" s="109">
        <f t="shared" si="47"/>
        <v>15</v>
      </c>
      <c r="M248" s="310"/>
      <c r="N248" s="311" t="str">
        <f t="shared" si="48"/>
        <v>上走线</v>
      </c>
      <c r="O248" s="312"/>
      <c r="P248" s="309"/>
      <c r="Q248" s="298" t="str">
        <f t="shared" si="49"/>
        <v>建议手动计算</v>
      </c>
    </row>
    <row r="249" ht="16" hidden="1" spans="1:17">
      <c r="A249" s="308" t="s">
        <v>576</v>
      </c>
      <c r="B249" s="309">
        <v>233</v>
      </c>
      <c r="C249" s="50" t="str">
        <f>VLOOKUP(D249,'00设备表'!$D:$F,3,0)</f>
        <v>HW106-04</v>
      </c>
      <c r="D249" s="141" t="s">
        <v>427</v>
      </c>
      <c r="E249" s="50" t="str">
        <f>VLOOKUP(D249,'00设备表'!$D:$F,2,0)</f>
        <v>华为CE6881H</v>
      </c>
      <c r="F249" s="50" t="str">
        <f>VLOOKUP(G249,'00设备表'!$D:$F,3,0)</f>
        <v>HW105-06</v>
      </c>
      <c r="G249" s="28" t="s">
        <v>396</v>
      </c>
      <c r="H249" s="50" t="str">
        <f>VLOOKUP(G249,'00设备表'!$D:$F,2,0)</f>
        <v>烽火R220K V2</v>
      </c>
      <c r="I249" s="308" t="s">
        <v>578</v>
      </c>
      <c r="J249" s="109" t="str">
        <f t="shared" si="46"/>
        <v>LC-LC 15米</v>
      </c>
      <c r="K249" s="309">
        <v>2</v>
      </c>
      <c r="L249" s="109">
        <f t="shared" si="47"/>
        <v>15</v>
      </c>
      <c r="M249" s="310"/>
      <c r="N249" s="311" t="str">
        <f t="shared" si="48"/>
        <v>上走线</v>
      </c>
      <c r="O249" s="312"/>
      <c r="P249" s="309"/>
      <c r="Q249" s="298" t="str">
        <f t="shared" si="49"/>
        <v>建议手动计算</v>
      </c>
    </row>
    <row r="250" ht="16" hidden="1" spans="1:17">
      <c r="A250" s="308" t="s">
        <v>576</v>
      </c>
      <c r="B250" s="309">
        <v>234</v>
      </c>
      <c r="C250" s="50" t="str">
        <f>VLOOKUP(D250,'00设备表'!$D:$F,3,0)</f>
        <v>HW106-04</v>
      </c>
      <c r="D250" s="99" t="s">
        <v>427</v>
      </c>
      <c r="E250" s="50" t="str">
        <f>VLOOKUP(D250,'00设备表'!$D:$F,2,0)</f>
        <v>华为CE6881H</v>
      </c>
      <c r="F250" s="50" t="str">
        <f>VLOOKUP(G250,'00设备表'!$D:$F,3,0)</f>
        <v>HW105-08</v>
      </c>
      <c r="G250" s="28" t="s">
        <v>406</v>
      </c>
      <c r="H250" s="50" t="str">
        <f>VLOOKUP(G250,'00设备表'!$D:$F,2,0)</f>
        <v>烽火R220K V2</v>
      </c>
      <c r="I250" s="308" t="s">
        <v>578</v>
      </c>
      <c r="J250" s="109" t="str">
        <f t="shared" si="46"/>
        <v>LC-LC 15米</v>
      </c>
      <c r="K250" s="309">
        <v>2</v>
      </c>
      <c r="L250" s="109">
        <f t="shared" si="47"/>
        <v>15</v>
      </c>
      <c r="M250" s="310"/>
      <c r="N250" s="311" t="str">
        <f t="shared" si="48"/>
        <v>上走线</v>
      </c>
      <c r="O250" s="312"/>
      <c r="P250" s="309"/>
      <c r="Q250" s="298" t="str">
        <f t="shared" si="49"/>
        <v>建议手动计算</v>
      </c>
    </row>
    <row r="251" ht="16" hidden="1" spans="1:17">
      <c r="A251" s="308" t="s">
        <v>576</v>
      </c>
      <c r="B251" s="309">
        <v>235</v>
      </c>
      <c r="C251" s="50" t="str">
        <f>VLOOKUP(D251,'00设备表'!$D:$F,3,0)</f>
        <v>HW106-04</v>
      </c>
      <c r="D251" s="99" t="s">
        <v>427</v>
      </c>
      <c r="E251" s="50" t="str">
        <f>VLOOKUP(D251,'00设备表'!$D:$F,2,0)</f>
        <v>华为CE6881H</v>
      </c>
      <c r="F251" s="50" t="str">
        <f>VLOOKUP(G251,'00设备表'!$D:$F,3,0)</f>
        <v>HW105-06</v>
      </c>
      <c r="G251" s="28" t="s">
        <v>395</v>
      </c>
      <c r="H251" s="50" t="str">
        <f>VLOOKUP(G251,'00设备表'!$D:$F,2,0)</f>
        <v>烽火R220K V2</v>
      </c>
      <c r="I251" s="308" t="s">
        <v>578</v>
      </c>
      <c r="J251" s="109" t="str">
        <f t="shared" si="46"/>
        <v>LC-LC 15米</v>
      </c>
      <c r="K251" s="309">
        <v>2</v>
      </c>
      <c r="L251" s="109">
        <f t="shared" si="47"/>
        <v>15</v>
      </c>
      <c r="M251" s="310"/>
      <c r="N251" s="311" t="str">
        <f t="shared" si="48"/>
        <v>上走线</v>
      </c>
      <c r="O251" s="312"/>
      <c r="P251" s="309"/>
      <c r="Q251" s="298" t="str">
        <f t="shared" si="49"/>
        <v>建议手动计算</v>
      </c>
    </row>
    <row r="252" ht="16" spans="1:17">
      <c r="A252" s="308" t="s">
        <v>576</v>
      </c>
      <c r="B252" s="309">
        <v>162</v>
      </c>
      <c r="C252" s="50" t="str">
        <f>VLOOKUP(D252,'00设备表'!$D:$F,3,0)</f>
        <v>HW106-04</v>
      </c>
      <c r="D252" s="99" t="s">
        <v>427</v>
      </c>
      <c r="E252" s="50" t="str">
        <f>VLOOKUP(D252,'00设备表'!$D:$F,2,0)</f>
        <v>华为CE6881H</v>
      </c>
      <c r="F252" s="28" t="s">
        <v>410</v>
      </c>
      <c r="G252" s="28" t="s">
        <v>415</v>
      </c>
      <c r="H252" s="28" t="s">
        <v>412</v>
      </c>
      <c r="I252" s="308" t="s">
        <v>578</v>
      </c>
      <c r="J252" s="109" t="str">
        <f t="shared" si="46"/>
        <v>LC-LC 20米</v>
      </c>
      <c r="K252" s="309">
        <v>2</v>
      </c>
      <c r="L252" s="109">
        <f t="shared" si="47"/>
        <v>20</v>
      </c>
      <c r="M252" s="310"/>
      <c r="N252" s="311" t="str">
        <f t="shared" si="48"/>
        <v>上走线</v>
      </c>
      <c r="O252" s="312"/>
      <c r="P252" s="309"/>
      <c r="Q252" s="298" t="str">
        <f t="shared" si="49"/>
        <v>建议手动计算</v>
      </c>
    </row>
    <row r="253" ht="16" spans="1:17">
      <c r="A253" s="308" t="s">
        <v>576</v>
      </c>
      <c r="B253" s="309">
        <v>162</v>
      </c>
      <c r="C253" s="50" t="str">
        <f>VLOOKUP(D253,'00设备表'!$D:$F,3,0)</f>
        <v>HW106-04</v>
      </c>
      <c r="D253" s="99" t="s">
        <v>427</v>
      </c>
      <c r="E253" s="50" t="str">
        <f>VLOOKUP(D253,'00设备表'!$D:$F,2,0)</f>
        <v>华为CE6881H</v>
      </c>
      <c r="F253" s="28" t="s">
        <v>410</v>
      </c>
      <c r="G253" s="28" t="s">
        <v>414</v>
      </c>
      <c r="H253" s="28" t="s">
        <v>412</v>
      </c>
      <c r="I253" s="308" t="s">
        <v>578</v>
      </c>
      <c r="J253" s="109" t="str">
        <f t="shared" si="46"/>
        <v>LC-LC 20米</v>
      </c>
      <c r="K253" s="309">
        <v>2</v>
      </c>
      <c r="L253" s="109">
        <f t="shared" si="47"/>
        <v>20</v>
      </c>
      <c r="M253" s="310"/>
      <c r="N253" s="311" t="str">
        <f t="shared" si="48"/>
        <v>上走线</v>
      </c>
      <c r="O253" s="312"/>
      <c r="P253" s="309"/>
      <c r="Q253" s="298" t="str">
        <f t="shared" si="49"/>
        <v>建议手动计算</v>
      </c>
    </row>
    <row r="254" ht="16" spans="1:17">
      <c r="A254" s="308" t="s">
        <v>576</v>
      </c>
      <c r="B254" s="309">
        <v>162</v>
      </c>
      <c r="C254" s="50" t="str">
        <f>VLOOKUP(D254,'00设备表'!$D:$F,3,0)</f>
        <v>HW106-04</v>
      </c>
      <c r="D254" s="99" t="s">
        <v>427</v>
      </c>
      <c r="E254" s="50" t="str">
        <f>VLOOKUP(D254,'00设备表'!$D:$F,2,0)</f>
        <v>华为CE6881H</v>
      </c>
      <c r="F254" s="28" t="s">
        <v>410</v>
      </c>
      <c r="G254" s="28" t="s">
        <v>413</v>
      </c>
      <c r="H254" s="28" t="s">
        <v>412</v>
      </c>
      <c r="I254" s="308" t="s">
        <v>578</v>
      </c>
      <c r="J254" s="109" t="str">
        <f t="shared" si="46"/>
        <v>LC-LC 20米</v>
      </c>
      <c r="K254" s="309">
        <v>2</v>
      </c>
      <c r="L254" s="109">
        <f t="shared" si="47"/>
        <v>20</v>
      </c>
      <c r="M254" s="310"/>
      <c r="N254" s="311" t="str">
        <f t="shared" si="48"/>
        <v>上走线</v>
      </c>
      <c r="O254" s="312"/>
      <c r="P254" s="309"/>
      <c r="Q254" s="298" t="str">
        <f t="shared" si="49"/>
        <v>建议手动计算</v>
      </c>
    </row>
    <row r="255" ht="16" spans="1:17">
      <c r="A255" s="308" t="s">
        <v>576</v>
      </c>
      <c r="B255" s="309">
        <v>162</v>
      </c>
      <c r="C255" s="50" t="str">
        <f>VLOOKUP(D255,'00设备表'!$D:$F,3,0)</f>
        <v>HW106-04</v>
      </c>
      <c r="D255" s="99" t="s">
        <v>427</v>
      </c>
      <c r="E255" s="50" t="str">
        <f>VLOOKUP(D255,'00设备表'!$D:$F,2,0)</f>
        <v>华为CE6881H</v>
      </c>
      <c r="F255" s="28" t="s">
        <v>410</v>
      </c>
      <c r="G255" s="28" t="s">
        <v>411</v>
      </c>
      <c r="H255" s="28" t="s">
        <v>412</v>
      </c>
      <c r="I255" s="308" t="s">
        <v>578</v>
      </c>
      <c r="J255" s="109" t="str">
        <f t="shared" si="46"/>
        <v>LC-LC 20米</v>
      </c>
      <c r="K255" s="309">
        <v>2</v>
      </c>
      <c r="L255" s="109">
        <f t="shared" si="47"/>
        <v>20</v>
      </c>
      <c r="M255" s="310"/>
      <c r="N255" s="311" t="str">
        <f t="shared" si="48"/>
        <v>上走线</v>
      </c>
      <c r="O255" s="312"/>
      <c r="P255" s="309"/>
      <c r="Q255" s="298" t="str">
        <f t="shared" si="49"/>
        <v>建议手动计算</v>
      </c>
    </row>
    <row r="256" ht="16" hidden="1" spans="1:17">
      <c r="A256" s="308" t="s">
        <v>576</v>
      </c>
      <c r="B256" s="309">
        <v>236</v>
      </c>
      <c r="C256" s="50" t="str">
        <f>VLOOKUP(D256,'00设备表'!$D:$F,3,0)</f>
        <v>HW106-06</v>
      </c>
      <c r="D256" s="141" t="s">
        <v>435</v>
      </c>
      <c r="E256" s="50" t="str">
        <f>VLOOKUP(D256,'00设备表'!$D:$F,2,0)</f>
        <v>华为CE6881H</v>
      </c>
      <c r="F256" s="50" t="str">
        <f>VLOOKUP(G256,'00设备表'!$D:$F,3,0)</f>
        <v>HW106-04</v>
      </c>
      <c r="G256" s="28" t="s">
        <v>433</v>
      </c>
      <c r="H256" s="50" t="str">
        <f>VLOOKUP(G256,'00设备表'!$D:$F,2,0)</f>
        <v>华为9520</v>
      </c>
      <c r="I256" s="308" t="s">
        <v>578</v>
      </c>
      <c r="J256" s="109" t="str">
        <f t="shared" si="46"/>
        <v>LC-LC 15米</v>
      </c>
      <c r="K256" s="309">
        <v>4</v>
      </c>
      <c r="L256" s="109">
        <f t="shared" si="47"/>
        <v>15</v>
      </c>
      <c r="M256" s="310"/>
      <c r="N256" s="311" t="str">
        <f t="shared" si="48"/>
        <v>上走线</v>
      </c>
      <c r="O256" s="312"/>
      <c r="P256" s="309"/>
      <c r="Q256" s="298">
        <f t="shared" si="49"/>
        <v>15</v>
      </c>
    </row>
    <row r="257" ht="16" hidden="1" spans="1:17">
      <c r="A257" s="308" t="s">
        <v>576</v>
      </c>
      <c r="B257" s="309">
        <v>237</v>
      </c>
      <c r="C257" s="50" t="str">
        <f>VLOOKUP(D257,'00设备表'!$D:$F,3,0)</f>
        <v>HW106-06</v>
      </c>
      <c r="D257" s="141" t="s">
        <v>435</v>
      </c>
      <c r="E257" s="50" t="str">
        <f>VLOOKUP(D257,'00设备表'!$D:$F,2,0)</f>
        <v>华为CE6881H</v>
      </c>
      <c r="F257" s="50" t="str">
        <f>VLOOKUP(G257,'00设备表'!$D:$F,3,0)</f>
        <v>HW106-06</v>
      </c>
      <c r="G257" s="28" t="s">
        <v>438</v>
      </c>
      <c r="H257" s="50" t="str">
        <f>VLOOKUP(G257,'00设备表'!$D:$F,2,0)</f>
        <v>华为5500</v>
      </c>
      <c r="I257" s="308" t="s">
        <v>578</v>
      </c>
      <c r="J257" s="109" t="str">
        <f t="shared" si="46"/>
        <v>LC-LC 10米</v>
      </c>
      <c r="K257" s="309">
        <v>8</v>
      </c>
      <c r="L257" s="109">
        <f t="shared" si="47"/>
        <v>10</v>
      </c>
      <c r="M257" s="310"/>
      <c r="N257" s="311" t="str">
        <f t="shared" si="48"/>
        <v>架内走线</v>
      </c>
      <c r="O257" s="312"/>
      <c r="P257" s="309"/>
      <c r="Q257" s="298">
        <f t="shared" si="49"/>
        <v>10</v>
      </c>
    </row>
    <row r="258" ht="16" hidden="1" spans="1:17">
      <c r="A258" s="308" t="s">
        <v>576</v>
      </c>
      <c r="B258" s="309">
        <v>238</v>
      </c>
      <c r="C258" s="50" t="str">
        <f>VLOOKUP(D258,'00设备表'!$D:$F,3,0)</f>
        <v>HW106-06</v>
      </c>
      <c r="D258" s="141" t="s">
        <v>435</v>
      </c>
      <c r="E258" s="50" t="str">
        <f>VLOOKUP(D258,'00设备表'!$D:$F,2,0)</f>
        <v>华为CE6881H</v>
      </c>
      <c r="F258" s="50" t="str">
        <f>VLOOKUP(G258,'00设备表'!$D:$F,3,0)</f>
        <v>HW106-06</v>
      </c>
      <c r="G258" s="28" t="s">
        <v>436</v>
      </c>
      <c r="H258" s="50" t="str">
        <f>VLOOKUP(G258,'00设备表'!$D:$F,2,0)</f>
        <v>中兴R5530 G2</v>
      </c>
      <c r="I258" s="308" t="s">
        <v>578</v>
      </c>
      <c r="J258" s="109" t="str">
        <f t="shared" si="46"/>
        <v>LC-LC 10米</v>
      </c>
      <c r="K258" s="309">
        <v>2</v>
      </c>
      <c r="L258" s="109">
        <f t="shared" si="47"/>
        <v>10</v>
      </c>
      <c r="M258" s="310"/>
      <c r="N258" s="311" t="str">
        <f t="shared" si="48"/>
        <v>架内走线</v>
      </c>
      <c r="O258" s="312"/>
      <c r="P258" s="309"/>
      <c r="Q258" s="298">
        <f t="shared" si="49"/>
        <v>10</v>
      </c>
    </row>
    <row r="259" ht="16" hidden="1" spans="1:17">
      <c r="A259" s="308" t="s">
        <v>576</v>
      </c>
      <c r="B259" s="309">
        <v>239</v>
      </c>
      <c r="C259" s="50" t="str">
        <f>VLOOKUP(D259,'00设备表'!$D:$F,3,0)</f>
        <v>HW106-06</v>
      </c>
      <c r="D259" s="141" t="s">
        <v>435</v>
      </c>
      <c r="E259" s="50" t="str">
        <f>VLOOKUP(D259,'00设备表'!$D:$F,2,0)</f>
        <v>华为CE6881H</v>
      </c>
      <c r="F259" s="50" t="str">
        <f>VLOOKUP(G259,'00设备表'!$D:$F,3,0)</f>
        <v>HW105-06</v>
      </c>
      <c r="G259" s="28" t="s">
        <v>394</v>
      </c>
      <c r="H259" s="50" t="str">
        <f>VLOOKUP(G259,'00设备表'!$D:$F,2,0)</f>
        <v>烽火R220K V2</v>
      </c>
      <c r="I259" s="308" t="s">
        <v>578</v>
      </c>
      <c r="J259" s="109" t="str">
        <f t="shared" si="46"/>
        <v>LC-LC 10米</v>
      </c>
      <c r="K259" s="309">
        <v>2</v>
      </c>
      <c r="L259" s="109">
        <f t="shared" si="47"/>
        <v>10</v>
      </c>
      <c r="M259" s="310"/>
      <c r="N259" s="311" t="str">
        <f t="shared" si="48"/>
        <v>架内走线</v>
      </c>
      <c r="O259" s="312"/>
      <c r="P259" s="309"/>
      <c r="Q259" s="298" t="str">
        <f t="shared" si="49"/>
        <v>建议手动计算</v>
      </c>
    </row>
    <row r="260" ht="16" hidden="1" spans="1:17">
      <c r="A260" s="308" t="s">
        <v>576</v>
      </c>
      <c r="B260" s="309">
        <v>240</v>
      </c>
      <c r="C260" s="50" t="str">
        <f>VLOOKUP(D260,'00设备表'!$D:$F,3,0)</f>
        <v>HW106-06</v>
      </c>
      <c r="D260" s="141" t="s">
        <v>435</v>
      </c>
      <c r="E260" s="50" t="str">
        <f>VLOOKUP(D260,'00设备表'!$D:$F,2,0)</f>
        <v>华为CE6881H</v>
      </c>
      <c r="F260" s="50" t="str">
        <f>VLOOKUP(G260,'00设备表'!$D:$F,3,0)</f>
        <v>HW105-06</v>
      </c>
      <c r="G260" s="28" t="s">
        <v>399</v>
      </c>
      <c r="H260" s="50" t="str">
        <f>VLOOKUP(G260,'00设备表'!$D:$F,2,0)</f>
        <v>烽火R220K V2</v>
      </c>
      <c r="I260" s="308" t="s">
        <v>578</v>
      </c>
      <c r="J260" s="109" t="str">
        <f t="shared" si="46"/>
        <v>LC-LC 10米</v>
      </c>
      <c r="K260" s="309">
        <v>2</v>
      </c>
      <c r="L260" s="109">
        <f t="shared" si="47"/>
        <v>10</v>
      </c>
      <c r="M260" s="310"/>
      <c r="N260" s="311" t="str">
        <f t="shared" si="48"/>
        <v>架内走线</v>
      </c>
      <c r="O260" s="312"/>
      <c r="P260" s="309"/>
      <c r="Q260" s="298" t="str">
        <f t="shared" si="49"/>
        <v>建议手动计算</v>
      </c>
    </row>
    <row r="261" ht="16" hidden="1" spans="1:17">
      <c r="A261" s="308" t="s">
        <v>576</v>
      </c>
      <c r="B261" s="309">
        <v>241</v>
      </c>
      <c r="C261" s="50" t="str">
        <f>VLOOKUP(D261,'00设备表'!$D:$F,3,0)</f>
        <v>HW106-06</v>
      </c>
      <c r="D261" s="141" t="s">
        <v>435</v>
      </c>
      <c r="E261" s="50" t="str">
        <f>VLOOKUP(D261,'00设备表'!$D:$F,2,0)</f>
        <v>华为CE6881H</v>
      </c>
      <c r="F261" s="50" t="str">
        <f>VLOOKUP(G261,'00设备表'!$D:$F,3,0)</f>
        <v>HW105-08</v>
      </c>
      <c r="G261" s="28" t="s">
        <v>409</v>
      </c>
      <c r="H261" s="50" t="str">
        <f>VLOOKUP(G261,'00设备表'!$D:$F,2,0)</f>
        <v>烽火R220K V2</v>
      </c>
      <c r="I261" s="308" t="s">
        <v>578</v>
      </c>
      <c r="J261" s="109" t="str">
        <f t="shared" si="46"/>
        <v>LC-LC 15米</v>
      </c>
      <c r="K261" s="309">
        <v>2</v>
      </c>
      <c r="L261" s="109">
        <f t="shared" si="47"/>
        <v>15</v>
      </c>
      <c r="M261" s="310"/>
      <c r="N261" s="311" t="str">
        <f t="shared" si="48"/>
        <v>上走线</v>
      </c>
      <c r="O261" s="312"/>
      <c r="P261" s="309"/>
      <c r="Q261" s="298" t="str">
        <f t="shared" si="49"/>
        <v>建议手动计算</v>
      </c>
    </row>
    <row r="262" ht="16" hidden="1" spans="1:17">
      <c r="A262" s="308" t="s">
        <v>576</v>
      </c>
      <c r="B262" s="309">
        <v>242</v>
      </c>
      <c r="C262" s="50" t="str">
        <f>VLOOKUP(D262,'00设备表'!$D:$F,3,0)</f>
        <v>HW106-06</v>
      </c>
      <c r="D262" s="141" t="s">
        <v>435</v>
      </c>
      <c r="E262" s="50" t="str">
        <f>VLOOKUP(D262,'00设备表'!$D:$F,2,0)</f>
        <v>华为CE6881H</v>
      </c>
      <c r="F262" s="50" t="str">
        <f>VLOOKUP(G262,'00设备表'!$D:$F,3,0)</f>
        <v>HW105-06</v>
      </c>
      <c r="G262" s="28" t="s">
        <v>398</v>
      </c>
      <c r="H262" s="50" t="str">
        <f>VLOOKUP(G262,'00设备表'!$D:$F,2,0)</f>
        <v>烽火R220K V2</v>
      </c>
      <c r="I262" s="308" t="s">
        <v>578</v>
      </c>
      <c r="J262" s="109" t="str">
        <f t="shared" si="46"/>
        <v>LC-LC 10米</v>
      </c>
      <c r="K262" s="309">
        <v>2</v>
      </c>
      <c r="L262" s="109">
        <f t="shared" si="47"/>
        <v>10</v>
      </c>
      <c r="M262" s="310"/>
      <c r="N262" s="311" t="str">
        <f t="shared" si="48"/>
        <v>架内走线</v>
      </c>
      <c r="O262" s="312"/>
      <c r="P262" s="309"/>
      <c r="Q262" s="298" t="str">
        <f t="shared" si="49"/>
        <v>建议手动计算</v>
      </c>
    </row>
    <row r="263" ht="16" hidden="1" spans="1:17">
      <c r="A263" s="308" t="s">
        <v>576</v>
      </c>
      <c r="B263" s="309">
        <v>243</v>
      </c>
      <c r="C263" s="50" t="str">
        <f>VLOOKUP(D263,'00设备表'!$D:$F,3,0)</f>
        <v>HW106-06</v>
      </c>
      <c r="D263" s="141" t="s">
        <v>435</v>
      </c>
      <c r="E263" s="50" t="str">
        <f>VLOOKUP(D263,'00设备表'!$D:$F,2,0)</f>
        <v>华为CE6881H</v>
      </c>
      <c r="F263" s="50" t="str">
        <f>VLOOKUP(G263,'00设备表'!$D:$F,3,0)</f>
        <v>HW105-08</v>
      </c>
      <c r="G263" s="28" t="s">
        <v>408</v>
      </c>
      <c r="H263" s="50" t="str">
        <f>VLOOKUP(G263,'00设备表'!$D:$F,2,0)</f>
        <v>烽火R220K V2</v>
      </c>
      <c r="I263" s="308" t="s">
        <v>578</v>
      </c>
      <c r="J263" s="109" t="str">
        <f t="shared" si="46"/>
        <v>LC-LC 15米</v>
      </c>
      <c r="K263" s="309">
        <v>2</v>
      </c>
      <c r="L263" s="109">
        <f t="shared" si="47"/>
        <v>15</v>
      </c>
      <c r="M263" s="310"/>
      <c r="N263" s="311" t="str">
        <f t="shared" si="48"/>
        <v>上走线</v>
      </c>
      <c r="O263" s="312"/>
      <c r="P263" s="309"/>
      <c r="Q263" s="298" t="str">
        <f t="shared" si="49"/>
        <v>建议手动计算</v>
      </c>
    </row>
    <row r="264" ht="16" hidden="1" spans="1:17">
      <c r="A264" s="308" t="s">
        <v>576</v>
      </c>
      <c r="B264" s="309">
        <v>244</v>
      </c>
      <c r="C264" s="50" t="str">
        <f>VLOOKUP(D264,'00设备表'!$D:$F,3,0)</f>
        <v>HW106-06</v>
      </c>
      <c r="D264" s="141" t="s">
        <v>435</v>
      </c>
      <c r="E264" s="50" t="str">
        <f>VLOOKUP(D264,'00设备表'!$D:$F,2,0)</f>
        <v>华为CE6881H</v>
      </c>
      <c r="F264" s="50" t="str">
        <f>VLOOKUP(G264,'00设备表'!$D:$F,3,0)</f>
        <v>HW105-06</v>
      </c>
      <c r="G264" s="28" t="s">
        <v>397</v>
      </c>
      <c r="H264" s="50" t="str">
        <f>VLOOKUP(G264,'00设备表'!$D:$F,2,0)</f>
        <v>烽火R220K V2</v>
      </c>
      <c r="I264" s="308" t="s">
        <v>578</v>
      </c>
      <c r="J264" s="109" t="str">
        <f t="shared" ref="J264:J272" si="50">IF(I264="多模双头尾纤","LC-LC"&amp;" "&amp;L264&amp;"米",IF(I264="单模双头尾纤","SC-LC"&amp;" "&amp;L264&amp;"米",IF(I264="MPO双头尾纤","MPO-MPO"&amp;" "&amp;L264&amp;"米",IF(I264="以太网线","超五类线",0))))</f>
        <v>LC-LC 10米</v>
      </c>
      <c r="K264" s="309">
        <v>2</v>
      </c>
      <c r="L264" s="109">
        <f t="shared" ref="L264:L281" si="51">IF(C264=F264,10,(10+ROUNDUP(ABS(MID(C264,7,3)-MID(F264,7,3))/4,0)*5))</f>
        <v>10</v>
      </c>
      <c r="M264" s="310"/>
      <c r="N264" s="311" t="str">
        <f t="shared" ref="N264:N281" si="52">IF(L264=10,"架内走线","上走线")</f>
        <v>架内走线</v>
      </c>
      <c r="O264" s="312"/>
      <c r="P264" s="309"/>
      <c r="Q264" s="298" t="str">
        <f t="shared" ref="Q264:Q281" si="53">IF(ABS(MID(C264,3,3)-MID(F264,3,3))&lt;&gt;0,"建议手动计算",IF(C264=F264,10,(10+ROUNDUP(ABS(MID(C264,7,3)-MID(F264,7,3))/4,0)*5)))</f>
        <v>建议手动计算</v>
      </c>
    </row>
    <row r="265" ht="16" hidden="1" spans="1:17">
      <c r="A265" s="308" t="s">
        <v>576</v>
      </c>
      <c r="B265" s="309">
        <v>245</v>
      </c>
      <c r="C265" s="50" t="str">
        <f>VLOOKUP(D265,'00设备表'!$D:$F,3,0)</f>
        <v>HW106-06</v>
      </c>
      <c r="D265" s="141" t="s">
        <v>435</v>
      </c>
      <c r="E265" s="50" t="str">
        <f>VLOOKUP(D265,'00设备表'!$D:$F,2,0)</f>
        <v>华为CE6881H</v>
      </c>
      <c r="F265" s="50" t="str">
        <f>VLOOKUP(G265,'00设备表'!$D:$F,3,0)</f>
        <v>HW105-08</v>
      </c>
      <c r="G265" s="28" t="s">
        <v>407</v>
      </c>
      <c r="H265" s="50" t="str">
        <f>VLOOKUP(G265,'00设备表'!$D:$F,2,0)</f>
        <v>烽火R220K V2</v>
      </c>
      <c r="I265" s="308" t="s">
        <v>578</v>
      </c>
      <c r="J265" s="109" t="str">
        <f t="shared" si="50"/>
        <v>LC-LC 15米</v>
      </c>
      <c r="K265" s="309">
        <v>2</v>
      </c>
      <c r="L265" s="109">
        <f t="shared" si="51"/>
        <v>15</v>
      </c>
      <c r="M265" s="310"/>
      <c r="N265" s="311" t="str">
        <f t="shared" si="52"/>
        <v>上走线</v>
      </c>
      <c r="O265" s="312"/>
      <c r="P265" s="309"/>
      <c r="Q265" s="298" t="str">
        <f t="shared" si="53"/>
        <v>建议手动计算</v>
      </c>
    </row>
    <row r="266" ht="16" hidden="1" spans="1:17">
      <c r="A266" s="308" t="s">
        <v>576</v>
      </c>
      <c r="B266" s="309">
        <v>246</v>
      </c>
      <c r="C266" s="50" t="str">
        <f>VLOOKUP(D266,'00设备表'!$D:$F,3,0)</f>
        <v>HW106-06</v>
      </c>
      <c r="D266" s="141" t="s">
        <v>435</v>
      </c>
      <c r="E266" s="50" t="str">
        <f>VLOOKUP(D266,'00设备表'!$D:$F,2,0)</f>
        <v>华为CE6881H</v>
      </c>
      <c r="F266" s="50" t="str">
        <f>VLOOKUP(G266,'00设备表'!$D:$F,3,0)</f>
        <v>HW105-06</v>
      </c>
      <c r="G266" s="28" t="s">
        <v>396</v>
      </c>
      <c r="H266" s="50" t="str">
        <f>VLOOKUP(G266,'00设备表'!$D:$F,2,0)</f>
        <v>烽火R220K V2</v>
      </c>
      <c r="I266" s="308" t="s">
        <v>578</v>
      </c>
      <c r="J266" s="109" t="str">
        <f t="shared" si="50"/>
        <v>LC-LC 10米</v>
      </c>
      <c r="K266" s="309">
        <v>2</v>
      </c>
      <c r="L266" s="109">
        <f t="shared" si="51"/>
        <v>10</v>
      </c>
      <c r="M266" s="310"/>
      <c r="N266" s="311" t="str">
        <f t="shared" si="52"/>
        <v>架内走线</v>
      </c>
      <c r="O266" s="312"/>
      <c r="P266" s="309"/>
      <c r="Q266" s="298" t="str">
        <f t="shared" si="53"/>
        <v>建议手动计算</v>
      </c>
    </row>
    <row r="267" ht="16" hidden="1" spans="1:17">
      <c r="A267" s="308" t="s">
        <v>576</v>
      </c>
      <c r="B267" s="309">
        <v>247</v>
      </c>
      <c r="C267" s="50" t="str">
        <f>VLOOKUP(D267,'00设备表'!$D:$F,3,0)</f>
        <v>HW106-06</v>
      </c>
      <c r="D267" s="141" t="s">
        <v>435</v>
      </c>
      <c r="E267" s="50" t="str">
        <f>VLOOKUP(D267,'00设备表'!$D:$F,2,0)</f>
        <v>华为CE6881H</v>
      </c>
      <c r="F267" s="50" t="str">
        <f>VLOOKUP(G267,'00设备表'!$D:$F,3,0)</f>
        <v>HW105-08</v>
      </c>
      <c r="G267" s="28" t="s">
        <v>406</v>
      </c>
      <c r="H267" s="50" t="str">
        <f>VLOOKUP(G267,'00设备表'!$D:$F,2,0)</f>
        <v>烽火R220K V2</v>
      </c>
      <c r="I267" s="308" t="s">
        <v>578</v>
      </c>
      <c r="J267" s="109" t="str">
        <f t="shared" si="50"/>
        <v>LC-LC 15米</v>
      </c>
      <c r="K267" s="309">
        <v>2</v>
      </c>
      <c r="L267" s="109">
        <f t="shared" si="51"/>
        <v>15</v>
      </c>
      <c r="M267" s="310"/>
      <c r="N267" s="311" t="str">
        <f t="shared" si="52"/>
        <v>上走线</v>
      </c>
      <c r="O267" s="312"/>
      <c r="P267" s="309"/>
      <c r="Q267" s="298" t="str">
        <f t="shared" si="53"/>
        <v>建议手动计算</v>
      </c>
    </row>
    <row r="268" ht="16" hidden="1" spans="1:17">
      <c r="A268" s="308" t="s">
        <v>576</v>
      </c>
      <c r="B268" s="309">
        <v>248</v>
      </c>
      <c r="C268" s="50" t="str">
        <f>VLOOKUP(D268,'00设备表'!$D:$F,3,0)</f>
        <v>HW106-06</v>
      </c>
      <c r="D268" s="141" t="s">
        <v>435</v>
      </c>
      <c r="E268" s="50" t="str">
        <f>VLOOKUP(D268,'00设备表'!$D:$F,2,0)</f>
        <v>华为CE6881H</v>
      </c>
      <c r="F268" s="50" t="str">
        <f>VLOOKUP(G268,'00设备表'!$D:$F,3,0)</f>
        <v>HW105-06</v>
      </c>
      <c r="G268" s="28" t="s">
        <v>395</v>
      </c>
      <c r="H268" s="50" t="str">
        <f>VLOOKUP(G268,'00设备表'!$D:$F,2,0)</f>
        <v>烽火R220K V2</v>
      </c>
      <c r="I268" s="308" t="s">
        <v>578</v>
      </c>
      <c r="J268" s="109" t="str">
        <f t="shared" si="50"/>
        <v>LC-LC 10米</v>
      </c>
      <c r="K268" s="309">
        <v>2</v>
      </c>
      <c r="L268" s="109">
        <f t="shared" si="51"/>
        <v>10</v>
      </c>
      <c r="M268" s="310"/>
      <c r="N268" s="311" t="str">
        <f t="shared" si="52"/>
        <v>架内走线</v>
      </c>
      <c r="O268" s="312"/>
      <c r="P268" s="309"/>
      <c r="Q268" s="298" t="str">
        <f t="shared" si="53"/>
        <v>建议手动计算</v>
      </c>
    </row>
    <row r="269" ht="16" spans="1:17">
      <c r="A269" s="308" t="s">
        <v>576</v>
      </c>
      <c r="B269" s="309">
        <v>162</v>
      </c>
      <c r="C269" s="50" t="str">
        <f>VLOOKUP(D269,'00设备表'!$D:$F,3,0)</f>
        <v>HW106-06</v>
      </c>
      <c r="D269" s="141" t="s">
        <v>435</v>
      </c>
      <c r="E269" s="50" t="str">
        <f>VLOOKUP(D269,'00设备表'!$D:$F,2,0)</f>
        <v>华为CE6881H</v>
      </c>
      <c r="F269" s="28" t="s">
        <v>410</v>
      </c>
      <c r="G269" s="28" t="s">
        <v>415</v>
      </c>
      <c r="H269" s="28" t="s">
        <v>412</v>
      </c>
      <c r="I269" s="308" t="s">
        <v>578</v>
      </c>
      <c r="J269" s="109" t="str">
        <f t="shared" si="50"/>
        <v>LC-LC 15米</v>
      </c>
      <c r="K269" s="309">
        <v>2</v>
      </c>
      <c r="L269" s="109">
        <f t="shared" si="51"/>
        <v>15</v>
      </c>
      <c r="M269" s="310"/>
      <c r="N269" s="311" t="str">
        <f t="shared" si="52"/>
        <v>上走线</v>
      </c>
      <c r="O269" s="312"/>
      <c r="P269" s="309"/>
      <c r="Q269" s="298" t="str">
        <f t="shared" si="53"/>
        <v>建议手动计算</v>
      </c>
    </row>
    <row r="270" ht="16" spans="1:17">
      <c r="A270" s="308" t="s">
        <v>576</v>
      </c>
      <c r="B270" s="309">
        <v>162</v>
      </c>
      <c r="C270" s="50" t="str">
        <f>VLOOKUP(D270,'00设备表'!$D:$F,3,0)</f>
        <v>HW106-06</v>
      </c>
      <c r="D270" s="141" t="s">
        <v>435</v>
      </c>
      <c r="E270" s="50" t="str">
        <f>VLOOKUP(D270,'00设备表'!$D:$F,2,0)</f>
        <v>华为CE6881H</v>
      </c>
      <c r="F270" s="28" t="s">
        <v>410</v>
      </c>
      <c r="G270" s="28" t="s">
        <v>414</v>
      </c>
      <c r="H270" s="28" t="s">
        <v>412</v>
      </c>
      <c r="I270" s="308" t="s">
        <v>578</v>
      </c>
      <c r="J270" s="109" t="str">
        <f t="shared" si="50"/>
        <v>LC-LC 15米</v>
      </c>
      <c r="K270" s="309">
        <v>2</v>
      </c>
      <c r="L270" s="109">
        <f t="shared" si="51"/>
        <v>15</v>
      </c>
      <c r="M270" s="310"/>
      <c r="N270" s="311" t="str">
        <f t="shared" si="52"/>
        <v>上走线</v>
      </c>
      <c r="O270" s="312"/>
      <c r="P270" s="309"/>
      <c r="Q270" s="298" t="str">
        <f t="shared" si="53"/>
        <v>建议手动计算</v>
      </c>
    </row>
    <row r="271" ht="16" spans="1:17">
      <c r="A271" s="308" t="s">
        <v>576</v>
      </c>
      <c r="B271" s="309">
        <v>162</v>
      </c>
      <c r="C271" s="50" t="str">
        <f>VLOOKUP(D271,'00设备表'!$D:$F,3,0)</f>
        <v>HW106-06</v>
      </c>
      <c r="D271" s="141" t="s">
        <v>435</v>
      </c>
      <c r="E271" s="50" t="str">
        <f>VLOOKUP(D271,'00设备表'!$D:$F,2,0)</f>
        <v>华为CE6881H</v>
      </c>
      <c r="F271" s="28" t="s">
        <v>410</v>
      </c>
      <c r="G271" s="28" t="s">
        <v>413</v>
      </c>
      <c r="H271" s="28" t="s">
        <v>412</v>
      </c>
      <c r="I271" s="308" t="s">
        <v>578</v>
      </c>
      <c r="J271" s="109" t="str">
        <f t="shared" si="50"/>
        <v>LC-LC 15米</v>
      </c>
      <c r="K271" s="309">
        <v>2</v>
      </c>
      <c r="L271" s="109">
        <f t="shared" si="51"/>
        <v>15</v>
      </c>
      <c r="M271" s="310"/>
      <c r="N271" s="311" t="str">
        <f t="shared" si="52"/>
        <v>上走线</v>
      </c>
      <c r="O271" s="312"/>
      <c r="P271" s="309"/>
      <c r="Q271" s="298" t="str">
        <f t="shared" si="53"/>
        <v>建议手动计算</v>
      </c>
    </row>
    <row r="272" ht="16" spans="1:17">
      <c r="A272" s="308" t="s">
        <v>576</v>
      </c>
      <c r="B272" s="309">
        <v>162</v>
      </c>
      <c r="C272" s="50" t="str">
        <f>VLOOKUP(D272,'00设备表'!$D:$F,3,0)</f>
        <v>HW106-06</v>
      </c>
      <c r="D272" s="141" t="s">
        <v>435</v>
      </c>
      <c r="E272" s="50" t="str">
        <f>VLOOKUP(D272,'00设备表'!$D:$F,2,0)</f>
        <v>华为CE6881H</v>
      </c>
      <c r="F272" s="28" t="s">
        <v>410</v>
      </c>
      <c r="G272" s="28" t="s">
        <v>411</v>
      </c>
      <c r="H272" s="28" t="s">
        <v>412</v>
      </c>
      <c r="I272" s="308" t="s">
        <v>578</v>
      </c>
      <c r="J272" s="109" t="str">
        <f t="shared" si="50"/>
        <v>LC-LC 15米</v>
      </c>
      <c r="K272" s="309">
        <v>2</v>
      </c>
      <c r="L272" s="109">
        <f t="shared" si="51"/>
        <v>15</v>
      </c>
      <c r="M272" s="310"/>
      <c r="N272" s="311" t="str">
        <f t="shared" si="52"/>
        <v>上走线</v>
      </c>
      <c r="O272" s="312"/>
      <c r="P272" s="309"/>
      <c r="Q272" s="298" t="str">
        <f t="shared" si="53"/>
        <v>建议手动计算</v>
      </c>
    </row>
    <row r="273" hidden="1" spans="1:17">
      <c r="A273" s="308" t="s">
        <v>576</v>
      </c>
      <c r="B273" s="309">
        <v>249</v>
      </c>
      <c r="C273" s="50" t="str">
        <f>VLOOKUP(D273,'00设备表'!$D:$F,3,0)</f>
        <v>HW108-01</v>
      </c>
      <c r="D273" s="141" t="s">
        <v>512</v>
      </c>
      <c r="E273" s="50" t="str">
        <f>VLOOKUP(D273,'00设备表'!$D:$F,2,0)</f>
        <v>华为CE6881H</v>
      </c>
      <c r="F273" s="50" t="str">
        <f>VLOOKUP(G273,'00设备表'!$D:$F,3,0)</f>
        <v>HW108-03</v>
      </c>
      <c r="G273" s="141" t="s">
        <v>523</v>
      </c>
      <c r="H273" s="50" t="str">
        <f>VLOOKUP(G273,'00设备表'!$D:$F,2,0)</f>
        <v>华为CE6881H</v>
      </c>
      <c r="I273" s="308" t="s">
        <v>578</v>
      </c>
      <c r="J273" s="109" t="str">
        <f t="shared" ref="J273:J299" si="54">IF(I273="多模双头尾纤","LC-LC"&amp;" "&amp;L273&amp;"米",IF(I273="单模双头尾纤","SC-LC"&amp;" "&amp;L273&amp;"米",IF(I273="MPO双头尾纤","MPO-MPO"&amp;" "&amp;L273&amp;"米",IF(I273="以太网线","超五类线",0))))</f>
        <v>LC-LC 15米</v>
      </c>
      <c r="K273" s="309">
        <v>4</v>
      </c>
      <c r="L273" s="109">
        <f t="shared" si="51"/>
        <v>15</v>
      </c>
      <c r="M273" s="310"/>
      <c r="N273" s="311" t="str">
        <f t="shared" si="52"/>
        <v>上走线</v>
      </c>
      <c r="O273" s="312"/>
      <c r="P273" s="309"/>
      <c r="Q273" s="298">
        <f t="shared" si="53"/>
        <v>15</v>
      </c>
    </row>
    <row r="274" hidden="1" spans="1:17">
      <c r="A274" s="308" t="s">
        <v>576</v>
      </c>
      <c r="B274" s="309">
        <v>250</v>
      </c>
      <c r="C274" s="50" t="str">
        <f>VLOOKUP(D274,'00设备表'!$D:$F,3,0)</f>
        <v>HW108-01</v>
      </c>
      <c r="D274" s="141" t="s">
        <v>512</v>
      </c>
      <c r="E274" s="50" t="str">
        <f>VLOOKUP(D274,'00设备表'!$D:$F,2,0)</f>
        <v>华为CE6881H</v>
      </c>
      <c r="F274" s="50" t="str">
        <f>VLOOKUP(G274,'00设备表'!$D:$F,3,0)</f>
        <v>HW108-03</v>
      </c>
      <c r="G274" s="141" t="s">
        <v>523</v>
      </c>
      <c r="H274" s="50" t="str">
        <f>VLOOKUP(G274,'00设备表'!$D:$F,2,0)</f>
        <v>华为CE6881H</v>
      </c>
      <c r="I274" s="308" t="s">
        <v>599</v>
      </c>
      <c r="J274" s="109" t="str">
        <f t="shared" si="54"/>
        <v>MPO-MPO 15米</v>
      </c>
      <c r="K274" s="298">
        <v>2</v>
      </c>
      <c r="L274" s="109">
        <f t="shared" si="51"/>
        <v>15</v>
      </c>
      <c r="M274" s="310"/>
      <c r="N274" s="311" t="str">
        <f t="shared" si="52"/>
        <v>上走线</v>
      </c>
      <c r="O274" s="312"/>
      <c r="P274" s="309"/>
      <c r="Q274" s="298">
        <f t="shared" si="53"/>
        <v>15</v>
      </c>
    </row>
    <row r="275" ht="16" hidden="1" spans="1:17">
      <c r="A275" s="308" t="s">
        <v>576</v>
      </c>
      <c r="B275" s="309">
        <v>251</v>
      </c>
      <c r="C275" s="50" t="str">
        <f>VLOOKUP(D275,'00设备表'!$D:$F,3,0)</f>
        <v>HW108-01</v>
      </c>
      <c r="D275" s="141" t="s">
        <v>512</v>
      </c>
      <c r="E275" s="50" t="str">
        <f>VLOOKUP(D275,'00设备表'!$D:$F,2,0)</f>
        <v>华为CE6881H</v>
      </c>
      <c r="F275" s="50" t="str">
        <f>VLOOKUP(G275,'00设备表'!$D:$F,3,0)</f>
        <v>HW108-01</v>
      </c>
      <c r="G275" s="28" t="s">
        <v>521</v>
      </c>
      <c r="H275" s="50" t="str">
        <f>VLOOKUP(G275,'00设备表'!$D:$F,2,0)</f>
        <v>华为9520</v>
      </c>
      <c r="I275" s="308" t="s">
        <v>578</v>
      </c>
      <c r="J275" s="109" t="str">
        <f t="shared" si="54"/>
        <v>LC-LC 10米</v>
      </c>
      <c r="K275" s="309">
        <v>4</v>
      </c>
      <c r="L275" s="109">
        <f t="shared" si="51"/>
        <v>10</v>
      </c>
      <c r="M275" s="310"/>
      <c r="N275" s="311" t="str">
        <f t="shared" si="52"/>
        <v>架内走线</v>
      </c>
      <c r="O275" s="312"/>
      <c r="P275" s="309"/>
      <c r="Q275" s="298">
        <f t="shared" si="53"/>
        <v>10</v>
      </c>
    </row>
    <row r="276" ht="16" hidden="1" spans="1:17">
      <c r="A276" s="308" t="s">
        <v>576</v>
      </c>
      <c r="B276" s="309">
        <v>252</v>
      </c>
      <c r="C276" s="50" t="str">
        <f>VLOOKUP(D276,'00设备表'!$D:$F,3,0)</f>
        <v>HW108-01</v>
      </c>
      <c r="D276" s="141" t="s">
        <v>512</v>
      </c>
      <c r="E276" s="50" t="str">
        <f>VLOOKUP(D276,'00设备表'!$D:$F,2,0)</f>
        <v>华为CE6881H</v>
      </c>
      <c r="F276" s="50" t="str">
        <f>VLOOKUP(G276,'00设备表'!$D:$F,3,0)</f>
        <v>HW108-03</v>
      </c>
      <c r="G276" s="28" t="s">
        <v>530</v>
      </c>
      <c r="H276" s="50" t="str">
        <f>VLOOKUP(G276,'00设备表'!$D:$F,2,0)</f>
        <v>华为5500</v>
      </c>
      <c r="I276" s="308" t="s">
        <v>578</v>
      </c>
      <c r="J276" s="109" t="str">
        <f t="shared" si="54"/>
        <v>LC-LC 15米</v>
      </c>
      <c r="K276" s="309">
        <v>8</v>
      </c>
      <c r="L276" s="109">
        <f t="shared" si="51"/>
        <v>15</v>
      </c>
      <c r="M276" s="310"/>
      <c r="N276" s="311" t="str">
        <f t="shared" si="52"/>
        <v>上走线</v>
      </c>
      <c r="O276" s="312"/>
      <c r="P276" s="309"/>
      <c r="Q276" s="298">
        <f t="shared" si="53"/>
        <v>15</v>
      </c>
    </row>
    <row r="277" ht="16" hidden="1" spans="1:17">
      <c r="A277" s="308" t="s">
        <v>576</v>
      </c>
      <c r="B277" s="309">
        <v>253</v>
      </c>
      <c r="C277" s="50" t="str">
        <f>VLOOKUP(D277,'00设备表'!$D:$F,3,0)</f>
        <v>HW108-01</v>
      </c>
      <c r="D277" s="141" t="s">
        <v>512</v>
      </c>
      <c r="E277" s="50" t="str">
        <f>VLOOKUP(D277,'00设备表'!$D:$F,2,0)</f>
        <v>华为CE6881H</v>
      </c>
      <c r="F277" s="50" t="str">
        <f>VLOOKUP(G277,'00设备表'!$D:$F,3,0)</f>
        <v>HW108-03</v>
      </c>
      <c r="G277" s="28" t="s">
        <v>529</v>
      </c>
      <c r="H277" s="50" t="str">
        <f>VLOOKUP(G277,'00设备表'!$D:$F,2,0)</f>
        <v>中兴R5530 G2</v>
      </c>
      <c r="I277" s="308" t="s">
        <v>578</v>
      </c>
      <c r="J277" s="109" t="str">
        <f t="shared" si="54"/>
        <v>LC-LC 15米</v>
      </c>
      <c r="K277" s="309">
        <v>2</v>
      </c>
      <c r="L277" s="109">
        <f t="shared" si="51"/>
        <v>15</v>
      </c>
      <c r="M277" s="310"/>
      <c r="N277" s="311" t="str">
        <f t="shared" si="52"/>
        <v>上走线</v>
      </c>
      <c r="O277" s="312"/>
      <c r="P277" s="309"/>
      <c r="Q277" s="298">
        <f t="shared" si="53"/>
        <v>15</v>
      </c>
    </row>
    <row r="278" ht="16" hidden="1" spans="1:17">
      <c r="A278" s="308" t="s">
        <v>576</v>
      </c>
      <c r="B278" s="309">
        <v>254</v>
      </c>
      <c r="C278" s="50" t="str">
        <f>VLOOKUP(D278,'00设备表'!$D:$F,3,0)</f>
        <v>HW108-01</v>
      </c>
      <c r="D278" s="141" t="s">
        <v>512</v>
      </c>
      <c r="E278" s="50" t="str">
        <f>VLOOKUP(D278,'00设备表'!$D:$F,2,0)</f>
        <v>华为CE6881H</v>
      </c>
      <c r="F278" s="50" t="str">
        <f>VLOOKUP(G278,'00设备表'!$D:$F,3,0)</f>
        <v>HW107-07</v>
      </c>
      <c r="G278" s="28" t="s">
        <v>489</v>
      </c>
      <c r="H278" s="50" t="str">
        <f>VLOOKUP(G278,'00设备表'!$D:$F,2,0)</f>
        <v>烽火R220K V2</v>
      </c>
      <c r="I278" s="308" t="s">
        <v>578</v>
      </c>
      <c r="J278" s="109" t="str">
        <f t="shared" si="54"/>
        <v>LC-LC 20米</v>
      </c>
      <c r="K278" s="309">
        <v>2</v>
      </c>
      <c r="L278" s="109">
        <f t="shared" si="51"/>
        <v>20</v>
      </c>
      <c r="M278" s="310"/>
      <c r="N278" s="311" t="str">
        <f t="shared" si="52"/>
        <v>上走线</v>
      </c>
      <c r="O278" s="312"/>
      <c r="P278" s="309"/>
      <c r="Q278" s="298" t="str">
        <f t="shared" si="53"/>
        <v>建议手动计算</v>
      </c>
    </row>
    <row r="279" ht="16" hidden="1" spans="1:17">
      <c r="A279" s="308" t="s">
        <v>576</v>
      </c>
      <c r="B279" s="309">
        <v>255</v>
      </c>
      <c r="C279" s="50" t="str">
        <f>VLOOKUP(D279,'00设备表'!$D:$F,3,0)</f>
        <v>HW108-01</v>
      </c>
      <c r="D279" s="141" t="s">
        <v>512</v>
      </c>
      <c r="E279" s="50" t="str">
        <f>VLOOKUP(D279,'00设备表'!$D:$F,2,0)</f>
        <v>华为CE6881H</v>
      </c>
      <c r="F279" s="50" t="str">
        <f>VLOOKUP(G279,'00设备表'!$D:$F,3,0)</f>
        <v>HW107-07</v>
      </c>
      <c r="G279" s="28" t="s">
        <v>493</v>
      </c>
      <c r="H279" s="50" t="str">
        <f>VLOOKUP(G279,'00设备表'!$D:$F,2,0)</f>
        <v>烽火R220K V2</v>
      </c>
      <c r="I279" s="308" t="s">
        <v>578</v>
      </c>
      <c r="J279" s="109" t="str">
        <f t="shared" si="54"/>
        <v>LC-LC 20米</v>
      </c>
      <c r="K279" s="309">
        <v>2</v>
      </c>
      <c r="L279" s="109">
        <f t="shared" si="51"/>
        <v>20</v>
      </c>
      <c r="M279" s="310"/>
      <c r="N279" s="311" t="str">
        <f t="shared" si="52"/>
        <v>上走线</v>
      </c>
      <c r="O279" s="312"/>
      <c r="P279" s="309"/>
      <c r="Q279" s="298" t="str">
        <f t="shared" si="53"/>
        <v>建议手动计算</v>
      </c>
    </row>
    <row r="280" ht="16" hidden="1" spans="1:17">
      <c r="A280" s="308" t="s">
        <v>576</v>
      </c>
      <c r="B280" s="309">
        <v>256</v>
      </c>
      <c r="C280" s="50" t="str">
        <f>VLOOKUP(D280,'00设备表'!$D:$F,3,0)</f>
        <v>HW108-01</v>
      </c>
      <c r="D280" s="141" t="s">
        <v>512</v>
      </c>
      <c r="E280" s="50" t="str">
        <f>VLOOKUP(D280,'00设备表'!$D:$F,2,0)</f>
        <v>华为CE6881H</v>
      </c>
      <c r="F280" s="50" t="str">
        <f>VLOOKUP(G280,'00设备表'!$D:$F,3,0)</f>
        <v>HW107-08</v>
      </c>
      <c r="G280" s="28" t="s">
        <v>503</v>
      </c>
      <c r="H280" s="50" t="str">
        <f>VLOOKUP(G280,'00设备表'!$D:$F,2,0)</f>
        <v>烽火R220K V2</v>
      </c>
      <c r="I280" s="308" t="s">
        <v>578</v>
      </c>
      <c r="J280" s="109" t="str">
        <f t="shared" si="54"/>
        <v>LC-LC 20米</v>
      </c>
      <c r="K280" s="309">
        <v>2</v>
      </c>
      <c r="L280" s="109">
        <f t="shared" si="51"/>
        <v>20</v>
      </c>
      <c r="M280" s="310"/>
      <c r="N280" s="311" t="str">
        <f t="shared" si="52"/>
        <v>上走线</v>
      </c>
      <c r="O280" s="312"/>
      <c r="P280" s="308" t="s">
        <v>603</v>
      </c>
      <c r="Q280" s="298" t="str">
        <f t="shared" si="53"/>
        <v>建议手动计算</v>
      </c>
    </row>
    <row r="281" ht="16" hidden="1" spans="1:17">
      <c r="A281" s="308" t="s">
        <v>576</v>
      </c>
      <c r="B281" s="309">
        <v>257</v>
      </c>
      <c r="C281" s="50" t="str">
        <f>VLOOKUP(D281,'00设备表'!$D:$F,3,0)</f>
        <v>HW108-01</v>
      </c>
      <c r="D281" s="141" t="s">
        <v>512</v>
      </c>
      <c r="E281" s="50" t="str">
        <f>VLOOKUP(D281,'00设备表'!$D:$F,2,0)</f>
        <v>华为CE6881H</v>
      </c>
      <c r="F281" s="50" t="str">
        <f>VLOOKUP(G281,'00设备表'!$D:$F,3,0)</f>
        <v>HW107-07</v>
      </c>
      <c r="G281" s="28" t="s">
        <v>492</v>
      </c>
      <c r="H281" s="50" t="str">
        <f>VLOOKUP(G281,'00设备表'!$D:$F,2,0)</f>
        <v>烽火R220K V2</v>
      </c>
      <c r="I281" s="308" t="s">
        <v>578</v>
      </c>
      <c r="J281" s="109" t="str">
        <f t="shared" si="54"/>
        <v>LC-LC 20米</v>
      </c>
      <c r="K281" s="309">
        <v>2</v>
      </c>
      <c r="L281" s="109">
        <f t="shared" si="51"/>
        <v>20</v>
      </c>
      <c r="M281" s="310"/>
      <c r="N281" s="311" t="str">
        <f t="shared" si="52"/>
        <v>上走线</v>
      </c>
      <c r="O281" s="312"/>
      <c r="P281" s="308" t="s">
        <v>604</v>
      </c>
      <c r="Q281" s="298" t="str">
        <f t="shared" si="53"/>
        <v>建议手动计算</v>
      </c>
    </row>
    <row r="282" ht="16" hidden="1" spans="1:17">
      <c r="A282" s="308" t="s">
        <v>576</v>
      </c>
      <c r="B282" s="309">
        <v>258</v>
      </c>
      <c r="C282" s="50" t="str">
        <f>VLOOKUP(D282,'00设备表'!$D:$F,3,0)</f>
        <v>HW108-01</v>
      </c>
      <c r="D282" s="141" t="s">
        <v>512</v>
      </c>
      <c r="E282" s="50" t="str">
        <f>VLOOKUP(D282,'00设备表'!$D:$F,2,0)</f>
        <v>华为CE6881H</v>
      </c>
      <c r="F282" s="50" t="str">
        <f>VLOOKUP(G282,'00设备表'!$D:$F,3,0)</f>
        <v>HW107-08</v>
      </c>
      <c r="G282" s="28" t="s">
        <v>502</v>
      </c>
      <c r="H282" s="50" t="str">
        <f>VLOOKUP(G282,'00设备表'!$D:$F,2,0)</f>
        <v>烽火R220K V2</v>
      </c>
      <c r="I282" s="308" t="s">
        <v>578</v>
      </c>
      <c r="J282" s="109" t="str">
        <f t="shared" si="54"/>
        <v>LC-LC 20米</v>
      </c>
      <c r="K282" s="309">
        <v>2</v>
      </c>
      <c r="L282" s="109">
        <f t="shared" ref="L282:L292" si="55">IF(C282=F282,10,(10+ROUNDUP(ABS(MID(C282,7,3)-MID(F282,7,3))/4,0)*5))</f>
        <v>20</v>
      </c>
      <c r="M282" s="310"/>
      <c r="N282" s="311" t="str">
        <f t="shared" ref="N282:N292" si="56">IF(L282=10,"架内走线","上走线")</f>
        <v>上走线</v>
      </c>
      <c r="O282" s="312"/>
      <c r="P282" s="308" t="s">
        <v>603</v>
      </c>
      <c r="Q282" s="298" t="str">
        <f t="shared" ref="Q282:Q292" si="57">IF(ABS(MID(C282,3,3)-MID(F282,3,3))&lt;&gt;0,"建议手动计算",IF(C282=F282,10,(10+ROUNDUP(ABS(MID(C282,7,3)-MID(F282,7,3))/4,0)*5)))</f>
        <v>建议手动计算</v>
      </c>
    </row>
    <row r="283" ht="16" hidden="1" spans="1:17">
      <c r="A283" s="308" t="s">
        <v>576</v>
      </c>
      <c r="B283" s="309">
        <v>259</v>
      </c>
      <c r="C283" s="50" t="str">
        <f>VLOOKUP(D283,'00设备表'!$D:$F,3,0)</f>
        <v>HW108-01</v>
      </c>
      <c r="D283" s="141" t="s">
        <v>512</v>
      </c>
      <c r="E283" s="50" t="str">
        <f>VLOOKUP(D283,'00设备表'!$D:$F,2,0)</f>
        <v>华为CE6881H</v>
      </c>
      <c r="F283" s="50" t="str">
        <f>VLOOKUP(G283,'00设备表'!$D:$F,3,0)</f>
        <v>HW107-07</v>
      </c>
      <c r="G283" s="28" t="s">
        <v>491</v>
      </c>
      <c r="H283" s="50" t="str">
        <f>VLOOKUP(G283,'00设备表'!$D:$F,2,0)</f>
        <v>烽火R220K V2</v>
      </c>
      <c r="I283" s="308" t="s">
        <v>578</v>
      </c>
      <c r="J283" s="109" t="str">
        <f t="shared" si="54"/>
        <v>LC-LC 20米</v>
      </c>
      <c r="K283" s="309">
        <v>2</v>
      </c>
      <c r="L283" s="109">
        <f t="shared" si="55"/>
        <v>20</v>
      </c>
      <c r="M283" s="310"/>
      <c r="N283" s="311" t="str">
        <f t="shared" si="56"/>
        <v>上走线</v>
      </c>
      <c r="O283" s="312"/>
      <c r="P283" s="308" t="s">
        <v>604</v>
      </c>
      <c r="Q283" s="298" t="str">
        <f t="shared" si="57"/>
        <v>建议手动计算</v>
      </c>
    </row>
    <row r="284" ht="16" hidden="1" spans="1:17">
      <c r="A284" s="308" t="s">
        <v>576</v>
      </c>
      <c r="B284" s="309">
        <v>260</v>
      </c>
      <c r="C284" s="50" t="str">
        <f>VLOOKUP(D284,'00设备表'!$D:$F,3,0)</f>
        <v>HW108-01</v>
      </c>
      <c r="D284" s="141" t="s">
        <v>512</v>
      </c>
      <c r="E284" s="50" t="str">
        <f>VLOOKUP(D284,'00设备表'!$D:$F,2,0)</f>
        <v>华为CE6881H</v>
      </c>
      <c r="F284" s="50" t="str">
        <f>VLOOKUP(G284,'00设备表'!$D:$F,3,0)</f>
        <v>HW107-08</v>
      </c>
      <c r="G284" s="28" t="s">
        <v>501</v>
      </c>
      <c r="H284" s="50" t="str">
        <f>VLOOKUP(G284,'00设备表'!$D:$F,2,0)</f>
        <v>烽火R220K V2</v>
      </c>
      <c r="I284" s="308" t="s">
        <v>578</v>
      </c>
      <c r="J284" s="109" t="str">
        <f t="shared" si="54"/>
        <v>LC-LC 20米</v>
      </c>
      <c r="K284" s="309">
        <v>2</v>
      </c>
      <c r="L284" s="109">
        <f t="shared" si="55"/>
        <v>20</v>
      </c>
      <c r="M284" s="310"/>
      <c r="N284" s="311" t="str">
        <f t="shared" si="56"/>
        <v>上走线</v>
      </c>
      <c r="O284" s="312"/>
      <c r="P284" s="309"/>
      <c r="Q284" s="298" t="str">
        <f t="shared" si="57"/>
        <v>建议手动计算</v>
      </c>
    </row>
    <row r="285" ht="16" hidden="1" spans="1:17">
      <c r="A285" s="308" t="s">
        <v>576</v>
      </c>
      <c r="B285" s="309">
        <v>261</v>
      </c>
      <c r="C285" s="50" t="str">
        <f>VLOOKUP(D285,'00设备表'!$D:$F,3,0)</f>
        <v>HW108-01</v>
      </c>
      <c r="D285" s="141" t="s">
        <v>512</v>
      </c>
      <c r="E285" s="50" t="str">
        <f>VLOOKUP(D285,'00设备表'!$D:$F,2,0)</f>
        <v>华为CE6881H</v>
      </c>
      <c r="F285" s="50" t="str">
        <f>VLOOKUP(G285,'00设备表'!$D:$F,3,0)</f>
        <v>HW107-07</v>
      </c>
      <c r="G285" s="28" t="s">
        <v>490</v>
      </c>
      <c r="H285" s="50" t="str">
        <f>VLOOKUP(G285,'00设备表'!$D:$F,2,0)</f>
        <v>烽火R220K V2</v>
      </c>
      <c r="I285" s="308" t="s">
        <v>578</v>
      </c>
      <c r="J285" s="109" t="str">
        <f t="shared" si="54"/>
        <v>LC-LC 20米</v>
      </c>
      <c r="K285" s="309">
        <v>2</v>
      </c>
      <c r="L285" s="109">
        <f t="shared" si="55"/>
        <v>20</v>
      </c>
      <c r="M285" s="310"/>
      <c r="N285" s="311" t="str">
        <f t="shared" si="56"/>
        <v>上走线</v>
      </c>
      <c r="O285" s="312"/>
      <c r="P285" s="309"/>
      <c r="Q285" s="298" t="str">
        <f t="shared" si="57"/>
        <v>建议手动计算</v>
      </c>
    </row>
    <row r="286" ht="16" hidden="1" spans="1:17">
      <c r="A286" s="308" t="s">
        <v>576</v>
      </c>
      <c r="B286" s="309">
        <v>262</v>
      </c>
      <c r="C286" s="50" t="str">
        <f>VLOOKUP(D286,'00设备表'!$D:$F,3,0)</f>
        <v>HW108-01</v>
      </c>
      <c r="D286" s="141" t="s">
        <v>512</v>
      </c>
      <c r="E286" s="50" t="str">
        <f>VLOOKUP(D286,'00设备表'!$D:$F,2,0)</f>
        <v>华为CE6881H</v>
      </c>
      <c r="F286" s="50" t="str">
        <f>VLOOKUP(G286,'00设备表'!$D:$F,3,0)</f>
        <v>HW107-08</v>
      </c>
      <c r="G286" s="28" t="s">
        <v>500</v>
      </c>
      <c r="H286" s="50" t="str">
        <f>VLOOKUP(G286,'00设备表'!$D:$F,2,0)</f>
        <v>烽火R220K V2</v>
      </c>
      <c r="I286" s="308" t="s">
        <v>578</v>
      </c>
      <c r="J286" s="109" t="str">
        <f t="shared" si="54"/>
        <v>LC-LC 20米</v>
      </c>
      <c r="K286" s="309">
        <v>2</v>
      </c>
      <c r="L286" s="109">
        <f t="shared" si="55"/>
        <v>20</v>
      </c>
      <c r="M286" s="310"/>
      <c r="N286" s="311" t="str">
        <f t="shared" si="56"/>
        <v>上走线</v>
      </c>
      <c r="O286" s="312"/>
      <c r="P286" s="309"/>
      <c r="Q286" s="298" t="str">
        <f t="shared" si="57"/>
        <v>建议手动计算</v>
      </c>
    </row>
    <row r="287" ht="16" spans="1:17">
      <c r="A287" s="308" t="s">
        <v>576</v>
      </c>
      <c r="B287" s="309">
        <v>220</v>
      </c>
      <c r="C287" s="50" t="str">
        <f>VLOOKUP(D287,'00设备表'!$D:$F,3,0)</f>
        <v>HW108-01</v>
      </c>
      <c r="D287" s="141" t="s">
        <v>512</v>
      </c>
      <c r="E287" s="50" t="str">
        <f>VLOOKUP(D287,'00设备表'!$D:$F,2,0)</f>
        <v>华为CE6881H</v>
      </c>
      <c r="F287" s="28" t="s">
        <v>504</v>
      </c>
      <c r="G287" s="28" t="s">
        <v>510</v>
      </c>
      <c r="H287" s="28" t="s">
        <v>412</v>
      </c>
      <c r="I287" s="308" t="s">
        <v>578</v>
      </c>
      <c r="J287" s="109" t="str">
        <f t="shared" si="54"/>
        <v>LC-LC 20米</v>
      </c>
      <c r="K287" s="309">
        <v>2</v>
      </c>
      <c r="L287" s="109">
        <f t="shared" si="55"/>
        <v>20</v>
      </c>
      <c r="M287" s="310"/>
      <c r="N287" s="311" t="str">
        <f t="shared" si="56"/>
        <v>上走线</v>
      </c>
      <c r="O287" s="312"/>
      <c r="P287" s="309"/>
      <c r="Q287" s="298" t="str">
        <f t="shared" si="57"/>
        <v>建议手动计算</v>
      </c>
    </row>
    <row r="288" ht="16" spans="1:17">
      <c r="A288" s="308" t="s">
        <v>576</v>
      </c>
      <c r="B288" s="309">
        <v>220</v>
      </c>
      <c r="C288" s="50" t="str">
        <f>VLOOKUP(D288,'00设备表'!$D:$F,3,0)</f>
        <v>HW108-01</v>
      </c>
      <c r="D288" s="141" t="s">
        <v>512</v>
      </c>
      <c r="E288" s="50" t="str">
        <f>VLOOKUP(D288,'00设备表'!$D:$F,2,0)</f>
        <v>华为CE6881H</v>
      </c>
      <c r="F288" s="28" t="s">
        <v>504</v>
      </c>
      <c r="G288" s="28" t="s">
        <v>509</v>
      </c>
      <c r="H288" s="28" t="s">
        <v>412</v>
      </c>
      <c r="I288" s="308" t="s">
        <v>578</v>
      </c>
      <c r="J288" s="109" t="str">
        <f t="shared" si="54"/>
        <v>LC-LC 20米</v>
      </c>
      <c r="K288" s="309">
        <v>2</v>
      </c>
      <c r="L288" s="109">
        <f t="shared" si="55"/>
        <v>20</v>
      </c>
      <c r="M288" s="310"/>
      <c r="N288" s="311" t="str">
        <f t="shared" si="56"/>
        <v>上走线</v>
      </c>
      <c r="O288" s="312"/>
      <c r="P288" s="309"/>
      <c r="Q288" s="298" t="str">
        <f t="shared" si="57"/>
        <v>建议手动计算</v>
      </c>
    </row>
    <row r="289" ht="16" spans="1:17">
      <c r="A289" s="308" t="s">
        <v>576</v>
      </c>
      <c r="B289" s="309">
        <v>220</v>
      </c>
      <c r="C289" s="50" t="str">
        <f>VLOOKUP(D289,'00设备表'!$D:$F,3,0)</f>
        <v>HW108-01</v>
      </c>
      <c r="D289" s="141" t="s">
        <v>512</v>
      </c>
      <c r="E289" s="50" t="str">
        <f>VLOOKUP(D289,'00设备表'!$D:$F,2,0)</f>
        <v>华为CE6881H</v>
      </c>
      <c r="F289" s="28" t="s">
        <v>504</v>
      </c>
      <c r="G289" s="28" t="s">
        <v>508</v>
      </c>
      <c r="H289" s="28" t="s">
        <v>412</v>
      </c>
      <c r="I289" s="308" t="s">
        <v>578</v>
      </c>
      <c r="J289" s="109" t="str">
        <f t="shared" si="54"/>
        <v>LC-LC 20米</v>
      </c>
      <c r="K289" s="309">
        <v>2</v>
      </c>
      <c r="L289" s="109">
        <f t="shared" si="55"/>
        <v>20</v>
      </c>
      <c r="M289" s="310"/>
      <c r="N289" s="311" t="str">
        <f t="shared" si="56"/>
        <v>上走线</v>
      </c>
      <c r="O289" s="312"/>
      <c r="P289" s="309"/>
      <c r="Q289" s="298" t="str">
        <f t="shared" si="57"/>
        <v>建议手动计算</v>
      </c>
    </row>
    <row r="290" ht="16" spans="1:17">
      <c r="A290" s="308" t="s">
        <v>576</v>
      </c>
      <c r="B290" s="309">
        <v>220</v>
      </c>
      <c r="C290" s="50" t="str">
        <f>VLOOKUP(D290,'00设备表'!$D:$F,3,0)</f>
        <v>HW108-01</v>
      </c>
      <c r="D290" s="141" t="s">
        <v>512</v>
      </c>
      <c r="E290" s="50" t="str">
        <f>VLOOKUP(D290,'00设备表'!$D:$F,2,0)</f>
        <v>华为CE6881H</v>
      </c>
      <c r="F290" s="28" t="s">
        <v>504</v>
      </c>
      <c r="G290" s="28" t="s">
        <v>507</v>
      </c>
      <c r="H290" s="28" t="s">
        <v>412</v>
      </c>
      <c r="I290" s="308" t="s">
        <v>578</v>
      </c>
      <c r="J290" s="109" t="str">
        <f t="shared" si="54"/>
        <v>LC-LC 20米</v>
      </c>
      <c r="K290" s="309">
        <v>2</v>
      </c>
      <c r="L290" s="109">
        <f t="shared" si="55"/>
        <v>20</v>
      </c>
      <c r="M290" s="310"/>
      <c r="N290" s="311" t="str">
        <f t="shared" si="56"/>
        <v>上走线</v>
      </c>
      <c r="O290" s="312"/>
      <c r="P290" s="309"/>
      <c r="Q290" s="298" t="str">
        <f t="shared" si="57"/>
        <v>建议手动计算</v>
      </c>
    </row>
    <row r="291" ht="16" spans="1:17">
      <c r="A291" s="308" t="s">
        <v>576</v>
      </c>
      <c r="B291" s="309">
        <v>220</v>
      </c>
      <c r="C291" s="50" t="str">
        <f>VLOOKUP(D291,'00设备表'!$D:$F,3,0)</f>
        <v>HW108-01</v>
      </c>
      <c r="D291" s="141" t="s">
        <v>512</v>
      </c>
      <c r="E291" s="50" t="str">
        <f>VLOOKUP(D291,'00设备表'!$D:$F,2,0)</f>
        <v>华为CE6881H</v>
      </c>
      <c r="F291" s="28" t="s">
        <v>504</v>
      </c>
      <c r="G291" s="28" t="s">
        <v>506</v>
      </c>
      <c r="H291" s="28" t="s">
        <v>412</v>
      </c>
      <c r="I291" s="308" t="s">
        <v>578</v>
      </c>
      <c r="J291" s="109" t="str">
        <f t="shared" si="54"/>
        <v>LC-LC 20米</v>
      </c>
      <c r="K291" s="309">
        <v>2</v>
      </c>
      <c r="L291" s="109">
        <f t="shared" si="55"/>
        <v>20</v>
      </c>
      <c r="M291" s="310"/>
      <c r="N291" s="311" t="str">
        <f t="shared" si="56"/>
        <v>上走线</v>
      </c>
      <c r="O291" s="312"/>
      <c r="P291" s="309"/>
      <c r="Q291" s="298" t="str">
        <f t="shared" si="57"/>
        <v>建议手动计算</v>
      </c>
    </row>
    <row r="292" ht="16" spans="1:17">
      <c r="A292" s="308" t="s">
        <v>576</v>
      </c>
      <c r="B292" s="309">
        <v>220</v>
      </c>
      <c r="C292" s="50" t="str">
        <f>VLOOKUP(D292,'00设备表'!$D:$F,3,0)</f>
        <v>HW108-01</v>
      </c>
      <c r="D292" s="141" t="s">
        <v>512</v>
      </c>
      <c r="E292" s="50" t="str">
        <f>VLOOKUP(D292,'00设备表'!$D:$F,2,0)</f>
        <v>华为CE6881H</v>
      </c>
      <c r="F292" s="28" t="s">
        <v>504</v>
      </c>
      <c r="G292" s="28" t="s">
        <v>505</v>
      </c>
      <c r="H292" s="28" t="s">
        <v>412</v>
      </c>
      <c r="I292" s="308" t="s">
        <v>578</v>
      </c>
      <c r="J292" s="109" t="str">
        <f t="shared" si="54"/>
        <v>LC-LC 20米</v>
      </c>
      <c r="K292" s="309">
        <v>2</v>
      </c>
      <c r="L292" s="109">
        <f t="shared" si="55"/>
        <v>20</v>
      </c>
      <c r="M292" s="310"/>
      <c r="N292" s="311" t="str">
        <f t="shared" si="56"/>
        <v>上走线</v>
      </c>
      <c r="O292" s="312"/>
      <c r="P292" s="309"/>
      <c r="Q292" s="298" t="str">
        <f t="shared" si="57"/>
        <v>建议手动计算</v>
      </c>
    </row>
    <row r="293" hidden="1" spans="1:17">
      <c r="A293" s="308" t="s">
        <v>576</v>
      </c>
      <c r="B293" s="309">
        <v>263</v>
      </c>
      <c r="C293" s="50" t="str">
        <f>VLOOKUP(D293,'00设备表'!$D:$F,3,0)</f>
        <v>HW108-03</v>
      </c>
      <c r="D293" s="141" t="s">
        <v>523</v>
      </c>
      <c r="E293" s="50" t="str">
        <f>VLOOKUP(D293,'00设备表'!$D:$F,2,0)</f>
        <v>华为CE6881H</v>
      </c>
      <c r="F293" s="50" t="str">
        <f>VLOOKUP(G293,'00设备表'!$D:$F,3,0)</f>
        <v>HW108-01</v>
      </c>
      <c r="G293" s="141" t="s">
        <v>521</v>
      </c>
      <c r="H293" s="50" t="str">
        <f>VLOOKUP(G293,'00设备表'!$D:$F,2,0)</f>
        <v>华为9520</v>
      </c>
      <c r="I293" s="308" t="s">
        <v>578</v>
      </c>
      <c r="J293" s="109" t="str">
        <f t="shared" si="54"/>
        <v>LC-LC 15米</v>
      </c>
      <c r="K293" s="309">
        <v>4</v>
      </c>
      <c r="L293" s="109">
        <f t="shared" ref="L293:L320" si="58">IF(C293=F293,10,(10+ROUNDUP(ABS(MID(C293,7,3)-MID(F293,7,3))/4,0)*5))</f>
        <v>15</v>
      </c>
      <c r="M293" s="310"/>
      <c r="N293" s="311" t="str">
        <f t="shared" ref="N293:N320" si="59">IF(L293=10,"架内走线","上走线")</f>
        <v>上走线</v>
      </c>
      <c r="O293" s="312"/>
      <c r="P293" s="309"/>
      <c r="Q293" s="298">
        <f t="shared" ref="Q293:Q320" si="60">IF(ABS(MID(C293,3,3)-MID(F293,3,3))&lt;&gt;0,"建议手动计算",IF(C293=F293,10,(10+ROUNDUP(ABS(MID(C293,7,3)-MID(F293,7,3))/4,0)*5)))</f>
        <v>15</v>
      </c>
    </row>
    <row r="294" hidden="1" spans="1:17">
      <c r="A294" s="308" t="s">
        <v>576</v>
      </c>
      <c r="B294" s="309">
        <v>264</v>
      </c>
      <c r="C294" s="50" t="str">
        <f>VLOOKUP(D294,'00设备表'!$D:$F,3,0)</f>
        <v>HW108-03</v>
      </c>
      <c r="D294" s="141" t="s">
        <v>523</v>
      </c>
      <c r="E294" s="50" t="str">
        <f>VLOOKUP(D294,'00设备表'!$D:$F,2,0)</f>
        <v>华为CE6881H</v>
      </c>
      <c r="F294" s="50" t="str">
        <f>VLOOKUP(G294,'00设备表'!$D:$F,3,0)</f>
        <v>HW108-03</v>
      </c>
      <c r="G294" s="141" t="s">
        <v>530</v>
      </c>
      <c r="H294" s="50" t="str">
        <f>VLOOKUP(G294,'00设备表'!$D:$F,2,0)</f>
        <v>华为5500</v>
      </c>
      <c r="I294" s="308" t="s">
        <v>578</v>
      </c>
      <c r="J294" s="109" t="str">
        <f t="shared" si="54"/>
        <v>LC-LC 10米</v>
      </c>
      <c r="K294" s="309">
        <v>8</v>
      </c>
      <c r="L294" s="109">
        <f t="shared" si="58"/>
        <v>10</v>
      </c>
      <c r="M294" s="310"/>
      <c r="N294" s="311" t="str">
        <f t="shared" si="59"/>
        <v>架内走线</v>
      </c>
      <c r="O294" s="312"/>
      <c r="P294" s="309"/>
      <c r="Q294" s="298">
        <f t="shared" si="60"/>
        <v>10</v>
      </c>
    </row>
    <row r="295" hidden="1" spans="1:17">
      <c r="A295" s="308" t="s">
        <v>576</v>
      </c>
      <c r="B295" s="309">
        <v>265</v>
      </c>
      <c r="C295" s="50" t="str">
        <f>VLOOKUP(D295,'00设备表'!$D:$F,3,0)</f>
        <v>HW108-03</v>
      </c>
      <c r="D295" s="141" t="s">
        <v>523</v>
      </c>
      <c r="E295" s="50" t="str">
        <f>VLOOKUP(D295,'00设备表'!$D:$F,2,0)</f>
        <v>华为CE6881H</v>
      </c>
      <c r="F295" s="50" t="str">
        <f>VLOOKUP(G295,'00设备表'!$D:$F,3,0)</f>
        <v>HW108-03</v>
      </c>
      <c r="G295" s="99" t="s">
        <v>529</v>
      </c>
      <c r="H295" s="50" t="str">
        <f>VLOOKUP(G295,'00设备表'!$D:$F,2,0)</f>
        <v>中兴R5530 G2</v>
      </c>
      <c r="I295" s="308" t="s">
        <v>578</v>
      </c>
      <c r="J295" s="109" t="str">
        <f t="shared" si="54"/>
        <v>LC-LC 10米</v>
      </c>
      <c r="K295" s="309">
        <v>2</v>
      </c>
      <c r="L295" s="109">
        <f t="shared" si="58"/>
        <v>10</v>
      </c>
      <c r="M295" s="310"/>
      <c r="N295" s="311" t="str">
        <f t="shared" si="59"/>
        <v>架内走线</v>
      </c>
      <c r="O295" s="312"/>
      <c r="P295" s="309"/>
      <c r="Q295" s="298">
        <f t="shared" si="60"/>
        <v>10</v>
      </c>
    </row>
    <row r="296" hidden="1" spans="1:17">
      <c r="A296" s="308" t="s">
        <v>576</v>
      </c>
      <c r="B296" s="309">
        <v>266</v>
      </c>
      <c r="C296" s="50" t="str">
        <f>VLOOKUP(D296,'00设备表'!$D:$F,3,0)</f>
        <v>HW108-03</v>
      </c>
      <c r="D296" s="141" t="s">
        <v>523</v>
      </c>
      <c r="E296" s="50" t="str">
        <f>VLOOKUP(D296,'00设备表'!$D:$F,2,0)</f>
        <v>华为CE6881H</v>
      </c>
      <c r="F296" s="50" t="str">
        <f>VLOOKUP(G296,'00设备表'!$D:$F,3,0)</f>
        <v>HW107-07</v>
      </c>
      <c r="G296" s="99" t="s">
        <v>489</v>
      </c>
      <c r="H296" s="50" t="str">
        <f>VLOOKUP(G296,'00设备表'!$D:$F,2,0)</f>
        <v>烽火R220K V2</v>
      </c>
      <c r="I296" s="308" t="s">
        <v>578</v>
      </c>
      <c r="J296" s="109" t="str">
        <f t="shared" si="54"/>
        <v>LC-LC 15米</v>
      </c>
      <c r="K296" s="309">
        <v>2</v>
      </c>
      <c r="L296" s="109">
        <f t="shared" si="58"/>
        <v>15</v>
      </c>
      <c r="M296" s="310"/>
      <c r="N296" s="311" t="str">
        <f t="shared" si="59"/>
        <v>上走线</v>
      </c>
      <c r="O296" s="312"/>
      <c r="P296" s="309"/>
      <c r="Q296" s="298" t="str">
        <f t="shared" si="60"/>
        <v>建议手动计算</v>
      </c>
    </row>
    <row r="297" hidden="1" spans="1:17">
      <c r="A297" s="308" t="s">
        <v>576</v>
      </c>
      <c r="B297" s="309">
        <v>267</v>
      </c>
      <c r="C297" s="50" t="str">
        <f>VLOOKUP(D297,'00设备表'!$D:$F,3,0)</f>
        <v>HW108-03</v>
      </c>
      <c r="D297" s="141" t="s">
        <v>523</v>
      </c>
      <c r="E297" s="50" t="str">
        <f>VLOOKUP(D297,'00设备表'!$D:$F,2,0)</f>
        <v>华为CE6881H</v>
      </c>
      <c r="F297" s="50" t="str">
        <f>VLOOKUP(G297,'00设备表'!$D:$F,3,0)</f>
        <v>HW107-07</v>
      </c>
      <c r="G297" s="99" t="s">
        <v>493</v>
      </c>
      <c r="H297" s="50" t="str">
        <f>VLOOKUP(G297,'00设备表'!$D:$F,2,0)</f>
        <v>烽火R220K V2</v>
      </c>
      <c r="I297" s="308" t="s">
        <v>578</v>
      </c>
      <c r="J297" s="109" t="str">
        <f t="shared" si="54"/>
        <v>LC-LC 15米</v>
      </c>
      <c r="K297" s="309">
        <v>2</v>
      </c>
      <c r="L297" s="109">
        <f t="shared" si="58"/>
        <v>15</v>
      </c>
      <c r="M297" s="310"/>
      <c r="N297" s="311" t="str">
        <f t="shared" si="59"/>
        <v>上走线</v>
      </c>
      <c r="O297" s="312"/>
      <c r="P297" s="309"/>
      <c r="Q297" s="298" t="str">
        <f t="shared" si="60"/>
        <v>建议手动计算</v>
      </c>
    </row>
    <row r="298" hidden="1" spans="1:17">
      <c r="A298" s="308" t="s">
        <v>576</v>
      </c>
      <c r="B298" s="309">
        <v>268</v>
      </c>
      <c r="C298" s="50" t="str">
        <f>VLOOKUP(D298,'00设备表'!$D:$F,3,0)</f>
        <v>HW108-03</v>
      </c>
      <c r="D298" s="141" t="s">
        <v>523</v>
      </c>
      <c r="E298" s="50" t="str">
        <f>VLOOKUP(D298,'00设备表'!$D:$F,2,0)</f>
        <v>华为CE6881H</v>
      </c>
      <c r="F298" s="50" t="str">
        <f>VLOOKUP(G298,'00设备表'!$D:$F,3,0)</f>
        <v>HW107-08</v>
      </c>
      <c r="G298" s="141" t="s">
        <v>503</v>
      </c>
      <c r="H298" s="50" t="str">
        <f>VLOOKUP(G298,'00设备表'!$D:$F,2,0)</f>
        <v>烽火R220K V2</v>
      </c>
      <c r="I298" s="308" t="s">
        <v>578</v>
      </c>
      <c r="J298" s="109" t="str">
        <f t="shared" si="54"/>
        <v>LC-LC 20米</v>
      </c>
      <c r="K298" s="309">
        <v>2</v>
      </c>
      <c r="L298" s="109">
        <f t="shared" si="58"/>
        <v>20</v>
      </c>
      <c r="M298" s="310"/>
      <c r="N298" s="311" t="str">
        <f t="shared" si="59"/>
        <v>上走线</v>
      </c>
      <c r="O298" s="312"/>
      <c r="P298" s="309"/>
      <c r="Q298" s="298" t="str">
        <f t="shared" si="60"/>
        <v>建议手动计算</v>
      </c>
    </row>
    <row r="299" hidden="1" spans="1:17">
      <c r="A299" s="308" t="s">
        <v>576</v>
      </c>
      <c r="B299" s="309">
        <v>269</v>
      </c>
      <c r="C299" s="50" t="str">
        <f>VLOOKUP(D299,'00设备表'!$D:$F,3,0)</f>
        <v>HW108-03</v>
      </c>
      <c r="D299" s="141" t="s">
        <v>523</v>
      </c>
      <c r="E299" s="50" t="str">
        <f>VLOOKUP(D299,'00设备表'!$D:$F,2,0)</f>
        <v>华为CE6881H</v>
      </c>
      <c r="F299" s="50" t="str">
        <f>VLOOKUP(G299,'00设备表'!$D:$F,3,0)</f>
        <v>HW107-07</v>
      </c>
      <c r="G299" s="99" t="s">
        <v>492</v>
      </c>
      <c r="H299" s="50" t="str">
        <f>VLOOKUP(G299,'00设备表'!$D:$F,2,0)</f>
        <v>烽火R220K V2</v>
      </c>
      <c r="I299" s="308" t="s">
        <v>578</v>
      </c>
      <c r="J299" s="109" t="str">
        <f t="shared" si="54"/>
        <v>LC-LC 15米</v>
      </c>
      <c r="K299" s="309">
        <v>2</v>
      </c>
      <c r="L299" s="109">
        <f t="shared" si="58"/>
        <v>15</v>
      </c>
      <c r="M299" s="310"/>
      <c r="N299" s="311" t="str">
        <f t="shared" si="59"/>
        <v>上走线</v>
      </c>
      <c r="O299" s="312"/>
      <c r="P299" s="309"/>
      <c r="Q299" s="298" t="str">
        <f t="shared" si="60"/>
        <v>建议手动计算</v>
      </c>
    </row>
    <row r="300" hidden="1" spans="1:17">
      <c r="A300" s="308" t="s">
        <v>576</v>
      </c>
      <c r="B300" s="309">
        <v>270</v>
      </c>
      <c r="C300" s="50" t="str">
        <f>VLOOKUP(D300,'00设备表'!$D:$F,3,0)</f>
        <v>HW108-03</v>
      </c>
      <c r="D300" s="141" t="s">
        <v>523</v>
      </c>
      <c r="E300" s="50" t="str">
        <f>VLOOKUP(D300,'00设备表'!$D:$F,2,0)</f>
        <v>华为CE6881H</v>
      </c>
      <c r="F300" s="50" t="str">
        <f>VLOOKUP(G300,'00设备表'!$D:$F,3,0)</f>
        <v>HW107-08</v>
      </c>
      <c r="G300" s="141" t="s">
        <v>502</v>
      </c>
      <c r="H300" s="50" t="str">
        <f>VLOOKUP(G300,'00设备表'!$D:$F,2,0)</f>
        <v>烽火R220K V2</v>
      </c>
      <c r="I300" s="308" t="s">
        <v>578</v>
      </c>
      <c r="J300" s="109" t="str">
        <f t="shared" ref="J300:J310" si="61">IF(I300="多模双头尾纤","LC-LC"&amp;" "&amp;L300&amp;"米",IF(I300="单模双头尾纤","SC-LC"&amp;" "&amp;L300&amp;"米",IF(I300="MPO双头尾纤","MPO-MPO"&amp;" "&amp;L300&amp;"米",IF(I300="以太网线","超五类线",0))))</f>
        <v>LC-LC 20米</v>
      </c>
      <c r="K300" s="309">
        <v>2</v>
      </c>
      <c r="L300" s="109">
        <f t="shared" si="58"/>
        <v>20</v>
      </c>
      <c r="M300" s="310"/>
      <c r="N300" s="311" t="str">
        <f t="shared" si="59"/>
        <v>上走线</v>
      </c>
      <c r="O300" s="312"/>
      <c r="P300" s="309"/>
      <c r="Q300" s="298" t="str">
        <f t="shared" si="60"/>
        <v>建议手动计算</v>
      </c>
    </row>
    <row r="301" hidden="1" spans="1:17">
      <c r="A301" s="308" t="s">
        <v>576</v>
      </c>
      <c r="B301" s="309">
        <v>271</v>
      </c>
      <c r="C301" s="50" t="str">
        <f>VLOOKUP(D301,'00设备表'!$D:$F,3,0)</f>
        <v>HW108-03</v>
      </c>
      <c r="D301" s="141" t="s">
        <v>523</v>
      </c>
      <c r="E301" s="50" t="str">
        <f>VLOOKUP(D301,'00设备表'!$D:$F,2,0)</f>
        <v>华为CE6881H</v>
      </c>
      <c r="F301" s="50" t="str">
        <f>VLOOKUP(G301,'00设备表'!$D:$F,3,0)</f>
        <v>HW107-07</v>
      </c>
      <c r="G301" s="141" t="s">
        <v>491</v>
      </c>
      <c r="H301" s="50" t="str">
        <f>VLOOKUP(G301,'00设备表'!$D:$F,2,0)</f>
        <v>烽火R220K V2</v>
      </c>
      <c r="I301" s="308" t="s">
        <v>578</v>
      </c>
      <c r="J301" s="109" t="str">
        <f t="shared" si="61"/>
        <v>LC-LC 15米</v>
      </c>
      <c r="K301" s="309">
        <v>2</v>
      </c>
      <c r="L301" s="109">
        <f t="shared" si="58"/>
        <v>15</v>
      </c>
      <c r="M301" s="310"/>
      <c r="N301" s="311" t="str">
        <f t="shared" si="59"/>
        <v>上走线</v>
      </c>
      <c r="O301" s="312"/>
      <c r="P301" s="309"/>
      <c r="Q301" s="298" t="str">
        <f t="shared" si="60"/>
        <v>建议手动计算</v>
      </c>
    </row>
    <row r="302" hidden="1" spans="1:17">
      <c r="A302" s="308" t="s">
        <v>576</v>
      </c>
      <c r="B302" s="309">
        <v>272</v>
      </c>
      <c r="C302" s="50" t="str">
        <f>VLOOKUP(D302,'00设备表'!$D:$F,3,0)</f>
        <v>HW108-03</v>
      </c>
      <c r="D302" s="141" t="s">
        <v>523</v>
      </c>
      <c r="E302" s="50" t="str">
        <f>VLOOKUP(D302,'00设备表'!$D:$F,2,0)</f>
        <v>华为CE6881H</v>
      </c>
      <c r="F302" s="50" t="str">
        <f>VLOOKUP(G302,'00设备表'!$D:$F,3,0)</f>
        <v>HW107-08</v>
      </c>
      <c r="G302" s="141" t="s">
        <v>501</v>
      </c>
      <c r="H302" s="50" t="str">
        <f>VLOOKUP(G302,'00设备表'!$D:$F,2,0)</f>
        <v>烽火R220K V2</v>
      </c>
      <c r="I302" s="308" t="s">
        <v>578</v>
      </c>
      <c r="J302" s="109" t="str">
        <f t="shared" si="61"/>
        <v>LC-LC 20米</v>
      </c>
      <c r="K302" s="309">
        <v>2</v>
      </c>
      <c r="L302" s="109">
        <f t="shared" si="58"/>
        <v>20</v>
      </c>
      <c r="M302" s="310"/>
      <c r="N302" s="311" t="str">
        <f t="shared" si="59"/>
        <v>上走线</v>
      </c>
      <c r="O302" s="312"/>
      <c r="P302" s="309"/>
      <c r="Q302" s="298" t="str">
        <f t="shared" si="60"/>
        <v>建议手动计算</v>
      </c>
    </row>
    <row r="303" hidden="1" spans="1:17">
      <c r="A303" s="308" t="s">
        <v>576</v>
      </c>
      <c r="B303" s="309">
        <v>273</v>
      </c>
      <c r="C303" s="50" t="str">
        <f>VLOOKUP(D303,'00设备表'!$D:$F,3,0)</f>
        <v>HW108-03</v>
      </c>
      <c r="D303" s="141" t="s">
        <v>523</v>
      </c>
      <c r="E303" s="50" t="str">
        <f>VLOOKUP(D303,'00设备表'!$D:$F,2,0)</f>
        <v>华为CE6881H</v>
      </c>
      <c r="F303" s="50" t="str">
        <f>VLOOKUP(G303,'00设备表'!$D:$F,3,0)</f>
        <v>HW107-07</v>
      </c>
      <c r="G303" s="141" t="s">
        <v>490</v>
      </c>
      <c r="H303" s="50" t="str">
        <f>VLOOKUP(G303,'00设备表'!$D:$F,2,0)</f>
        <v>烽火R220K V2</v>
      </c>
      <c r="I303" s="308" t="s">
        <v>578</v>
      </c>
      <c r="J303" s="109" t="str">
        <f t="shared" si="61"/>
        <v>LC-LC 15米</v>
      </c>
      <c r="K303" s="309">
        <v>2</v>
      </c>
      <c r="L303" s="109">
        <f t="shared" si="58"/>
        <v>15</v>
      </c>
      <c r="M303" s="310"/>
      <c r="N303" s="311" t="str">
        <f t="shared" si="59"/>
        <v>上走线</v>
      </c>
      <c r="O303" s="312"/>
      <c r="P303" s="309"/>
      <c r="Q303" s="298" t="str">
        <f t="shared" si="60"/>
        <v>建议手动计算</v>
      </c>
    </row>
    <row r="304" hidden="1" spans="1:17">
      <c r="A304" s="308" t="s">
        <v>576</v>
      </c>
      <c r="B304" s="309">
        <v>274</v>
      </c>
      <c r="C304" s="50" t="str">
        <f>VLOOKUP(D304,'00设备表'!$D:$F,3,0)</f>
        <v>HW108-03</v>
      </c>
      <c r="D304" s="141" t="s">
        <v>523</v>
      </c>
      <c r="E304" s="50" t="str">
        <f>VLOOKUP(D304,'00设备表'!$D:$F,2,0)</f>
        <v>华为CE6881H</v>
      </c>
      <c r="F304" s="50" t="str">
        <f>VLOOKUP(G304,'00设备表'!$D:$F,3,0)</f>
        <v>HW107-08</v>
      </c>
      <c r="G304" s="99" t="s">
        <v>500</v>
      </c>
      <c r="H304" s="50" t="str">
        <f>VLOOKUP(G304,'00设备表'!$D:$F,2,0)</f>
        <v>烽火R220K V2</v>
      </c>
      <c r="I304" s="308" t="s">
        <v>578</v>
      </c>
      <c r="J304" s="109" t="str">
        <f t="shared" si="61"/>
        <v>LC-LC 20米</v>
      </c>
      <c r="K304" s="309">
        <v>2</v>
      </c>
      <c r="L304" s="109">
        <f t="shared" si="58"/>
        <v>20</v>
      </c>
      <c r="M304" s="310"/>
      <c r="N304" s="311" t="str">
        <f t="shared" si="59"/>
        <v>上走线</v>
      </c>
      <c r="O304" s="312"/>
      <c r="P304" s="309"/>
      <c r="Q304" s="298" t="str">
        <f t="shared" si="60"/>
        <v>建议手动计算</v>
      </c>
    </row>
    <row r="305" ht="16" spans="1:17">
      <c r="A305" s="308" t="s">
        <v>576</v>
      </c>
      <c r="B305" s="309">
        <v>220</v>
      </c>
      <c r="C305" s="50" t="str">
        <f>VLOOKUP(D305,'00设备表'!$D:$F,3,0)</f>
        <v>HW108-03</v>
      </c>
      <c r="D305" s="141" t="s">
        <v>523</v>
      </c>
      <c r="E305" s="50" t="str">
        <f>VLOOKUP(D305,'00设备表'!$D:$F,2,0)</f>
        <v>华为CE6881H</v>
      </c>
      <c r="F305" s="28" t="s">
        <v>504</v>
      </c>
      <c r="G305" s="28" t="s">
        <v>510</v>
      </c>
      <c r="H305" s="28" t="s">
        <v>412</v>
      </c>
      <c r="I305" s="308" t="s">
        <v>578</v>
      </c>
      <c r="J305" s="109" t="str">
        <f t="shared" si="61"/>
        <v>LC-LC 20米</v>
      </c>
      <c r="K305" s="309">
        <v>2</v>
      </c>
      <c r="L305" s="109">
        <f t="shared" si="58"/>
        <v>20</v>
      </c>
      <c r="M305" s="310"/>
      <c r="N305" s="311" t="str">
        <f t="shared" si="59"/>
        <v>上走线</v>
      </c>
      <c r="O305" s="312"/>
      <c r="P305" s="309"/>
      <c r="Q305" s="298" t="str">
        <f t="shared" si="60"/>
        <v>建议手动计算</v>
      </c>
    </row>
    <row r="306" ht="16" spans="1:17">
      <c r="A306" s="308" t="s">
        <v>576</v>
      </c>
      <c r="B306" s="309">
        <v>220</v>
      </c>
      <c r="C306" s="50" t="str">
        <f>VLOOKUP(D306,'00设备表'!$D:$F,3,0)</f>
        <v>HW108-03</v>
      </c>
      <c r="D306" s="141" t="s">
        <v>523</v>
      </c>
      <c r="E306" s="50" t="str">
        <f>VLOOKUP(D306,'00设备表'!$D:$F,2,0)</f>
        <v>华为CE6881H</v>
      </c>
      <c r="F306" s="28" t="s">
        <v>504</v>
      </c>
      <c r="G306" s="28" t="s">
        <v>509</v>
      </c>
      <c r="H306" s="28" t="s">
        <v>412</v>
      </c>
      <c r="I306" s="308" t="s">
        <v>578</v>
      </c>
      <c r="J306" s="109" t="str">
        <f t="shared" si="61"/>
        <v>LC-LC 20米</v>
      </c>
      <c r="K306" s="309">
        <v>2</v>
      </c>
      <c r="L306" s="109">
        <f t="shared" si="58"/>
        <v>20</v>
      </c>
      <c r="M306" s="310"/>
      <c r="N306" s="311" t="str">
        <f t="shared" si="59"/>
        <v>上走线</v>
      </c>
      <c r="O306" s="312"/>
      <c r="P306" s="309"/>
      <c r="Q306" s="298" t="str">
        <f t="shared" si="60"/>
        <v>建议手动计算</v>
      </c>
    </row>
    <row r="307" ht="16" spans="1:17">
      <c r="A307" s="308" t="s">
        <v>576</v>
      </c>
      <c r="B307" s="309">
        <v>220</v>
      </c>
      <c r="C307" s="50" t="str">
        <f>VLOOKUP(D307,'00设备表'!$D:$F,3,0)</f>
        <v>HW108-03</v>
      </c>
      <c r="D307" s="141" t="s">
        <v>523</v>
      </c>
      <c r="E307" s="50" t="str">
        <f>VLOOKUP(D307,'00设备表'!$D:$F,2,0)</f>
        <v>华为CE6881H</v>
      </c>
      <c r="F307" s="28" t="s">
        <v>504</v>
      </c>
      <c r="G307" s="28" t="s">
        <v>508</v>
      </c>
      <c r="H307" s="28" t="s">
        <v>412</v>
      </c>
      <c r="I307" s="308" t="s">
        <v>578</v>
      </c>
      <c r="J307" s="109" t="str">
        <f t="shared" si="61"/>
        <v>LC-LC 20米</v>
      </c>
      <c r="K307" s="309">
        <v>2</v>
      </c>
      <c r="L307" s="109">
        <f t="shared" si="58"/>
        <v>20</v>
      </c>
      <c r="M307" s="310"/>
      <c r="N307" s="311" t="str">
        <f t="shared" si="59"/>
        <v>上走线</v>
      </c>
      <c r="O307" s="312"/>
      <c r="P307" s="309"/>
      <c r="Q307" s="298" t="str">
        <f t="shared" si="60"/>
        <v>建议手动计算</v>
      </c>
    </row>
    <row r="308" ht="16" spans="1:17">
      <c r="A308" s="308" t="s">
        <v>576</v>
      </c>
      <c r="B308" s="309">
        <v>220</v>
      </c>
      <c r="C308" s="50" t="str">
        <f>VLOOKUP(D308,'00设备表'!$D:$F,3,0)</f>
        <v>HW108-03</v>
      </c>
      <c r="D308" s="141" t="s">
        <v>523</v>
      </c>
      <c r="E308" s="50" t="str">
        <f>VLOOKUP(D308,'00设备表'!$D:$F,2,0)</f>
        <v>华为CE6881H</v>
      </c>
      <c r="F308" s="28" t="s">
        <v>504</v>
      </c>
      <c r="G308" s="28" t="s">
        <v>507</v>
      </c>
      <c r="H308" s="28" t="s">
        <v>412</v>
      </c>
      <c r="I308" s="308" t="s">
        <v>578</v>
      </c>
      <c r="J308" s="109" t="str">
        <f t="shared" si="61"/>
        <v>LC-LC 20米</v>
      </c>
      <c r="K308" s="309">
        <v>2</v>
      </c>
      <c r="L308" s="109">
        <f t="shared" si="58"/>
        <v>20</v>
      </c>
      <c r="M308" s="310"/>
      <c r="N308" s="311" t="str">
        <f t="shared" si="59"/>
        <v>上走线</v>
      </c>
      <c r="O308" s="312"/>
      <c r="P308" s="309"/>
      <c r="Q308" s="298" t="str">
        <f t="shared" si="60"/>
        <v>建议手动计算</v>
      </c>
    </row>
    <row r="309" ht="16" spans="1:17">
      <c r="A309" s="308" t="s">
        <v>576</v>
      </c>
      <c r="B309" s="309">
        <v>220</v>
      </c>
      <c r="C309" s="50" t="str">
        <f>VLOOKUP(D309,'00设备表'!$D:$F,3,0)</f>
        <v>HW108-03</v>
      </c>
      <c r="D309" s="141" t="s">
        <v>523</v>
      </c>
      <c r="E309" s="50" t="str">
        <f>VLOOKUP(D309,'00设备表'!$D:$F,2,0)</f>
        <v>华为CE6881H</v>
      </c>
      <c r="F309" s="28" t="s">
        <v>504</v>
      </c>
      <c r="G309" s="28" t="s">
        <v>506</v>
      </c>
      <c r="H309" s="28" t="s">
        <v>412</v>
      </c>
      <c r="I309" s="308" t="s">
        <v>578</v>
      </c>
      <c r="J309" s="109" t="str">
        <f t="shared" si="61"/>
        <v>LC-LC 20米</v>
      </c>
      <c r="K309" s="309">
        <v>2</v>
      </c>
      <c r="L309" s="109">
        <f t="shared" si="58"/>
        <v>20</v>
      </c>
      <c r="M309" s="310"/>
      <c r="N309" s="311" t="str">
        <f t="shared" si="59"/>
        <v>上走线</v>
      </c>
      <c r="O309" s="312"/>
      <c r="P309" s="309"/>
      <c r="Q309" s="298" t="str">
        <f t="shared" si="60"/>
        <v>建议手动计算</v>
      </c>
    </row>
    <row r="310" ht="16" spans="1:17">
      <c r="A310" s="308" t="s">
        <v>576</v>
      </c>
      <c r="B310" s="309">
        <v>220</v>
      </c>
      <c r="C310" s="50" t="str">
        <f>VLOOKUP(D310,'00设备表'!$D:$F,3,0)</f>
        <v>HW108-03</v>
      </c>
      <c r="D310" s="141" t="s">
        <v>523</v>
      </c>
      <c r="E310" s="50" t="str">
        <f>VLOOKUP(D310,'00设备表'!$D:$F,2,0)</f>
        <v>华为CE6881H</v>
      </c>
      <c r="F310" s="28" t="s">
        <v>504</v>
      </c>
      <c r="G310" s="28" t="s">
        <v>505</v>
      </c>
      <c r="H310" s="28" t="s">
        <v>412</v>
      </c>
      <c r="I310" s="308" t="s">
        <v>578</v>
      </c>
      <c r="J310" s="109" t="str">
        <f t="shared" si="61"/>
        <v>LC-LC 20米</v>
      </c>
      <c r="K310" s="309">
        <v>2</v>
      </c>
      <c r="L310" s="109">
        <f t="shared" si="58"/>
        <v>20</v>
      </c>
      <c r="M310" s="310"/>
      <c r="N310" s="311" t="str">
        <f t="shared" si="59"/>
        <v>上走线</v>
      </c>
      <c r="O310" s="312"/>
      <c r="P310" s="309"/>
      <c r="Q310" s="298" t="str">
        <f t="shared" si="60"/>
        <v>建议手动计算</v>
      </c>
    </row>
    <row r="311" hidden="1" spans="1:17">
      <c r="A311" s="308" t="s">
        <v>576</v>
      </c>
      <c r="B311" s="309">
        <v>275</v>
      </c>
      <c r="C311" s="50" t="str">
        <f>VLOOKUP(D311,'00设备表'!$D:$F,3,0)</f>
        <v>HW106-02</v>
      </c>
      <c r="D311" s="141" t="s">
        <v>417</v>
      </c>
      <c r="E311" s="50" t="str">
        <f>VLOOKUP(D311,'00设备表'!$D:$F,2,0)</f>
        <v>华为CE6881H</v>
      </c>
      <c r="F311" s="50" t="str">
        <f>VLOOKUP(G311,'00设备表'!$D:$F,3,0)</f>
        <v>HW106-03</v>
      </c>
      <c r="G311" s="141" t="s">
        <v>423</v>
      </c>
      <c r="H311" s="50" t="str">
        <f>VLOOKUP(G311,'00设备表'!$D:$F,2,0)</f>
        <v>华为CE6881H</v>
      </c>
      <c r="I311" s="308" t="s">
        <v>578</v>
      </c>
      <c r="J311" s="109" t="str">
        <f t="shared" ref="J311:J362" si="62">IF(I311="多模双头尾纤","LC-LC"&amp;" "&amp;L311&amp;"米",IF(I311="单模双头尾纤","SC-LC"&amp;" "&amp;L311&amp;"米",IF(I311="MPO双头尾纤","MPO-MPO"&amp;" "&amp;L311&amp;"米",IF(I311="以太网线","超五类线",0))))</f>
        <v>LC-LC 15米</v>
      </c>
      <c r="K311" s="309">
        <v>4</v>
      </c>
      <c r="L311" s="109">
        <f t="shared" si="58"/>
        <v>15</v>
      </c>
      <c r="M311" s="310"/>
      <c r="N311" s="311" t="str">
        <f t="shared" si="59"/>
        <v>上走线</v>
      </c>
      <c r="O311" s="312"/>
      <c r="P311" s="309"/>
      <c r="Q311" s="298">
        <f t="shared" si="60"/>
        <v>15</v>
      </c>
    </row>
    <row r="312" hidden="1" spans="1:17">
      <c r="A312" s="308" t="s">
        <v>576</v>
      </c>
      <c r="B312" s="309">
        <v>276</v>
      </c>
      <c r="C312" s="50" t="str">
        <f>VLOOKUP(D312,'00设备表'!$D:$F,3,0)</f>
        <v>HW106-02</v>
      </c>
      <c r="D312" s="141" t="s">
        <v>417</v>
      </c>
      <c r="E312" s="50" t="str">
        <f>VLOOKUP(D312,'00设备表'!$D:$F,2,0)</f>
        <v>华为CE6881H</v>
      </c>
      <c r="F312" s="50" t="str">
        <f>VLOOKUP(G312,'00设备表'!$D:$F,3,0)</f>
        <v>HW106-03</v>
      </c>
      <c r="G312" s="141" t="s">
        <v>423</v>
      </c>
      <c r="H312" s="50" t="str">
        <f>VLOOKUP(G312,'00设备表'!$D:$F,2,0)</f>
        <v>华为CE6881H</v>
      </c>
      <c r="I312" s="308" t="s">
        <v>599</v>
      </c>
      <c r="J312" s="109" t="str">
        <f t="shared" si="62"/>
        <v>MPO-MPO 15米</v>
      </c>
      <c r="K312" s="309">
        <v>2</v>
      </c>
      <c r="L312" s="109">
        <f t="shared" si="58"/>
        <v>15</v>
      </c>
      <c r="M312" s="310"/>
      <c r="N312" s="311" t="str">
        <f t="shared" si="59"/>
        <v>上走线</v>
      </c>
      <c r="O312" s="312"/>
      <c r="P312" s="309"/>
      <c r="Q312" s="298">
        <f t="shared" si="60"/>
        <v>15</v>
      </c>
    </row>
    <row r="313" ht="16" hidden="1" spans="1:17">
      <c r="A313" s="308" t="s">
        <v>576</v>
      </c>
      <c r="B313" s="309">
        <v>277</v>
      </c>
      <c r="C313" s="50" t="str">
        <f>VLOOKUP(D313,'00设备表'!$D:$F,3,0)</f>
        <v>HW106-02</v>
      </c>
      <c r="D313" s="141" t="s">
        <v>417</v>
      </c>
      <c r="E313" s="50" t="str">
        <f>VLOOKUP(D313,'00设备表'!$D:$F,2,0)</f>
        <v>华为CE6881H</v>
      </c>
      <c r="F313" s="50" t="str">
        <f>VLOOKUP(G313,'00设备表'!$D:$F,3,0)</f>
        <v>HW106-02</v>
      </c>
      <c r="G313" s="28" t="s">
        <v>418</v>
      </c>
      <c r="H313" s="50" t="str">
        <f>VLOOKUP(G313,'00设备表'!$D:$F,2,0)</f>
        <v>烽火R220K V2</v>
      </c>
      <c r="I313" s="308" t="s">
        <v>578</v>
      </c>
      <c r="J313" s="109" t="str">
        <f t="shared" si="62"/>
        <v>LC-LC 10米</v>
      </c>
      <c r="K313" s="309">
        <v>2</v>
      </c>
      <c r="L313" s="109">
        <f t="shared" si="58"/>
        <v>10</v>
      </c>
      <c r="M313" s="310"/>
      <c r="N313" s="311" t="str">
        <f t="shared" si="59"/>
        <v>架内走线</v>
      </c>
      <c r="O313" s="312"/>
      <c r="P313" s="309"/>
      <c r="Q313" s="298">
        <f t="shared" si="60"/>
        <v>10</v>
      </c>
    </row>
    <row r="314" ht="16" hidden="1" spans="1:17">
      <c r="A314" s="308" t="s">
        <v>576</v>
      </c>
      <c r="B314" s="309">
        <v>278</v>
      </c>
      <c r="C314" s="50" t="str">
        <f>VLOOKUP(D314,'00设备表'!$D:$F,3,0)</f>
        <v>HW106-02</v>
      </c>
      <c r="D314" s="141" t="s">
        <v>417</v>
      </c>
      <c r="E314" s="50" t="str">
        <f>VLOOKUP(D314,'00设备表'!$D:$F,2,0)</f>
        <v>华为CE6881H</v>
      </c>
      <c r="F314" s="50" t="str">
        <f>VLOOKUP(G314,'00设备表'!$D:$F,3,0)</f>
        <v>HW106-03</v>
      </c>
      <c r="G314" s="28" t="s">
        <v>424</v>
      </c>
      <c r="H314" s="50" t="str">
        <f>VLOOKUP(G314,'00设备表'!$D:$F,2,0)</f>
        <v>烽火R220K V2</v>
      </c>
      <c r="I314" s="308" t="s">
        <v>578</v>
      </c>
      <c r="J314" s="109" t="str">
        <f t="shared" si="62"/>
        <v>LC-LC 15米</v>
      </c>
      <c r="K314" s="309">
        <v>2</v>
      </c>
      <c r="L314" s="109">
        <f t="shared" si="58"/>
        <v>15</v>
      </c>
      <c r="M314" s="310"/>
      <c r="N314" s="311" t="str">
        <f t="shared" si="59"/>
        <v>上走线</v>
      </c>
      <c r="O314" s="312"/>
      <c r="P314" s="309"/>
      <c r="Q314" s="298">
        <f t="shared" si="60"/>
        <v>15</v>
      </c>
    </row>
    <row r="315" ht="16" hidden="1" spans="1:17">
      <c r="A315" s="308" t="s">
        <v>576</v>
      </c>
      <c r="B315" s="309">
        <v>279</v>
      </c>
      <c r="C315" s="50" t="str">
        <f>VLOOKUP(D315,'00设备表'!$D:$F,3,0)</f>
        <v>HW106-02</v>
      </c>
      <c r="D315" s="141" t="s">
        <v>417</v>
      </c>
      <c r="E315" s="50" t="str">
        <f>VLOOKUP(D315,'00设备表'!$D:$F,2,0)</f>
        <v>华为CE6881H</v>
      </c>
      <c r="F315" s="50" t="str">
        <f>VLOOKUP(G315,'00设备表'!$D:$F,3,0)</f>
        <v>HW106-02</v>
      </c>
      <c r="G315" s="28" t="s">
        <v>419</v>
      </c>
      <c r="H315" s="50" t="str">
        <f>VLOOKUP(G315,'00设备表'!$D:$F,2,0)</f>
        <v>烽火G440K V2</v>
      </c>
      <c r="I315" s="308" t="s">
        <v>578</v>
      </c>
      <c r="J315" s="109" t="str">
        <f t="shared" si="62"/>
        <v>LC-LC 10米</v>
      </c>
      <c r="K315" s="309">
        <v>2</v>
      </c>
      <c r="L315" s="109">
        <f t="shared" si="58"/>
        <v>10</v>
      </c>
      <c r="M315" s="310"/>
      <c r="N315" s="311" t="str">
        <f t="shared" si="59"/>
        <v>架内走线</v>
      </c>
      <c r="O315" s="312"/>
      <c r="P315" s="309"/>
      <c r="Q315" s="298">
        <f t="shared" si="60"/>
        <v>10</v>
      </c>
    </row>
    <row r="316" ht="16" hidden="1" spans="1:17">
      <c r="A316" s="308" t="s">
        <v>576</v>
      </c>
      <c r="B316" s="309">
        <v>280</v>
      </c>
      <c r="C316" s="50" t="str">
        <f>VLOOKUP(D316,'00设备表'!$D:$F,3,0)</f>
        <v>HW106-02</v>
      </c>
      <c r="D316" s="141" t="s">
        <v>417</v>
      </c>
      <c r="E316" s="50" t="str">
        <f>VLOOKUP(D316,'00设备表'!$D:$F,2,0)</f>
        <v>华为CE6881H</v>
      </c>
      <c r="F316" s="50" t="str">
        <f>VLOOKUP(G316,'00设备表'!$D:$F,3,0)</f>
        <v>HW106-03</v>
      </c>
      <c r="G316" s="28" t="s">
        <v>425</v>
      </c>
      <c r="H316" s="50" t="str">
        <f>VLOOKUP(G316,'00设备表'!$D:$F,2,0)</f>
        <v>烽火G440K V2</v>
      </c>
      <c r="I316" s="308" t="s">
        <v>578</v>
      </c>
      <c r="J316" s="109" t="str">
        <f t="shared" si="62"/>
        <v>LC-LC 15米</v>
      </c>
      <c r="K316" s="309">
        <v>2</v>
      </c>
      <c r="L316" s="109">
        <f t="shared" si="58"/>
        <v>15</v>
      </c>
      <c r="M316" s="310"/>
      <c r="N316" s="311" t="str">
        <f t="shared" si="59"/>
        <v>上走线</v>
      </c>
      <c r="O316" s="312"/>
      <c r="P316" s="309"/>
      <c r="Q316" s="298">
        <f t="shared" si="60"/>
        <v>15</v>
      </c>
    </row>
    <row r="317" ht="16" hidden="1" spans="1:17">
      <c r="A317" s="308" t="s">
        <v>576</v>
      </c>
      <c r="B317" s="309">
        <v>281</v>
      </c>
      <c r="C317" s="50" t="str">
        <f>VLOOKUP(D317,'00设备表'!$D:$F,3,0)</f>
        <v>HW106-03</v>
      </c>
      <c r="D317" s="141" t="s">
        <v>423</v>
      </c>
      <c r="E317" s="50" t="str">
        <f>VLOOKUP(D317,'00设备表'!$D:$F,2,0)</f>
        <v>华为CE6881H</v>
      </c>
      <c r="F317" s="50" t="str">
        <f>VLOOKUP(G317,'00设备表'!$D:$F,3,0)</f>
        <v>HW106-02</v>
      </c>
      <c r="G317" s="28" t="s">
        <v>418</v>
      </c>
      <c r="H317" s="50" t="str">
        <f>VLOOKUP(G317,'00设备表'!$D:$F,2,0)</f>
        <v>烽火R220K V2</v>
      </c>
      <c r="I317" s="308" t="s">
        <v>578</v>
      </c>
      <c r="J317" s="109" t="str">
        <f t="shared" si="62"/>
        <v>LC-LC 15米</v>
      </c>
      <c r="K317" s="309">
        <v>2</v>
      </c>
      <c r="L317" s="109">
        <f t="shared" si="58"/>
        <v>15</v>
      </c>
      <c r="M317" s="310"/>
      <c r="N317" s="311" t="str">
        <f t="shared" si="59"/>
        <v>上走线</v>
      </c>
      <c r="O317" s="312"/>
      <c r="P317" s="308" t="s">
        <v>603</v>
      </c>
      <c r="Q317" s="298">
        <f t="shared" si="60"/>
        <v>15</v>
      </c>
    </row>
    <row r="318" ht="16" hidden="1" spans="1:17">
      <c r="A318" s="308" t="s">
        <v>576</v>
      </c>
      <c r="B318" s="309">
        <v>282</v>
      </c>
      <c r="C318" s="50" t="str">
        <f>VLOOKUP(D318,'00设备表'!$D:$F,3,0)</f>
        <v>HW106-03</v>
      </c>
      <c r="D318" s="141" t="s">
        <v>423</v>
      </c>
      <c r="E318" s="50" t="str">
        <f>VLOOKUP(D318,'00设备表'!$D:$F,2,0)</f>
        <v>华为CE6881H</v>
      </c>
      <c r="F318" s="50" t="str">
        <f>VLOOKUP(G318,'00设备表'!$D:$F,3,0)</f>
        <v>HW106-03</v>
      </c>
      <c r="G318" s="28" t="s">
        <v>424</v>
      </c>
      <c r="H318" s="50" t="str">
        <f>VLOOKUP(G318,'00设备表'!$D:$F,2,0)</f>
        <v>烽火R220K V2</v>
      </c>
      <c r="I318" s="308" t="s">
        <v>578</v>
      </c>
      <c r="J318" s="109" t="str">
        <f t="shared" si="62"/>
        <v>LC-LC 10米</v>
      </c>
      <c r="K318" s="309">
        <v>2</v>
      </c>
      <c r="L318" s="109">
        <f t="shared" si="58"/>
        <v>10</v>
      </c>
      <c r="M318" s="310"/>
      <c r="N318" s="311" t="str">
        <f t="shared" si="59"/>
        <v>架内走线</v>
      </c>
      <c r="O318" s="312"/>
      <c r="P318" s="308" t="s">
        <v>604</v>
      </c>
      <c r="Q318" s="298">
        <f t="shared" si="60"/>
        <v>10</v>
      </c>
    </row>
    <row r="319" ht="16" hidden="1" spans="1:17">
      <c r="A319" s="308" t="s">
        <v>576</v>
      </c>
      <c r="B319" s="309">
        <v>283</v>
      </c>
      <c r="C319" s="50" t="str">
        <f>VLOOKUP(D319,'00设备表'!$D:$F,3,0)</f>
        <v>HW106-03</v>
      </c>
      <c r="D319" s="141" t="s">
        <v>423</v>
      </c>
      <c r="E319" s="50" t="str">
        <f>VLOOKUP(D319,'00设备表'!$D:$F,2,0)</f>
        <v>华为CE6881H</v>
      </c>
      <c r="F319" s="50" t="str">
        <f>VLOOKUP(G319,'00设备表'!$D:$F,3,0)</f>
        <v>HW106-02</v>
      </c>
      <c r="G319" s="28" t="s">
        <v>419</v>
      </c>
      <c r="H319" s="50" t="str">
        <f>VLOOKUP(G319,'00设备表'!$D:$F,2,0)</f>
        <v>烽火G440K V2</v>
      </c>
      <c r="I319" s="308" t="s">
        <v>578</v>
      </c>
      <c r="J319" s="109" t="str">
        <f t="shared" si="62"/>
        <v>LC-LC 15米</v>
      </c>
      <c r="K319" s="309">
        <v>2</v>
      </c>
      <c r="L319" s="109">
        <f t="shared" si="58"/>
        <v>15</v>
      </c>
      <c r="M319" s="310"/>
      <c r="N319" s="311" t="str">
        <f t="shared" si="59"/>
        <v>上走线</v>
      </c>
      <c r="O319" s="312"/>
      <c r="P319" s="308" t="s">
        <v>603</v>
      </c>
      <c r="Q319" s="298">
        <f t="shared" si="60"/>
        <v>15</v>
      </c>
    </row>
    <row r="320" ht="16" hidden="1" spans="1:17">
      <c r="A320" s="308" t="s">
        <v>576</v>
      </c>
      <c r="B320" s="309">
        <v>284</v>
      </c>
      <c r="C320" s="50" t="str">
        <f>VLOOKUP(D320,'00设备表'!$D:$F,3,0)</f>
        <v>HW106-03</v>
      </c>
      <c r="D320" s="141" t="s">
        <v>423</v>
      </c>
      <c r="E320" s="50" t="str">
        <f>VLOOKUP(D320,'00设备表'!$D:$F,2,0)</f>
        <v>华为CE6881H</v>
      </c>
      <c r="F320" s="50" t="str">
        <f>VLOOKUP(G320,'00设备表'!$D:$F,3,0)</f>
        <v>HW106-03</v>
      </c>
      <c r="G320" s="28" t="s">
        <v>425</v>
      </c>
      <c r="H320" s="50" t="str">
        <f>VLOOKUP(G320,'00设备表'!$D:$F,2,0)</f>
        <v>烽火G440K V2</v>
      </c>
      <c r="I320" s="308" t="s">
        <v>578</v>
      </c>
      <c r="J320" s="109" t="str">
        <f t="shared" si="62"/>
        <v>LC-LC 10米</v>
      </c>
      <c r="K320" s="309">
        <v>2</v>
      </c>
      <c r="L320" s="109">
        <f t="shared" si="58"/>
        <v>10</v>
      </c>
      <c r="M320" s="310"/>
      <c r="N320" s="311" t="str">
        <f t="shared" si="59"/>
        <v>架内走线</v>
      </c>
      <c r="O320" s="312"/>
      <c r="P320" s="308" t="s">
        <v>604</v>
      </c>
      <c r="Q320" s="298">
        <f t="shared" si="60"/>
        <v>10</v>
      </c>
    </row>
    <row r="321" ht="16" hidden="1" spans="1:17">
      <c r="A321" s="308" t="s">
        <v>576</v>
      </c>
      <c r="B321" s="309">
        <v>285</v>
      </c>
      <c r="C321" s="50" t="str">
        <f>VLOOKUP(D321,'00设备表'!$D:$F,3,0)</f>
        <v>HW108-01</v>
      </c>
      <c r="D321" s="318" t="s">
        <v>605</v>
      </c>
      <c r="E321" s="50" t="str">
        <f>VLOOKUP(D321,'00设备表'!$D:$F,2,0)</f>
        <v>华为CE6881H</v>
      </c>
      <c r="F321" s="50" t="str">
        <f>VLOOKUP(G321,'00设备表'!$D:$F,3,0)</f>
        <v>HW108-03</v>
      </c>
      <c r="G321" s="319" t="s">
        <v>606</v>
      </c>
      <c r="H321" s="50" t="str">
        <f>VLOOKUP(G321,'00设备表'!$D:$F,2,0)</f>
        <v>华为CE6881H</v>
      </c>
      <c r="I321" s="308" t="s">
        <v>578</v>
      </c>
      <c r="J321" s="109" t="str">
        <f t="shared" si="62"/>
        <v>LC-LC 15米</v>
      </c>
      <c r="K321" s="309">
        <v>4</v>
      </c>
      <c r="L321" s="109">
        <f t="shared" ref="L321:L361" si="63">IF(C321=F321,10,(10+ROUNDUP(ABS(MID(C321,7,3)-MID(F321,7,3))/4,0)*5))</f>
        <v>15</v>
      </c>
      <c r="M321" s="310"/>
      <c r="N321" s="311" t="str">
        <f t="shared" ref="N321:N361" si="64">IF(L321=10,"架内走线","上走线")</f>
        <v>上走线</v>
      </c>
      <c r="O321" s="312"/>
      <c r="P321" s="309"/>
      <c r="Q321" s="298">
        <f t="shared" ref="Q321:Q361" si="65">IF(ABS(MID(C321,3,3)-MID(F321,3,3))&lt;&gt;0,"建议手动计算",IF(C321=F321,10,(10+ROUNDUP(ABS(MID(C321,7,3)-MID(F321,7,3))/4,0)*5)))</f>
        <v>15</v>
      </c>
    </row>
    <row r="322" ht="16" hidden="1" spans="1:17">
      <c r="A322" s="308" t="s">
        <v>576</v>
      </c>
      <c r="B322" s="309">
        <v>286</v>
      </c>
      <c r="C322" s="50" t="str">
        <f>VLOOKUP(D322,'00设备表'!$D:$F,3,0)</f>
        <v>HW108-01</v>
      </c>
      <c r="D322" s="318" t="s">
        <v>605</v>
      </c>
      <c r="E322" s="50" t="str">
        <f>VLOOKUP(D322,'00设备表'!$D:$F,2,0)</f>
        <v>华为CE6881H</v>
      </c>
      <c r="F322" s="50" t="str">
        <f>VLOOKUP(G322,'00设备表'!$D:$F,3,0)</f>
        <v>HW108-03</v>
      </c>
      <c r="G322" s="319" t="s">
        <v>606</v>
      </c>
      <c r="H322" s="50" t="str">
        <f>VLOOKUP(G322,'00设备表'!$D:$F,2,0)</f>
        <v>华为CE6881H</v>
      </c>
      <c r="I322" s="308" t="s">
        <v>599</v>
      </c>
      <c r="J322" s="109" t="str">
        <f t="shared" si="62"/>
        <v>MPO-MPO 15米</v>
      </c>
      <c r="K322" s="298">
        <v>2</v>
      </c>
      <c r="L322" s="109">
        <f t="shared" si="63"/>
        <v>15</v>
      </c>
      <c r="M322" s="310"/>
      <c r="N322" s="311" t="str">
        <f t="shared" si="64"/>
        <v>上走线</v>
      </c>
      <c r="O322" s="312"/>
      <c r="P322" s="309"/>
      <c r="Q322" s="298">
        <f t="shared" si="65"/>
        <v>15</v>
      </c>
    </row>
    <row r="323" ht="16" hidden="1" spans="1:17">
      <c r="A323" s="308" t="s">
        <v>576</v>
      </c>
      <c r="B323" s="309">
        <v>287</v>
      </c>
      <c r="C323" s="50" t="str">
        <f>VLOOKUP(D323,'00设备表'!$D:$F,3,0)</f>
        <v>HW108-01</v>
      </c>
      <c r="D323" s="318" t="s">
        <v>605</v>
      </c>
      <c r="E323" s="50" t="str">
        <f>VLOOKUP(D323,'00设备表'!$D:$F,2,0)</f>
        <v>华为CE6881H</v>
      </c>
      <c r="F323" s="50" t="str">
        <f>VLOOKUP(G323,'00设备表'!$D:$F,3,0)</f>
        <v>HW108-01</v>
      </c>
      <c r="G323" s="28" t="s">
        <v>517</v>
      </c>
      <c r="H323" s="50" t="str">
        <f>VLOOKUP(G323,'00设备表'!$D:$F,2,0)</f>
        <v>烽火R220K V2</v>
      </c>
      <c r="I323" s="308" t="s">
        <v>578</v>
      </c>
      <c r="J323" s="109" t="str">
        <f t="shared" si="62"/>
        <v>LC-LC 10米</v>
      </c>
      <c r="K323" s="309">
        <v>4</v>
      </c>
      <c r="L323" s="109">
        <f t="shared" si="63"/>
        <v>10</v>
      </c>
      <c r="M323" s="310"/>
      <c r="N323" s="311" t="str">
        <f t="shared" si="64"/>
        <v>架内走线</v>
      </c>
      <c r="O323" s="312"/>
      <c r="P323" s="309"/>
      <c r="Q323" s="298">
        <f t="shared" si="65"/>
        <v>10</v>
      </c>
    </row>
    <row r="324" ht="16" hidden="1" spans="1:17">
      <c r="A324" s="308" t="s">
        <v>576</v>
      </c>
      <c r="B324" s="309">
        <v>288</v>
      </c>
      <c r="C324" s="50" t="str">
        <f>VLOOKUP(D324,'00设备表'!$D:$F,3,0)</f>
        <v>HW108-01</v>
      </c>
      <c r="D324" s="318" t="s">
        <v>605</v>
      </c>
      <c r="E324" s="50" t="str">
        <f>VLOOKUP(D324,'00设备表'!$D:$F,2,0)</f>
        <v>华为CE6881H</v>
      </c>
      <c r="F324" s="50" t="str">
        <f>VLOOKUP(G324,'00设备表'!$D:$F,3,0)</f>
        <v>HW108-03</v>
      </c>
      <c r="G324" s="28" t="s">
        <v>528</v>
      </c>
      <c r="H324" s="50" t="str">
        <f>VLOOKUP(G324,'00设备表'!$D:$F,2,0)</f>
        <v>烽火R220K V2</v>
      </c>
      <c r="I324" s="308" t="s">
        <v>578</v>
      </c>
      <c r="J324" s="109" t="str">
        <f t="shared" si="62"/>
        <v>LC-LC 15米</v>
      </c>
      <c r="K324" s="309">
        <v>4</v>
      </c>
      <c r="L324" s="109">
        <f t="shared" si="63"/>
        <v>15</v>
      </c>
      <c r="M324" s="310"/>
      <c r="N324" s="311" t="str">
        <f t="shared" si="64"/>
        <v>上走线</v>
      </c>
      <c r="O324" s="312"/>
      <c r="P324" s="309"/>
      <c r="Q324" s="298">
        <f t="shared" si="65"/>
        <v>15</v>
      </c>
    </row>
    <row r="325" ht="16" hidden="1" spans="1:17">
      <c r="A325" s="308" t="s">
        <v>576</v>
      </c>
      <c r="B325" s="309">
        <v>289</v>
      </c>
      <c r="C325" s="50" t="str">
        <f>VLOOKUP(D325,'00设备表'!$D:$F,3,0)</f>
        <v>HW108-01</v>
      </c>
      <c r="D325" s="318" t="s">
        <v>605</v>
      </c>
      <c r="E325" s="50" t="str">
        <f>VLOOKUP(D325,'00设备表'!$D:$F,2,0)</f>
        <v>华为CE6881H</v>
      </c>
      <c r="F325" s="50" t="str">
        <f>VLOOKUP(G325,'00设备表'!$D:$F,3,0)</f>
        <v>HW108-01</v>
      </c>
      <c r="G325" s="28" t="s">
        <v>516</v>
      </c>
      <c r="H325" s="50" t="str">
        <f>VLOOKUP(G325,'00设备表'!$D:$F,2,0)</f>
        <v>烽火R220K V2</v>
      </c>
      <c r="I325" s="308" t="s">
        <v>578</v>
      </c>
      <c r="J325" s="109" t="str">
        <f t="shared" si="62"/>
        <v>LC-LC 10米</v>
      </c>
      <c r="K325" s="309">
        <v>4</v>
      </c>
      <c r="L325" s="109">
        <f t="shared" si="63"/>
        <v>10</v>
      </c>
      <c r="M325" s="310"/>
      <c r="N325" s="311" t="str">
        <f t="shared" si="64"/>
        <v>架内走线</v>
      </c>
      <c r="O325" s="312"/>
      <c r="P325" s="309"/>
      <c r="Q325" s="298">
        <f t="shared" si="65"/>
        <v>10</v>
      </c>
    </row>
    <row r="326" ht="16" hidden="1" spans="1:17">
      <c r="A326" s="308" t="s">
        <v>576</v>
      </c>
      <c r="B326" s="309">
        <v>290</v>
      </c>
      <c r="C326" s="50" t="str">
        <f>VLOOKUP(D326,'00设备表'!$D:$F,3,0)</f>
        <v>HW108-03</v>
      </c>
      <c r="D326" s="318" t="s">
        <v>606</v>
      </c>
      <c r="E326" s="50" t="str">
        <f>VLOOKUP(D326,'00设备表'!$D:$F,2,0)</f>
        <v>华为CE6881H</v>
      </c>
      <c r="F326" s="50" t="str">
        <f>VLOOKUP(G326,'00设备表'!$D:$F,3,0)</f>
        <v>HW108-01</v>
      </c>
      <c r="G326" s="28" t="s">
        <v>517</v>
      </c>
      <c r="H326" s="50" t="str">
        <f>VLOOKUP(G326,'00设备表'!$D:$F,2,0)</f>
        <v>烽火R220K V2</v>
      </c>
      <c r="I326" s="308" t="s">
        <v>578</v>
      </c>
      <c r="J326" s="109" t="str">
        <f t="shared" si="62"/>
        <v>LC-LC 15米</v>
      </c>
      <c r="K326" s="309">
        <v>4</v>
      </c>
      <c r="L326" s="109">
        <f t="shared" si="63"/>
        <v>15</v>
      </c>
      <c r="M326" s="310"/>
      <c r="N326" s="311" t="str">
        <f t="shared" si="64"/>
        <v>上走线</v>
      </c>
      <c r="O326" s="312"/>
      <c r="P326" s="308" t="s">
        <v>604</v>
      </c>
      <c r="Q326" s="298">
        <f t="shared" si="65"/>
        <v>15</v>
      </c>
    </row>
    <row r="327" ht="16" hidden="1" spans="1:17">
      <c r="A327" s="308" t="s">
        <v>576</v>
      </c>
      <c r="B327" s="309">
        <v>291</v>
      </c>
      <c r="C327" s="50" t="str">
        <f>VLOOKUP(D327,'00设备表'!$D:$F,3,0)</f>
        <v>HW108-03</v>
      </c>
      <c r="D327" s="318" t="s">
        <v>606</v>
      </c>
      <c r="E327" s="50" t="str">
        <f>VLOOKUP(D327,'00设备表'!$D:$F,2,0)</f>
        <v>华为CE6881H</v>
      </c>
      <c r="F327" s="50" t="str">
        <f>VLOOKUP(G327,'00设备表'!$D:$F,3,0)</f>
        <v>HW108-03</v>
      </c>
      <c r="G327" s="28" t="s">
        <v>528</v>
      </c>
      <c r="H327" s="50" t="str">
        <f>VLOOKUP(G327,'00设备表'!$D:$F,2,0)</f>
        <v>烽火R220K V2</v>
      </c>
      <c r="I327" s="308" t="s">
        <v>578</v>
      </c>
      <c r="J327" s="109" t="str">
        <f t="shared" si="62"/>
        <v>LC-LC 10米</v>
      </c>
      <c r="K327" s="309">
        <v>4</v>
      </c>
      <c r="L327" s="109">
        <f t="shared" si="63"/>
        <v>10</v>
      </c>
      <c r="M327" s="310"/>
      <c r="N327" s="311" t="str">
        <f t="shared" si="64"/>
        <v>架内走线</v>
      </c>
      <c r="O327" s="312"/>
      <c r="P327" s="309"/>
      <c r="Q327" s="298">
        <f t="shared" si="65"/>
        <v>10</v>
      </c>
    </row>
    <row r="328" ht="16" hidden="1" spans="1:17">
      <c r="A328" s="308" t="s">
        <v>576</v>
      </c>
      <c r="B328" s="309">
        <v>292</v>
      </c>
      <c r="C328" s="50" t="str">
        <f>VLOOKUP(D328,'00设备表'!$D:$F,3,0)</f>
        <v>HW108-03</v>
      </c>
      <c r="D328" s="318" t="s">
        <v>606</v>
      </c>
      <c r="E328" s="50" t="str">
        <f>VLOOKUP(D328,'00设备表'!$D:$F,2,0)</f>
        <v>华为CE6881H</v>
      </c>
      <c r="F328" s="50" t="str">
        <f>VLOOKUP(G328,'00设备表'!$D:$F,3,0)</f>
        <v>HW108-01</v>
      </c>
      <c r="G328" s="28" t="s">
        <v>516</v>
      </c>
      <c r="H328" s="50" t="str">
        <f>VLOOKUP(G328,'00设备表'!$D:$F,2,0)</f>
        <v>烽火R220K V2</v>
      </c>
      <c r="I328" s="308" t="s">
        <v>578</v>
      </c>
      <c r="J328" s="109" t="str">
        <f t="shared" si="62"/>
        <v>LC-LC 15米</v>
      </c>
      <c r="K328" s="309">
        <v>4</v>
      </c>
      <c r="L328" s="109">
        <f t="shared" si="63"/>
        <v>15</v>
      </c>
      <c r="M328" s="310"/>
      <c r="N328" s="311" t="str">
        <f t="shared" si="64"/>
        <v>上走线</v>
      </c>
      <c r="O328" s="312"/>
      <c r="P328" s="309"/>
      <c r="Q328" s="298">
        <f t="shared" si="65"/>
        <v>15</v>
      </c>
    </row>
    <row r="329" ht="16" hidden="1" spans="1:17">
      <c r="A329" s="308" t="s">
        <v>576</v>
      </c>
      <c r="B329" s="309">
        <v>293</v>
      </c>
      <c r="C329" s="50" t="str">
        <f>VLOOKUP(D329,'00设备表'!$D:$F,3,0)</f>
        <v>HW105-01</v>
      </c>
      <c r="D329" s="28" t="s">
        <v>341</v>
      </c>
      <c r="E329" s="50" t="str">
        <f>VLOOKUP(D329,'00设备表'!$D:$F,2,0)</f>
        <v>华为CE6881H</v>
      </c>
      <c r="F329" s="50" t="str">
        <f>VLOOKUP(G329,'00设备表'!$D:$F,3,0)</f>
        <v>HW105-02</v>
      </c>
      <c r="G329" s="28" t="s">
        <v>356</v>
      </c>
      <c r="H329" s="50" t="str">
        <f>VLOOKUP(G329,'00设备表'!$D:$F,2,0)</f>
        <v>华为CE6881H</v>
      </c>
      <c r="I329" s="308" t="s">
        <v>578</v>
      </c>
      <c r="J329" s="109" t="str">
        <f t="shared" si="62"/>
        <v>LC-LC 15米</v>
      </c>
      <c r="K329" s="309">
        <v>4</v>
      </c>
      <c r="L329" s="109">
        <f t="shared" si="63"/>
        <v>15</v>
      </c>
      <c r="M329" s="310"/>
      <c r="N329" s="311" t="str">
        <f t="shared" si="64"/>
        <v>上走线</v>
      </c>
      <c r="O329" s="312"/>
      <c r="P329" s="309"/>
      <c r="Q329" s="298">
        <f t="shared" si="65"/>
        <v>15</v>
      </c>
    </row>
    <row r="330" ht="16" hidden="1" spans="1:17">
      <c r="A330" s="308" t="s">
        <v>576</v>
      </c>
      <c r="B330" s="309">
        <v>294</v>
      </c>
      <c r="C330" s="50" t="str">
        <f>VLOOKUP(D330,'00设备表'!$D:$F,3,0)</f>
        <v>HW105-01</v>
      </c>
      <c r="D330" s="28" t="s">
        <v>341</v>
      </c>
      <c r="E330" s="50" t="str">
        <f>VLOOKUP(D330,'00设备表'!$D:$F,2,0)</f>
        <v>华为CE6881H</v>
      </c>
      <c r="F330" s="50" t="str">
        <f>VLOOKUP(G330,'00设备表'!$D:$F,3,0)</f>
        <v>HW105-02</v>
      </c>
      <c r="G330" s="28" t="s">
        <v>356</v>
      </c>
      <c r="H330" s="50" t="str">
        <f>VLOOKUP(G330,'00设备表'!$D:$F,2,0)</f>
        <v>华为CE6881H</v>
      </c>
      <c r="I330" s="308" t="s">
        <v>599</v>
      </c>
      <c r="J330" s="109" t="str">
        <f t="shared" si="62"/>
        <v>MPO-MPO 15米</v>
      </c>
      <c r="K330" s="309">
        <v>2</v>
      </c>
      <c r="L330" s="109">
        <f t="shared" si="63"/>
        <v>15</v>
      </c>
      <c r="M330" s="310"/>
      <c r="N330" s="311" t="str">
        <f t="shared" si="64"/>
        <v>上走线</v>
      </c>
      <c r="O330" s="312"/>
      <c r="P330" s="309"/>
      <c r="Q330" s="298">
        <f t="shared" si="65"/>
        <v>15</v>
      </c>
    </row>
    <row r="331" ht="16" hidden="1" spans="1:17">
      <c r="A331" s="308" t="s">
        <v>576</v>
      </c>
      <c r="B331" s="309">
        <v>295</v>
      </c>
      <c r="C331" s="50" t="str">
        <f>VLOOKUP(D331,'00设备表'!$D:$F,3,0)</f>
        <v>HW105-01</v>
      </c>
      <c r="D331" s="28" t="s">
        <v>341</v>
      </c>
      <c r="E331" s="50" t="str">
        <f>VLOOKUP(D331,'00设备表'!$D:$F,2,0)</f>
        <v>华为CE6881H</v>
      </c>
      <c r="F331" s="50" t="str">
        <f>VLOOKUP(G331,'00设备表'!$D:$F,3,0)</f>
        <v>HW105-01</v>
      </c>
      <c r="G331" s="141" t="s">
        <v>344</v>
      </c>
      <c r="H331" s="50" t="str">
        <f>VLOOKUP(G331,'00设备表'!$D:$F,2,0)</f>
        <v>烽火R220K V2</v>
      </c>
      <c r="I331" s="308" t="s">
        <v>578</v>
      </c>
      <c r="J331" s="109" t="str">
        <f t="shared" si="62"/>
        <v>LC-LC 10米</v>
      </c>
      <c r="K331" s="309">
        <v>8</v>
      </c>
      <c r="L331" s="109">
        <f t="shared" si="63"/>
        <v>10</v>
      </c>
      <c r="M331" s="310"/>
      <c r="N331" s="311" t="str">
        <f t="shared" si="64"/>
        <v>架内走线</v>
      </c>
      <c r="O331" s="312"/>
      <c r="P331" s="309"/>
      <c r="Q331" s="298">
        <f t="shared" si="65"/>
        <v>10</v>
      </c>
    </row>
    <row r="332" ht="16" hidden="1" spans="1:17">
      <c r="A332" s="308" t="s">
        <v>576</v>
      </c>
      <c r="B332" s="309">
        <v>296</v>
      </c>
      <c r="C332" s="50" t="str">
        <f>VLOOKUP(D332,'00设备表'!$D:$F,3,0)</f>
        <v>HW105-01</v>
      </c>
      <c r="D332" s="28" t="s">
        <v>341</v>
      </c>
      <c r="E332" s="50" t="str">
        <f>VLOOKUP(D332,'00设备表'!$D:$F,2,0)</f>
        <v>华为CE6881H</v>
      </c>
      <c r="F332" s="50" t="str">
        <f>VLOOKUP(G332,'00设备表'!$D:$F,3,0)</f>
        <v>HW105-02</v>
      </c>
      <c r="G332" s="141" t="s">
        <v>360</v>
      </c>
      <c r="H332" s="50" t="str">
        <f>VLOOKUP(G332,'00设备表'!$D:$F,2,0)</f>
        <v>烽火R220K V2</v>
      </c>
      <c r="I332" s="308" t="s">
        <v>578</v>
      </c>
      <c r="J332" s="109" t="str">
        <f t="shared" si="62"/>
        <v>LC-LC 15米</v>
      </c>
      <c r="K332" s="309">
        <v>8</v>
      </c>
      <c r="L332" s="109">
        <f t="shared" si="63"/>
        <v>15</v>
      </c>
      <c r="M332" s="310"/>
      <c r="N332" s="311" t="str">
        <f t="shared" si="64"/>
        <v>上走线</v>
      </c>
      <c r="O332" s="312"/>
      <c r="P332" s="309"/>
      <c r="Q332" s="298">
        <f t="shared" si="65"/>
        <v>15</v>
      </c>
    </row>
    <row r="333" ht="16" hidden="1" spans="1:17">
      <c r="A333" s="308" t="s">
        <v>576</v>
      </c>
      <c r="B333" s="309">
        <v>297</v>
      </c>
      <c r="C333" s="50" t="str">
        <f>VLOOKUP(D333,'00设备表'!$D:$F,3,0)</f>
        <v>HW105-02</v>
      </c>
      <c r="D333" s="28" t="s">
        <v>356</v>
      </c>
      <c r="E333" s="50" t="str">
        <f>VLOOKUP(D333,'00设备表'!$D:$F,2,0)</f>
        <v>华为CE6881H</v>
      </c>
      <c r="F333" s="50" t="str">
        <f>VLOOKUP(G333,'00设备表'!$D:$F,3,0)</f>
        <v>HW105-01</v>
      </c>
      <c r="G333" s="141" t="s">
        <v>344</v>
      </c>
      <c r="H333" s="50" t="str">
        <f>VLOOKUP(G333,'00设备表'!$D:$F,2,0)</f>
        <v>烽火R220K V2</v>
      </c>
      <c r="I333" s="308" t="s">
        <v>578</v>
      </c>
      <c r="J333" s="109" t="str">
        <f t="shared" si="62"/>
        <v>LC-LC 15米</v>
      </c>
      <c r="K333" s="309">
        <v>8</v>
      </c>
      <c r="L333" s="109">
        <f t="shared" si="63"/>
        <v>15</v>
      </c>
      <c r="M333" s="310"/>
      <c r="N333" s="311" t="str">
        <f t="shared" si="64"/>
        <v>上走线</v>
      </c>
      <c r="O333" s="312"/>
      <c r="P333" s="309"/>
      <c r="Q333" s="298">
        <f t="shared" si="65"/>
        <v>15</v>
      </c>
    </row>
    <row r="334" ht="16" hidden="1" spans="1:17">
      <c r="A334" s="308" t="s">
        <v>576</v>
      </c>
      <c r="B334" s="309">
        <v>298</v>
      </c>
      <c r="C334" s="50" t="str">
        <f>VLOOKUP(D334,'00设备表'!$D:$F,3,0)</f>
        <v>HW105-02</v>
      </c>
      <c r="D334" s="28" t="s">
        <v>356</v>
      </c>
      <c r="E334" s="50" t="str">
        <f>VLOOKUP(D334,'00设备表'!$D:$F,2,0)</f>
        <v>华为CE6881H</v>
      </c>
      <c r="F334" s="50" t="str">
        <f>VLOOKUP(G334,'00设备表'!$D:$F,3,0)</f>
        <v>HW105-02</v>
      </c>
      <c r="G334" s="141" t="s">
        <v>360</v>
      </c>
      <c r="H334" s="50" t="str">
        <f>VLOOKUP(G334,'00设备表'!$D:$F,2,0)</f>
        <v>烽火R220K V2</v>
      </c>
      <c r="I334" s="308" t="s">
        <v>578</v>
      </c>
      <c r="J334" s="109" t="str">
        <f t="shared" si="62"/>
        <v>LC-LC 10米</v>
      </c>
      <c r="K334" s="309">
        <v>8</v>
      </c>
      <c r="L334" s="109">
        <f t="shared" si="63"/>
        <v>10</v>
      </c>
      <c r="M334" s="310"/>
      <c r="N334" s="311" t="str">
        <f t="shared" si="64"/>
        <v>架内走线</v>
      </c>
      <c r="O334" s="312"/>
      <c r="P334" s="309"/>
      <c r="Q334" s="298">
        <f t="shared" si="65"/>
        <v>10</v>
      </c>
    </row>
    <row r="335" ht="16" hidden="1" spans="1:17">
      <c r="A335" s="308" t="s">
        <v>576</v>
      </c>
      <c r="B335" s="309">
        <v>299</v>
      </c>
      <c r="C335" s="50" t="str">
        <f>VLOOKUP(D335,'00设备表'!$D:$F,3,0)</f>
        <v>HW108-01</v>
      </c>
      <c r="D335" s="318" t="s">
        <v>514</v>
      </c>
      <c r="E335" s="50" t="str">
        <f>VLOOKUP(D335,'00设备表'!$D:$F,2,0)</f>
        <v>华为CE6881H</v>
      </c>
      <c r="F335" s="50" t="str">
        <f>VLOOKUP(G335,'00设备表'!$D:$F,3,0)</f>
        <v>HW108-03</v>
      </c>
      <c r="G335" s="318" t="s">
        <v>525</v>
      </c>
      <c r="H335" s="50" t="str">
        <f>VLOOKUP(G335,'00设备表'!$D:$F,2,0)</f>
        <v>华为CE6881H</v>
      </c>
      <c r="I335" s="308" t="s">
        <v>578</v>
      </c>
      <c r="J335" s="109" t="str">
        <f t="shared" si="62"/>
        <v>LC-LC 15米</v>
      </c>
      <c r="K335" s="309">
        <v>4</v>
      </c>
      <c r="L335" s="109">
        <f t="shared" si="63"/>
        <v>15</v>
      </c>
      <c r="M335" s="310"/>
      <c r="N335" s="311" t="str">
        <f t="shared" si="64"/>
        <v>上走线</v>
      </c>
      <c r="O335" s="312"/>
      <c r="P335" s="309"/>
      <c r="Q335" s="298">
        <f t="shared" si="65"/>
        <v>15</v>
      </c>
    </row>
    <row r="336" ht="16" hidden="1" spans="1:17">
      <c r="A336" s="308" t="s">
        <v>576</v>
      </c>
      <c r="B336" s="309">
        <v>300</v>
      </c>
      <c r="C336" s="50" t="str">
        <f>VLOOKUP(D336,'00设备表'!$D:$F,3,0)</f>
        <v>HW108-01</v>
      </c>
      <c r="D336" s="318" t="s">
        <v>514</v>
      </c>
      <c r="E336" s="50" t="str">
        <f>VLOOKUP(D336,'00设备表'!$D:$F,2,0)</f>
        <v>华为CE6881H</v>
      </c>
      <c r="F336" s="50" t="str">
        <f>VLOOKUP(G336,'00设备表'!$D:$F,3,0)</f>
        <v>HW108-03</v>
      </c>
      <c r="G336" s="318" t="s">
        <v>525</v>
      </c>
      <c r="H336" s="50" t="str">
        <f>VLOOKUP(G336,'00设备表'!$D:$F,2,0)</f>
        <v>华为CE6881H</v>
      </c>
      <c r="I336" s="308" t="s">
        <v>599</v>
      </c>
      <c r="J336" s="109" t="str">
        <f t="shared" si="62"/>
        <v>MPO-MPO 15米</v>
      </c>
      <c r="K336" s="298">
        <v>2</v>
      </c>
      <c r="L336" s="109">
        <f t="shared" si="63"/>
        <v>15</v>
      </c>
      <c r="M336" s="310"/>
      <c r="N336" s="311" t="str">
        <f t="shared" si="64"/>
        <v>上走线</v>
      </c>
      <c r="O336" s="312"/>
      <c r="P336" s="308" t="s">
        <v>603</v>
      </c>
      <c r="Q336" s="298">
        <f t="shared" si="65"/>
        <v>15</v>
      </c>
    </row>
    <row r="337" ht="16" hidden="1" spans="1:17">
      <c r="A337" s="308" t="s">
        <v>576</v>
      </c>
      <c r="B337" s="309">
        <v>301</v>
      </c>
      <c r="C337" s="50" t="str">
        <f>VLOOKUP(D337,'00设备表'!$D:$F,3,0)</f>
        <v>HW108-01</v>
      </c>
      <c r="D337" s="318" t="s">
        <v>514</v>
      </c>
      <c r="E337" s="50" t="str">
        <f>VLOOKUP(D337,'00设备表'!$D:$F,2,0)</f>
        <v>华为CE6881H</v>
      </c>
      <c r="F337" s="50" t="str">
        <f>VLOOKUP(G337,'00设备表'!$D:$F,3,0)</f>
        <v>HW108-01</v>
      </c>
      <c r="G337" s="141" t="s">
        <v>515</v>
      </c>
      <c r="H337" s="50" t="str">
        <f>VLOOKUP(G337,'00设备表'!$D:$F,2,0)</f>
        <v>烽火R220K V2</v>
      </c>
      <c r="I337" s="308" t="s">
        <v>578</v>
      </c>
      <c r="J337" s="109" t="str">
        <f t="shared" si="62"/>
        <v>LC-LC 10米</v>
      </c>
      <c r="K337" s="309">
        <v>8</v>
      </c>
      <c r="L337" s="109">
        <f t="shared" si="63"/>
        <v>10</v>
      </c>
      <c r="M337" s="310"/>
      <c r="N337" s="311" t="str">
        <f t="shared" si="64"/>
        <v>架内走线</v>
      </c>
      <c r="O337" s="312"/>
      <c r="P337" s="308" t="s">
        <v>604</v>
      </c>
      <c r="Q337" s="298">
        <f t="shared" si="65"/>
        <v>10</v>
      </c>
    </row>
    <row r="338" ht="16" hidden="1" spans="1:17">
      <c r="A338" s="308" t="s">
        <v>576</v>
      </c>
      <c r="B338" s="309">
        <v>302</v>
      </c>
      <c r="C338" s="50" t="str">
        <f>VLOOKUP(D338,'00设备表'!$D:$F,3,0)</f>
        <v>HW108-01</v>
      </c>
      <c r="D338" s="318" t="s">
        <v>514</v>
      </c>
      <c r="E338" s="50" t="str">
        <f>VLOOKUP(D338,'00设备表'!$D:$F,2,0)</f>
        <v>华为CE6881H</v>
      </c>
      <c r="F338" s="50" t="str">
        <f>VLOOKUP(G338,'00设备表'!$D:$F,3,0)</f>
        <v>HW108-03</v>
      </c>
      <c r="G338" s="141" t="s">
        <v>527</v>
      </c>
      <c r="H338" s="50" t="str">
        <f>VLOOKUP(G338,'00设备表'!$D:$F,2,0)</f>
        <v>烽火R220K V2</v>
      </c>
      <c r="I338" s="308" t="s">
        <v>578</v>
      </c>
      <c r="J338" s="109" t="str">
        <f t="shared" si="62"/>
        <v>LC-LC 15米</v>
      </c>
      <c r="K338" s="309">
        <v>8</v>
      </c>
      <c r="L338" s="109">
        <f t="shared" si="63"/>
        <v>15</v>
      </c>
      <c r="M338" s="310">
        <f>K338*L338</f>
        <v>120</v>
      </c>
      <c r="N338" s="311" t="str">
        <f t="shared" si="64"/>
        <v>上走线</v>
      </c>
      <c r="O338" s="312"/>
      <c r="P338" s="308" t="s">
        <v>604</v>
      </c>
      <c r="Q338" s="298">
        <f t="shared" si="65"/>
        <v>15</v>
      </c>
    </row>
    <row r="339" ht="16" hidden="1" spans="1:17">
      <c r="A339" s="308" t="s">
        <v>576</v>
      </c>
      <c r="B339" s="309">
        <v>303</v>
      </c>
      <c r="C339" s="50" t="str">
        <f>VLOOKUP(D339,'00设备表'!$D:$F,3,0)</f>
        <v>HW108-03</v>
      </c>
      <c r="D339" s="318" t="s">
        <v>525</v>
      </c>
      <c r="E339" s="50" t="str">
        <f>VLOOKUP(D339,'00设备表'!$D:$F,2,0)</f>
        <v>华为CE6881H</v>
      </c>
      <c r="F339" s="50" t="str">
        <f>VLOOKUP(G339,'00设备表'!$D:$F,3,0)</f>
        <v>HW108-01</v>
      </c>
      <c r="G339" s="25" t="s">
        <v>515</v>
      </c>
      <c r="H339" s="50" t="str">
        <f>VLOOKUP(G339,'00设备表'!$D:$F,2,0)</f>
        <v>烽火R220K V2</v>
      </c>
      <c r="I339" s="308" t="s">
        <v>578</v>
      </c>
      <c r="J339" s="109" t="str">
        <f t="shared" si="62"/>
        <v>LC-LC 15米</v>
      </c>
      <c r="K339" s="309">
        <v>8</v>
      </c>
      <c r="L339" s="109">
        <f t="shared" si="63"/>
        <v>15</v>
      </c>
      <c r="M339" s="310">
        <f>K339*L339</f>
        <v>120</v>
      </c>
      <c r="N339" s="311" t="str">
        <f t="shared" si="64"/>
        <v>上走线</v>
      </c>
      <c r="O339" s="312"/>
      <c r="P339" s="309"/>
      <c r="Q339" s="298">
        <f t="shared" si="65"/>
        <v>15</v>
      </c>
    </row>
    <row r="340" ht="16" hidden="1" spans="1:17">
      <c r="A340" s="308" t="s">
        <v>576</v>
      </c>
      <c r="B340" s="309">
        <v>304</v>
      </c>
      <c r="C340" s="50" t="str">
        <f>VLOOKUP(D340,'00设备表'!$D:$F,3,0)</f>
        <v>HW108-03</v>
      </c>
      <c r="D340" s="318" t="s">
        <v>525</v>
      </c>
      <c r="E340" s="50" t="str">
        <f>VLOOKUP(D340,'00设备表'!$D:$F,2,0)</f>
        <v>华为CE6881H</v>
      </c>
      <c r="F340" s="50" t="str">
        <f>VLOOKUP(G340,'00设备表'!$D:$F,3,0)</f>
        <v>HW108-03</v>
      </c>
      <c r="G340" s="25" t="s">
        <v>527</v>
      </c>
      <c r="H340" s="50" t="str">
        <f>VLOOKUP(G340,'00设备表'!$D:$F,2,0)</f>
        <v>烽火R220K V2</v>
      </c>
      <c r="I340" s="308" t="s">
        <v>578</v>
      </c>
      <c r="J340" s="109" t="str">
        <f t="shared" si="62"/>
        <v>LC-LC 10米</v>
      </c>
      <c r="K340" s="309">
        <v>8</v>
      </c>
      <c r="L340" s="109">
        <f t="shared" si="63"/>
        <v>10</v>
      </c>
      <c r="M340" s="310">
        <f>K340*L340</f>
        <v>80</v>
      </c>
      <c r="N340" s="311" t="str">
        <f t="shared" si="64"/>
        <v>架内走线</v>
      </c>
      <c r="O340" s="312"/>
      <c r="P340" s="309"/>
      <c r="Q340" s="298">
        <f t="shared" si="65"/>
        <v>10</v>
      </c>
    </row>
    <row r="341" ht="16" hidden="1" spans="1:17">
      <c r="A341" s="308" t="s">
        <v>576</v>
      </c>
      <c r="B341" s="309">
        <v>305</v>
      </c>
      <c r="C341" s="50" t="str">
        <f>VLOOKUP(D341,'00设备表'!$D:$F,3,0)</f>
        <v>HW105-01</v>
      </c>
      <c r="D341" s="28" t="s">
        <v>343</v>
      </c>
      <c r="E341" s="50" t="str">
        <f>VLOOKUP(D341,'00设备表'!$D:$F,2,0)</f>
        <v>华为CE6881H</v>
      </c>
      <c r="F341" s="50" t="str">
        <f>VLOOKUP(G341,'00设备表'!$D:$F,3,0)</f>
        <v>HW105-02</v>
      </c>
      <c r="G341" s="28" t="s">
        <v>357</v>
      </c>
      <c r="H341" s="50" t="str">
        <f>VLOOKUP(G341,'00设备表'!$D:$F,2,0)</f>
        <v>华为CE6881H</v>
      </c>
      <c r="I341" s="308" t="s">
        <v>578</v>
      </c>
      <c r="J341" s="109" t="str">
        <f t="shared" si="62"/>
        <v>LC-LC 15米</v>
      </c>
      <c r="K341" s="309">
        <v>4</v>
      </c>
      <c r="L341" s="109">
        <f t="shared" si="63"/>
        <v>15</v>
      </c>
      <c r="M341" s="310"/>
      <c r="N341" s="311" t="str">
        <f t="shared" si="64"/>
        <v>上走线</v>
      </c>
      <c r="O341" s="312"/>
      <c r="P341" s="309"/>
      <c r="Q341" s="298">
        <f t="shared" si="65"/>
        <v>15</v>
      </c>
    </row>
    <row r="342" ht="16" hidden="1" spans="1:17">
      <c r="A342" s="308" t="s">
        <v>576</v>
      </c>
      <c r="B342" s="309">
        <v>306</v>
      </c>
      <c r="C342" s="50" t="str">
        <f>VLOOKUP(D342,'00设备表'!$D:$F,3,0)</f>
        <v>HW105-01</v>
      </c>
      <c r="D342" s="28" t="s">
        <v>343</v>
      </c>
      <c r="E342" s="50" t="str">
        <f>VLOOKUP(D342,'00设备表'!$D:$F,2,0)</f>
        <v>华为CE6881H</v>
      </c>
      <c r="F342" s="50" t="str">
        <f>VLOOKUP(G342,'00设备表'!$D:$F,3,0)</f>
        <v>HW105-02</v>
      </c>
      <c r="G342" s="28" t="s">
        <v>357</v>
      </c>
      <c r="H342" s="50" t="str">
        <f>VLOOKUP(G342,'00设备表'!$D:$F,2,0)</f>
        <v>华为CE6881H</v>
      </c>
      <c r="I342" s="308" t="s">
        <v>599</v>
      </c>
      <c r="J342" s="109" t="str">
        <f t="shared" si="62"/>
        <v>MPO-MPO 15米</v>
      </c>
      <c r="K342" s="309">
        <v>2</v>
      </c>
      <c r="L342" s="109">
        <f t="shared" si="63"/>
        <v>15</v>
      </c>
      <c r="M342" s="310"/>
      <c r="N342" s="311" t="str">
        <f t="shared" si="64"/>
        <v>上走线</v>
      </c>
      <c r="O342" s="312"/>
      <c r="P342" s="309"/>
      <c r="Q342" s="298">
        <f t="shared" si="65"/>
        <v>15</v>
      </c>
    </row>
    <row r="343" ht="16" hidden="1" spans="1:17">
      <c r="A343" s="308" t="s">
        <v>576</v>
      </c>
      <c r="B343" s="309">
        <v>307</v>
      </c>
      <c r="C343" s="50" t="str">
        <f>VLOOKUP(D343,'00设备表'!$D:$F,3,0)</f>
        <v>HW105-01</v>
      </c>
      <c r="D343" s="28" t="s">
        <v>343</v>
      </c>
      <c r="E343" s="50" t="str">
        <f>VLOOKUP(D343,'00设备表'!$D:$F,2,0)</f>
        <v>华为CE6881H</v>
      </c>
      <c r="F343" s="50" t="str">
        <f>VLOOKUP(G343,'00设备表'!$D:$F,3,0)</f>
        <v>HW105-01</v>
      </c>
      <c r="G343" s="99" t="s">
        <v>351</v>
      </c>
      <c r="H343" s="50" t="str">
        <f>VLOOKUP(G343,'00设备表'!$D:$F,2,0)</f>
        <v>中兴R5930 G2</v>
      </c>
      <c r="I343" s="308" t="s">
        <v>578</v>
      </c>
      <c r="J343" s="109" t="str">
        <f t="shared" si="62"/>
        <v>LC-LC 10米</v>
      </c>
      <c r="K343" s="309">
        <v>4</v>
      </c>
      <c r="L343" s="109">
        <f t="shared" si="63"/>
        <v>10</v>
      </c>
      <c r="M343" s="310"/>
      <c r="N343" s="311" t="str">
        <f t="shared" si="64"/>
        <v>架内走线</v>
      </c>
      <c r="O343" s="312"/>
      <c r="P343" s="309"/>
      <c r="Q343" s="298">
        <f t="shared" si="65"/>
        <v>10</v>
      </c>
    </row>
    <row r="344" ht="16" hidden="1" spans="1:17">
      <c r="A344" s="308" t="s">
        <v>576</v>
      </c>
      <c r="B344" s="309">
        <v>308</v>
      </c>
      <c r="C344" s="50" t="str">
        <f>VLOOKUP(D344,'00设备表'!$D:$F,3,0)</f>
        <v>HW105-01</v>
      </c>
      <c r="D344" s="28" t="s">
        <v>343</v>
      </c>
      <c r="E344" s="50" t="str">
        <f>VLOOKUP(D344,'00设备表'!$D:$F,2,0)</f>
        <v>华为CE6881H</v>
      </c>
      <c r="F344" s="50" t="str">
        <f>VLOOKUP(G344,'00设备表'!$D:$F,3,0)</f>
        <v>HW105-02</v>
      </c>
      <c r="G344" s="99" t="s">
        <v>363</v>
      </c>
      <c r="H344" s="50" t="str">
        <f>VLOOKUP(G344,'00设备表'!$D:$F,2,0)</f>
        <v>中兴R5930 G2</v>
      </c>
      <c r="I344" s="308" t="s">
        <v>578</v>
      </c>
      <c r="J344" s="109" t="str">
        <f t="shared" si="62"/>
        <v>LC-LC 15米</v>
      </c>
      <c r="K344" s="309">
        <v>4</v>
      </c>
      <c r="L344" s="109">
        <f t="shared" si="63"/>
        <v>15</v>
      </c>
      <c r="M344" s="310"/>
      <c r="N344" s="311" t="str">
        <f t="shared" si="64"/>
        <v>上走线</v>
      </c>
      <c r="O344" s="312"/>
      <c r="P344" s="309"/>
      <c r="Q344" s="298">
        <f t="shared" si="65"/>
        <v>15</v>
      </c>
    </row>
    <row r="345" ht="16" hidden="1" spans="1:17">
      <c r="A345" s="308" t="s">
        <v>576</v>
      </c>
      <c r="B345" s="309">
        <v>309</v>
      </c>
      <c r="C345" s="50" t="str">
        <f>VLOOKUP(D345,'00设备表'!$D:$F,3,0)</f>
        <v>HW105-01</v>
      </c>
      <c r="D345" s="28" t="s">
        <v>343</v>
      </c>
      <c r="E345" s="50" t="str">
        <f>VLOOKUP(D345,'00设备表'!$D:$F,2,0)</f>
        <v>华为CE6881H</v>
      </c>
      <c r="F345" s="50" t="str">
        <f>VLOOKUP(G345,'00设备表'!$D:$F,3,0)</f>
        <v>HW105-01</v>
      </c>
      <c r="G345" s="99" t="s">
        <v>350</v>
      </c>
      <c r="H345" s="50" t="str">
        <f>VLOOKUP(G345,'00设备表'!$D:$F,2,0)</f>
        <v>中兴R5930 G2</v>
      </c>
      <c r="I345" s="308" t="s">
        <v>578</v>
      </c>
      <c r="J345" s="109" t="str">
        <f t="shared" si="62"/>
        <v>LC-LC 10米</v>
      </c>
      <c r="K345" s="309">
        <v>4</v>
      </c>
      <c r="L345" s="109">
        <f t="shared" si="63"/>
        <v>10</v>
      </c>
      <c r="M345" s="310"/>
      <c r="N345" s="311" t="str">
        <f t="shared" si="64"/>
        <v>架内走线</v>
      </c>
      <c r="O345" s="312"/>
      <c r="P345" s="309"/>
      <c r="Q345" s="298">
        <f t="shared" si="65"/>
        <v>10</v>
      </c>
    </row>
    <row r="346" ht="16" hidden="1" spans="1:17">
      <c r="A346" s="308" t="s">
        <v>576</v>
      </c>
      <c r="B346" s="309">
        <v>310</v>
      </c>
      <c r="C346" s="50" t="str">
        <f>VLOOKUP(D346,'00设备表'!$D:$F,3,0)</f>
        <v>HW105-01</v>
      </c>
      <c r="D346" s="28" t="s">
        <v>343</v>
      </c>
      <c r="E346" s="50" t="str">
        <f>VLOOKUP(D346,'00设备表'!$D:$F,2,0)</f>
        <v>华为CE6881H</v>
      </c>
      <c r="F346" s="50" t="str">
        <f>VLOOKUP(G346,'00设备表'!$D:$F,3,0)</f>
        <v>HW105-02</v>
      </c>
      <c r="G346" s="99" t="s">
        <v>362</v>
      </c>
      <c r="H346" s="50" t="str">
        <f>VLOOKUP(G346,'00设备表'!$D:$F,2,0)</f>
        <v>中兴R5930 G2</v>
      </c>
      <c r="I346" s="308" t="s">
        <v>578</v>
      </c>
      <c r="J346" s="109" t="str">
        <f t="shared" si="62"/>
        <v>LC-LC 15米</v>
      </c>
      <c r="K346" s="309">
        <v>4</v>
      </c>
      <c r="L346" s="109">
        <f t="shared" si="63"/>
        <v>15</v>
      </c>
      <c r="M346" s="310"/>
      <c r="N346" s="311" t="str">
        <f t="shared" si="64"/>
        <v>上走线</v>
      </c>
      <c r="O346" s="312"/>
      <c r="P346" s="309"/>
      <c r="Q346" s="298">
        <f t="shared" si="65"/>
        <v>15</v>
      </c>
    </row>
    <row r="347" ht="16" hidden="1" spans="1:17">
      <c r="A347" s="308" t="s">
        <v>576</v>
      </c>
      <c r="B347" s="309">
        <v>311</v>
      </c>
      <c r="C347" s="50" t="str">
        <f>VLOOKUP(D347,'00设备表'!$D:$F,3,0)</f>
        <v>HW105-01</v>
      </c>
      <c r="D347" s="28" t="s">
        <v>343</v>
      </c>
      <c r="E347" s="50" t="str">
        <f>VLOOKUP(D347,'00设备表'!$D:$F,2,0)</f>
        <v>华为CE6881H</v>
      </c>
      <c r="F347" s="50" t="str">
        <f>VLOOKUP(G347,'00设备表'!$D:$F,3,0)</f>
        <v>HW105-01</v>
      </c>
      <c r="G347" s="141" t="s">
        <v>348</v>
      </c>
      <c r="H347" s="50" t="str">
        <f>VLOOKUP(G347,'00设备表'!$D:$F,2,0)</f>
        <v>中兴R5930 G2</v>
      </c>
      <c r="I347" s="308" t="s">
        <v>578</v>
      </c>
      <c r="J347" s="109" t="str">
        <f t="shared" si="62"/>
        <v>LC-LC 10米</v>
      </c>
      <c r="K347" s="309">
        <v>4</v>
      </c>
      <c r="L347" s="109">
        <f t="shared" si="63"/>
        <v>10</v>
      </c>
      <c r="M347" s="310"/>
      <c r="N347" s="311" t="str">
        <f t="shared" si="64"/>
        <v>架内走线</v>
      </c>
      <c r="O347" s="312"/>
      <c r="P347" s="309"/>
      <c r="Q347" s="298">
        <f t="shared" si="65"/>
        <v>10</v>
      </c>
    </row>
    <row r="348" ht="16" hidden="1" spans="1:17">
      <c r="A348" s="308" t="s">
        <v>576</v>
      </c>
      <c r="B348" s="309">
        <v>312</v>
      </c>
      <c r="C348" s="50" t="str">
        <f>VLOOKUP(D348,'00设备表'!$D:$F,3,0)</f>
        <v>HW105-01</v>
      </c>
      <c r="D348" s="28" t="s">
        <v>343</v>
      </c>
      <c r="E348" s="50" t="str">
        <f>VLOOKUP(D348,'00设备表'!$D:$F,2,0)</f>
        <v>华为CE6881H</v>
      </c>
      <c r="F348" s="50" t="str">
        <f>VLOOKUP(G348,'00设备表'!$D:$F,3,0)</f>
        <v>HW105-05</v>
      </c>
      <c r="G348" s="141" t="s">
        <v>382</v>
      </c>
      <c r="H348" s="50" t="str">
        <f>VLOOKUP(G348,'00设备表'!$D:$F,2,0)</f>
        <v>信安SecSign-TS</v>
      </c>
      <c r="I348" s="308" t="s">
        <v>578</v>
      </c>
      <c r="J348" s="109" t="str">
        <f t="shared" si="62"/>
        <v>LC-LC 15米</v>
      </c>
      <c r="K348" s="309">
        <v>2</v>
      </c>
      <c r="L348" s="109">
        <f t="shared" si="63"/>
        <v>15</v>
      </c>
      <c r="M348" s="310"/>
      <c r="N348" s="311" t="str">
        <f t="shared" si="64"/>
        <v>上走线</v>
      </c>
      <c r="O348" s="312"/>
      <c r="P348" s="309"/>
      <c r="Q348" s="298">
        <f t="shared" si="65"/>
        <v>15</v>
      </c>
    </row>
    <row r="349" ht="16" hidden="1" spans="1:17">
      <c r="A349" s="308" t="s">
        <v>576</v>
      </c>
      <c r="B349" s="309">
        <v>313</v>
      </c>
      <c r="C349" s="50" t="str">
        <f>VLOOKUP(D349,'00设备表'!$D:$F,3,0)</f>
        <v>HW105-01</v>
      </c>
      <c r="D349" s="28" t="s">
        <v>343</v>
      </c>
      <c r="E349" s="50" t="str">
        <f>VLOOKUP(D349,'00设备表'!$D:$F,2,0)</f>
        <v>华为CE6881H</v>
      </c>
      <c r="F349" s="50" t="str">
        <f>VLOOKUP(G349,'00设备表'!$D:$F,3,0)</f>
        <v>HW105-04</v>
      </c>
      <c r="G349" s="141" t="s">
        <v>368</v>
      </c>
      <c r="H349" s="50" t="str">
        <f>VLOOKUP(G349,'00设备表'!$D:$F,2,0)</f>
        <v>信安SecHAC</v>
      </c>
      <c r="I349" s="308" t="s">
        <v>578</v>
      </c>
      <c r="J349" s="109" t="str">
        <f t="shared" si="62"/>
        <v>LC-LC 15米</v>
      </c>
      <c r="K349" s="309">
        <v>2</v>
      </c>
      <c r="L349" s="109">
        <f t="shared" si="63"/>
        <v>15</v>
      </c>
      <c r="M349" s="310"/>
      <c r="N349" s="311" t="str">
        <f t="shared" si="64"/>
        <v>上走线</v>
      </c>
      <c r="O349" s="312"/>
      <c r="P349" s="309"/>
      <c r="Q349" s="298">
        <f t="shared" si="65"/>
        <v>15</v>
      </c>
    </row>
    <row r="350" ht="16" hidden="1" spans="1:17">
      <c r="A350" s="308" t="s">
        <v>576</v>
      </c>
      <c r="B350" s="309">
        <v>314</v>
      </c>
      <c r="C350" s="50" t="str">
        <f>VLOOKUP(D350,'00设备表'!$D:$F,3,0)</f>
        <v>HW105-01</v>
      </c>
      <c r="D350" s="28" t="s">
        <v>343</v>
      </c>
      <c r="E350" s="50" t="str">
        <f>VLOOKUP(D350,'00设备表'!$D:$F,2,0)</f>
        <v>华为CE6881H</v>
      </c>
      <c r="F350" s="50" t="str">
        <f>VLOOKUP(G350,'00设备表'!$D:$F,3,0)</f>
        <v>HW105-05</v>
      </c>
      <c r="G350" s="141" t="s">
        <v>384</v>
      </c>
      <c r="H350" s="50" t="str">
        <f>VLOOKUP(G350,'00设备表'!$D:$F,2,0)</f>
        <v>信安SecHAC</v>
      </c>
      <c r="I350" s="308" t="s">
        <v>578</v>
      </c>
      <c r="J350" s="109" t="str">
        <f t="shared" si="62"/>
        <v>LC-LC 15米</v>
      </c>
      <c r="K350" s="309">
        <v>2</v>
      </c>
      <c r="L350" s="109">
        <f t="shared" si="63"/>
        <v>15</v>
      </c>
      <c r="M350" s="310"/>
      <c r="N350" s="311" t="str">
        <f t="shared" si="64"/>
        <v>上走线</v>
      </c>
      <c r="O350" s="312"/>
      <c r="P350" s="309"/>
      <c r="Q350" s="298">
        <f t="shared" si="65"/>
        <v>15</v>
      </c>
    </row>
    <row r="351" ht="16" hidden="1" spans="1:17">
      <c r="A351" s="308" t="s">
        <v>576</v>
      </c>
      <c r="B351" s="309">
        <v>315</v>
      </c>
      <c r="C351" s="50" t="str">
        <f>VLOOKUP(D351,'00设备表'!$D:$F,3,0)</f>
        <v>HW105-01</v>
      </c>
      <c r="D351" s="28" t="s">
        <v>343</v>
      </c>
      <c r="E351" s="50" t="str">
        <f>VLOOKUP(D351,'00设备表'!$D:$F,2,0)</f>
        <v>华为CE6881H</v>
      </c>
      <c r="F351" s="50" t="str">
        <f>VLOOKUP(G351,'00设备表'!$D:$F,3,0)</f>
        <v>HW105-04</v>
      </c>
      <c r="G351" s="141" t="s">
        <v>370</v>
      </c>
      <c r="H351" s="50" t="str">
        <f>VLOOKUP(G351,'00设备表'!$D:$F,2,0)</f>
        <v>信安SecGW</v>
      </c>
      <c r="I351" s="308" t="s">
        <v>578</v>
      </c>
      <c r="J351" s="109" t="str">
        <f t="shared" si="62"/>
        <v>LC-LC 15米</v>
      </c>
      <c r="K351" s="309">
        <v>2</v>
      </c>
      <c r="L351" s="109">
        <f t="shared" si="63"/>
        <v>15</v>
      </c>
      <c r="M351" s="310"/>
      <c r="N351" s="311" t="str">
        <f t="shared" si="64"/>
        <v>上走线</v>
      </c>
      <c r="O351" s="312"/>
      <c r="P351" s="309"/>
      <c r="Q351" s="298">
        <f t="shared" si="65"/>
        <v>15</v>
      </c>
    </row>
    <row r="352" ht="16" hidden="1" spans="1:17">
      <c r="A352" s="308" t="s">
        <v>576</v>
      </c>
      <c r="B352" s="309">
        <v>316</v>
      </c>
      <c r="C352" s="50" t="str">
        <f>VLOOKUP(D352,'00设备表'!$D:$F,3,0)</f>
        <v>HW105-01</v>
      </c>
      <c r="D352" s="28" t="s">
        <v>343</v>
      </c>
      <c r="E352" s="50" t="str">
        <f>VLOOKUP(D352,'00设备表'!$D:$F,2,0)</f>
        <v>华为CE6881H</v>
      </c>
      <c r="F352" s="50" t="str">
        <f>VLOOKUP(G352,'00设备表'!$D:$F,3,0)</f>
        <v>HW105-05</v>
      </c>
      <c r="G352" s="141" t="s">
        <v>385</v>
      </c>
      <c r="H352" s="50" t="str">
        <f>VLOOKUP(G352,'00设备表'!$D:$F,2,0)</f>
        <v>信安SecGW</v>
      </c>
      <c r="I352" s="308" t="s">
        <v>578</v>
      </c>
      <c r="J352" s="109" t="str">
        <f t="shared" si="62"/>
        <v>LC-LC 15米</v>
      </c>
      <c r="K352" s="309">
        <v>2</v>
      </c>
      <c r="L352" s="109">
        <f t="shared" si="63"/>
        <v>15</v>
      </c>
      <c r="M352" s="310"/>
      <c r="N352" s="311" t="str">
        <f t="shared" si="64"/>
        <v>上走线</v>
      </c>
      <c r="O352" s="312"/>
      <c r="P352" s="309"/>
      <c r="Q352" s="298">
        <f t="shared" si="65"/>
        <v>15</v>
      </c>
    </row>
    <row r="353" ht="16" hidden="1" spans="1:17">
      <c r="A353" s="308" t="s">
        <v>576</v>
      </c>
      <c r="B353" s="309">
        <v>312</v>
      </c>
      <c r="C353" s="50" t="str">
        <f>VLOOKUP(D353,'00设备表'!$D:$F,3,0)</f>
        <v>HW105-01</v>
      </c>
      <c r="D353" s="28" t="s">
        <v>343</v>
      </c>
      <c r="E353" s="50" t="str">
        <f>VLOOKUP(D353,'00设备表'!$D:$F,2,0)</f>
        <v>华为CE6881H</v>
      </c>
      <c r="F353" s="50" t="str">
        <f>VLOOKUP(G353,'00设备表'!$D:$F,3,0)</f>
        <v>HW105-04</v>
      </c>
      <c r="G353" s="141" t="s">
        <v>372</v>
      </c>
      <c r="H353" s="50" t="str">
        <f>VLOOKUP(G353,'00设备表'!$D:$F,2,0)</f>
        <v>信安SecHSM-Sign</v>
      </c>
      <c r="I353" s="308" t="s">
        <v>578</v>
      </c>
      <c r="J353" s="109" t="str">
        <f t="shared" si="62"/>
        <v>LC-LC 15米</v>
      </c>
      <c r="K353" s="309">
        <v>2</v>
      </c>
      <c r="L353" s="109">
        <f t="shared" si="63"/>
        <v>15</v>
      </c>
      <c r="M353" s="310"/>
      <c r="N353" s="311" t="str">
        <f t="shared" si="64"/>
        <v>上走线</v>
      </c>
      <c r="O353" s="312"/>
      <c r="P353" s="309"/>
      <c r="Q353" s="298">
        <f t="shared" si="65"/>
        <v>15</v>
      </c>
    </row>
    <row r="354" ht="16" hidden="1" spans="1:17">
      <c r="A354" s="308" t="s">
        <v>576</v>
      </c>
      <c r="B354" s="309">
        <v>313</v>
      </c>
      <c r="C354" s="50" t="str">
        <f>VLOOKUP(D354,'00设备表'!$D:$F,3,0)</f>
        <v>HW105-01</v>
      </c>
      <c r="D354" s="28" t="s">
        <v>343</v>
      </c>
      <c r="E354" s="50" t="str">
        <f>VLOOKUP(D354,'00设备表'!$D:$F,2,0)</f>
        <v>华为CE6881H</v>
      </c>
      <c r="F354" s="50" t="str">
        <f>VLOOKUP(G354,'00设备表'!$D:$F,3,0)</f>
        <v>HW105-05</v>
      </c>
      <c r="G354" s="141" t="s">
        <v>386</v>
      </c>
      <c r="H354" s="50" t="str">
        <f>VLOOKUP(G354,'00设备表'!$D:$F,2,0)</f>
        <v>信安SecHSM-Sign</v>
      </c>
      <c r="I354" s="308" t="s">
        <v>578</v>
      </c>
      <c r="J354" s="109" t="str">
        <f t="shared" si="62"/>
        <v>LC-LC 15米</v>
      </c>
      <c r="K354" s="309">
        <v>2</v>
      </c>
      <c r="L354" s="109">
        <f t="shared" si="63"/>
        <v>15</v>
      </c>
      <c r="M354" s="310"/>
      <c r="N354" s="311" t="str">
        <f t="shared" si="64"/>
        <v>上走线</v>
      </c>
      <c r="O354" s="312"/>
      <c r="P354" s="309"/>
      <c r="Q354" s="298">
        <f t="shared" si="65"/>
        <v>15</v>
      </c>
    </row>
    <row r="355" ht="16" hidden="1" spans="1:17">
      <c r="A355" s="308" t="s">
        <v>576</v>
      </c>
      <c r="B355" s="309">
        <v>314</v>
      </c>
      <c r="C355" s="50" t="str">
        <f>VLOOKUP(D355,'00设备表'!$D:$F,3,0)</f>
        <v>HW105-01</v>
      </c>
      <c r="D355" s="28" t="s">
        <v>343</v>
      </c>
      <c r="E355" s="50" t="str">
        <f>VLOOKUP(D355,'00设备表'!$D:$F,2,0)</f>
        <v>华为CE6881H</v>
      </c>
      <c r="F355" s="50" t="str">
        <f>VLOOKUP(G355,'00设备表'!$D:$F,3,0)</f>
        <v>HW105-04</v>
      </c>
      <c r="G355" s="141" t="s">
        <v>374</v>
      </c>
      <c r="H355" s="50" t="str">
        <f>VLOOKUP(G355,'00设备表'!$D:$F,2,0)</f>
        <v>信安SecHSM-Net</v>
      </c>
      <c r="I355" s="308" t="s">
        <v>578</v>
      </c>
      <c r="J355" s="109" t="str">
        <f t="shared" si="62"/>
        <v>LC-LC 15米</v>
      </c>
      <c r="K355" s="309">
        <v>2</v>
      </c>
      <c r="L355" s="109">
        <f t="shared" si="63"/>
        <v>15</v>
      </c>
      <c r="M355" s="310"/>
      <c r="N355" s="311" t="str">
        <f t="shared" si="64"/>
        <v>上走线</v>
      </c>
      <c r="O355" s="312"/>
      <c r="P355" s="309"/>
      <c r="Q355" s="298">
        <f t="shared" si="65"/>
        <v>15</v>
      </c>
    </row>
    <row r="356" ht="16" hidden="1" spans="1:17">
      <c r="A356" s="308" t="s">
        <v>576</v>
      </c>
      <c r="B356" s="309">
        <v>314</v>
      </c>
      <c r="C356" s="50" t="str">
        <f>VLOOKUP(D356,'00设备表'!$D:$F,3,0)</f>
        <v>HW105-01</v>
      </c>
      <c r="D356" s="28" t="s">
        <v>343</v>
      </c>
      <c r="E356" s="50" t="str">
        <f>VLOOKUP(D356,'00设备表'!$D:$F,2,0)</f>
        <v>华为CE6881H</v>
      </c>
      <c r="F356" s="50" t="str">
        <f>VLOOKUP(G356,'00设备表'!$D:$F,3,0)</f>
        <v>HW105-05</v>
      </c>
      <c r="G356" s="141" t="s">
        <v>387</v>
      </c>
      <c r="H356" s="50" t="str">
        <f>VLOOKUP(G356,'00设备表'!$D:$F,2,0)</f>
        <v>信安SecHSM-Net</v>
      </c>
      <c r="I356" s="308" t="s">
        <v>578</v>
      </c>
      <c r="J356" s="109" t="str">
        <f t="shared" si="62"/>
        <v>LC-LC 15米</v>
      </c>
      <c r="K356" s="309">
        <v>2</v>
      </c>
      <c r="L356" s="109">
        <f t="shared" si="63"/>
        <v>15</v>
      </c>
      <c r="M356" s="310"/>
      <c r="N356" s="311" t="str">
        <f t="shared" si="64"/>
        <v>上走线</v>
      </c>
      <c r="O356" s="312"/>
      <c r="P356" s="309"/>
      <c r="Q356" s="298">
        <f t="shared" si="65"/>
        <v>15</v>
      </c>
    </row>
    <row r="357" ht="16" hidden="1" spans="1:17">
      <c r="A357" s="308" t="s">
        <v>576</v>
      </c>
      <c r="B357" s="309">
        <v>317</v>
      </c>
      <c r="C357" s="50" t="str">
        <f>VLOOKUP(D357,'00设备表'!$D:$F,3,0)</f>
        <v>HW105-02</v>
      </c>
      <c r="D357" s="28" t="s">
        <v>357</v>
      </c>
      <c r="E357" s="50" t="str">
        <f>VLOOKUP(D357,'00设备表'!$D:$F,2,0)</f>
        <v>华为CE6881H</v>
      </c>
      <c r="F357" s="50" t="str">
        <f>VLOOKUP(G357,'00设备表'!$D:$F,3,0)</f>
        <v>HW105-01</v>
      </c>
      <c r="G357" s="99" t="s">
        <v>351</v>
      </c>
      <c r="H357" s="50" t="str">
        <f>VLOOKUP(G357,'00设备表'!$D:$F,2,0)</f>
        <v>中兴R5930 G2</v>
      </c>
      <c r="I357" s="308" t="s">
        <v>578</v>
      </c>
      <c r="J357" s="109" t="str">
        <f t="shared" ref="J357:J379" si="66">IF(I357="多模双头尾纤","LC-LC"&amp;" "&amp;L357&amp;"米",IF(I357="单模双头尾纤","SC-LC"&amp;" "&amp;L357&amp;"米",IF(I357="MPO双头尾纤","MPO-MPO"&amp;" "&amp;L357&amp;"米",IF(I357="以太网线","超五类线",0))))</f>
        <v>LC-LC 15米</v>
      </c>
      <c r="K357" s="309">
        <v>4</v>
      </c>
      <c r="L357" s="109">
        <f t="shared" ref="L357:L379" si="67">IF(C357=F357,10,(10+ROUNDUP(ABS(MID(C357,7,3)-MID(F357,7,3))/4,0)*5))</f>
        <v>15</v>
      </c>
      <c r="M357" s="310"/>
      <c r="N357" s="311" t="str">
        <f t="shared" ref="N357:N379" si="68">IF(L357=10,"架内走线","上走线")</f>
        <v>上走线</v>
      </c>
      <c r="O357" s="312"/>
      <c r="P357" s="309"/>
      <c r="Q357" s="298">
        <f t="shared" ref="Q357:Q379" si="69">IF(ABS(MID(C357,3,3)-MID(F357,3,3))&lt;&gt;0,"建议手动计算",IF(C357=F357,10,(10+ROUNDUP(ABS(MID(C357,7,3)-MID(F357,7,3))/4,0)*5)))</f>
        <v>15</v>
      </c>
    </row>
    <row r="358" ht="16" hidden="1" spans="1:17">
      <c r="A358" s="308" t="s">
        <v>576</v>
      </c>
      <c r="B358" s="309">
        <v>318</v>
      </c>
      <c r="C358" s="50" t="str">
        <f>VLOOKUP(D358,'00设备表'!$D:$F,3,0)</f>
        <v>HW105-02</v>
      </c>
      <c r="D358" s="28" t="s">
        <v>357</v>
      </c>
      <c r="E358" s="50" t="str">
        <f>VLOOKUP(D358,'00设备表'!$D:$F,2,0)</f>
        <v>华为CE6881H</v>
      </c>
      <c r="F358" s="50" t="str">
        <f>VLOOKUP(G358,'00设备表'!$D:$F,3,0)</f>
        <v>HW105-02</v>
      </c>
      <c r="G358" s="99" t="s">
        <v>363</v>
      </c>
      <c r="H358" s="50" t="str">
        <f>VLOOKUP(G358,'00设备表'!$D:$F,2,0)</f>
        <v>中兴R5930 G2</v>
      </c>
      <c r="I358" s="308" t="s">
        <v>578</v>
      </c>
      <c r="J358" s="109" t="str">
        <f t="shared" si="66"/>
        <v>LC-LC 10米</v>
      </c>
      <c r="K358" s="309">
        <v>4</v>
      </c>
      <c r="L358" s="109">
        <f t="shared" si="67"/>
        <v>10</v>
      </c>
      <c r="M358" s="310"/>
      <c r="N358" s="311" t="str">
        <f t="shared" si="68"/>
        <v>架内走线</v>
      </c>
      <c r="O358" s="312"/>
      <c r="P358" s="309"/>
      <c r="Q358" s="298">
        <f t="shared" si="69"/>
        <v>10</v>
      </c>
    </row>
    <row r="359" ht="16" hidden="1" spans="1:17">
      <c r="A359" s="308" t="s">
        <v>576</v>
      </c>
      <c r="B359" s="309">
        <v>319</v>
      </c>
      <c r="C359" s="50" t="str">
        <f>VLOOKUP(D359,'00设备表'!$D:$F,3,0)</f>
        <v>HW105-02</v>
      </c>
      <c r="D359" s="28" t="s">
        <v>357</v>
      </c>
      <c r="E359" s="50" t="str">
        <f>VLOOKUP(D359,'00设备表'!$D:$F,2,0)</f>
        <v>华为CE6881H</v>
      </c>
      <c r="F359" s="50" t="str">
        <f>VLOOKUP(G359,'00设备表'!$D:$F,3,0)</f>
        <v>HW105-01</v>
      </c>
      <c r="G359" s="99" t="s">
        <v>350</v>
      </c>
      <c r="H359" s="50" t="str">
        <f>VLOOKUP(G359,'00设备表'!$D:$F,2,0)</f>
        <v>中兴R5930 G2</v>
      </c>
      <c r="I359" s="308" t="s">
        <v>578</v>
      </c>
      <c r="J359" s="109" t="str">
        <f t="shared" si="66"/>
        <v>LC-LC 15米</v>
      </c>
      <c r="K359" s="309">
        <v>4</v>
      </c>
      <c r="L359" s="109">
        <f t="shared" si="67"/>
        <v>15</v>
      </c>
      <c r="M359" s="310"/>
      <c r="N359" s="311" t="str">
        <f t="shared" si="68"/>
        <v>上走线</v>
      </c>
      <c r="O359" s="312"/>
      <c r="P359" s="309"/>
      <c r="Q359" s="298">
        <f t="shared" si="69"/>
        <v>15</v>
      </c>
    </row>
    <row r="360" ht="16" hidden="1" spans="1:17">
      <c r="A360" s="308" t="s">
        <v>576</v>
      </c>
      <c r="B360" s="309">
        <v>320</v>
      </c>
      <c r="C360" s="50" t="str">
        <f>VLOOKUP(D360,'00设备表'!$D:$F,3,0)</f>
        <v>HW105-02</v>
      </c>
      <c r="D360" s="28" t="s">
        <v>357</v>
      </c>
      <c r="E360" s="50" t="str">
        <f>VLOOKUP(D360,'00设备表'!$D:$F,2,0)</f>
        <v>华为CE6881H</v>
      </c>
      <c r="F360" s="50" t="str">
        <f>VLOOKUP(G360,'00设备表'!$D:$F,3,0)</f>
        <v>HW105-02</v>
      </c>
      <c r="G360" s="99" t="s">
        <v>362</v>
      </c>
      <c r="H360" s="50" t="str">
        <f>VLOOKUP(G360,'00设备表'!$D:$F,2,0)</f>
        <v>中兴R5930 G2</v>
      </c>
      <c r="I360" s="308" t="s">
        <v>578</v>
      </c>
      <c r="J360" s="109" t="str">
        <f t="shared" si="66"/>
        <v>LC-LC 10米</v>
      </c>
      <c r="K360" s="309">
        <v>4</v>
      </c>
      <c r="L360" s="109">
        <f t="shared" si="67"/>
        <v>10</v>
      </c>
      <c r="M360" s="310"/>
      <c r="N360" s="311" t="str">
        <f t="shared" si="68"/>
        <v>架内走线</v>
      </c>
      <c r="O360" s="312"/>
      <c r="P360" s="309"/>
      <c r="Q360" s="298">
        <f t="shared" si="69"/>
        <v>10</v>
      </c>
    </row>
    <row r="361" ht="16" hidden="1" spans="1:17">
      <c r="A361" s="308" t="s">
        <v>576</v>
      </c>
      <c r="B361" s="309">
        <v>321</v>
      </c>
      <c r="C361" s="50" t="str">
        <f>VLOOKUP(D361,'00设备表'!$D:$F,3,0)</f>
        <v>HW105-02</v>
      </c>
      <c r="D361" s="28" t="s">
        <v>357</v>
      </c>
      <c r="E361" s="50" t="str">
        <f>VLOOKUP(D361,'00设备表'!$D:$F,2,0)</f>
        <v>华为CE6881H</v>
      </c>
      <c r="F361" s="50" t="str">
        <f>VLOOKUP(G361,'00设备表'!$D:$F,3,0)</f>
        <v>HW105-01</v>
      </c>
      <c r="G361" s="141" t="s">
        <v>348</v>
      </c>
      <c r="H361" s="50" t="str">
        <f>VLOOKUP(G361,'00设备表'!$D:$F,2,0)</f>
        <v>中兴R5930 G2</v>
      </c>
      <c r="I361" s="308" t="s">
        <v>578</v>
      </c>
      <c r="J361" s="109" t="str">
        <f t="shared" si="66"/>
        <v>LC-LC 15米</v>
      </c>
      <c r="K361" s="309">
        <v>4</v>
      </c>
      <c r="L361" s="109">
        <f t="shared" si="67"/>
        <v>15</v>
      </c>
      <c r="M361" s="310"/>
      <c r="N361" s="311" t="str">
        <f t="shared" si="68"/>
        <v>上走线</v>
      </c>
      <c r="O361" s="312"/>
      <c r="P361" s="309"/>
      <c r="Q361" s="298">
        <f t="shared" si="69"/>
        <v>15</v>
      </c>
    </row>
    <row r="362" ht="16" hidden="1" spans="1:17">
      <c r="A362" s="308" t="s">
        <v>576</v>
      </c>
      <c r="B362" s="309">
        <v>312</v>
      </c>
      <c r="C362" s="50" t="str">
        <f>VLOOKUP(D362,'00设备表'!$D:$F,3,0)</f>
        <v>HW105-02</v>
      </c>
      <c r="D362" s="28" t="s">
        <v>357</v>
      </c>
      <c r="E362" s="50" t="str">
        <f>VLOOKUP(D362,'00设备表'!$D:$F,2,0)</f>
        <v>华为CE6881H</v>
      </c>
      <c r="F362" s="50" t="str">
        <f>VLOOKUP(G362,'00设备表'!$D:$F,3,0)</f>
        <v>HW105-05</v>
      </c>
      <c r="G362" s="141" t="s">
        <v>382</v>
      </c>
      <c r="H362" s="50" t="str">
        <f>VLOOKUP(G362,'00设备表'!$D:$F,2,0)</f>
        <v>信安SecSign-TS</v>
      </c>
      <c r="I362" s="308" t="s">
        <v>578</v>
      </c>
      <c r="J362" s="109" t="str">
        <f t="shared" si="66"/>
        <v>LC-LC 15米</v>
      </c>
      <c r="K362" s="309">
        <v>2</v>
      </c>
      <c r="L362" s="109">
        <f t="shared" si="67"/>
        <v>15</v>
      </c>
      <c r="M362" s="310"/>
      <c r="N362" s="311" t="str">
        <f t="shared" si="68"/>
        <v>上走线</v>
      </c>
      <c r="O362" s="312"/>
      <c r="P362" s="309"/>
      <c r="Q362" s="298">
        <f t="shared" si="69"/>
        <v>15</v>
      </c>
    </row>
    <row r="363" ht="16" hidden="1" spans="1:17">
      <c r="A363" s="308" t="s">
        <v>576</v>
      </c>
      <c r="B363" s="309">
        <v>313</v>
      </c>
      <c r="C363" s="50" t="str">
        <f>VLOOKUP(D363,'00设备表'!$D:$F,3,0)</f>
        <v>HW105-02</v>
      </c>
      <c r="D363" s="28" t="s">
        <v>357</v>
      </c>
      <c r="E363" s="50" t="str">
        <f>VLOOKUP(D363,'00设备表'!$D:$F,2,0)</f>
        <v>华为CE6881H</v>
      </c>
      <c r="F363" s="50" t="str">
        <f>VLOOKUP(G363,'00设备表'!$D:$F,3,0)</f>
        <v>HW105-04</v>
      </c>
      <c r="G363" s="141" t="s">
        <v>368</v>
      </c>
      <c r="H363" s="50" t="str">
        <f>VLOOKUP(G363,'00设备表'!$D:$F,2,0)</f>
        <v>信安SecHAC</v>
      </c>
      <c r="I363" s="308" t="s">
        <v>578</v>
      </c>
      <c r="J363" s="109" t="str">
        <f t="shared" si="66"/>
        <v>LC-LC 15米</v>
      </c>
      <c r="K363" s="309">
        <v>2</v>
      </c>
      <c r="L363" s="109">
        <f t="shared" si="67"/>
        <v>15</v>
      </c>
      <c r="M363" s="310"/>
      <c r="N363" s="311" t="str">
        <f t="shared" si="68"/>
        <v>上走线</v>
      </c>
      <c r="O363" s="312"/>
      <c r="P363" s="309"/>
      <c r="Q363" s="298">
        <f t="shared" si="69"/>
        <v>15</v>
      </c>
    </row>
    <row r="364" ht="16" hidden="1" spans="1:17">
      <c r="A364" s="308" t="s">
        <v>576</v>
      </c>
      <c r="B364" s="309">
        <v>314</v>
      </c>
      <c r="C364" s="50" t="str">
        <f>VLOOKUP(D364,'00设备表'!$D:$F,3,0)</f>
        <v>HW105-02</v>
      </c>
      <c r="D364" s="28" t="s">
        <v>357</v>
      </c>
      <c r="E364" s="50" t="str">
        <f>VLOOKUP(D364,'00设备表'!$D:$F,2,0)</f>
        <v>华为CE6881H</v>
      </c>
      <c r="F364" s="50" t="str">
        <f>VLOOKUP(G364,'00设备表'!$D:$F,3,0)</f>
        <v>HW105-05</v>
      </c>
      <c r="G364" s="141" t="s">
        <v>384</v>
      </c>
      <c r="H364" s="50" t="str">
        <f>VLOOKUP(G364,'00设备表'!$D:$F,2,0)</f>
        <v>信安SecHAC</v>
      </c>
      <c r="I364" s="308" t="s">
        <v>578</v>
      </c>
      <c r="J364" s="109" t="str">
        <f t="shared" si="66"/>
        <v>LC-LC 15米</v>
      </c>
      <c r="K364" s="309">
        <v>2</v>
      </c>
      <c r="L364" s="109">
        <f t="shared" si="67"/>
        <v>15</v>
      </c>
      <c r="M364" s="310"/>
      <c r="N364" s="311" t="str">
        <f t="shared" si="68"/>
        <v>上走线</v>
      </c>
      <c r="O364" s="312"/>
      <c r="P364" s="309"/>
      <c r="Q364" s="298">
        <f t="shared" si="69"/>
        <v>15</v>
      </c>
    </row>
    <row r="365" ht="16" hidden="1" spans="1:17">
      <c r="A365" s="308" t="s">
        <v>576</v>
      </c>
      <c r="B365" s="309">
        <v>315</v>
      </c>
      <c r="C365" s="50" t="str">
        <f>VLOOKUP(D365,'00设备表'!$D:$F,3,0)</f>
        <v>HW105-02</v>
      </c>
      <c r="D365" s="28" t="s">
        <v>357</v>
      </c>
      <c r="E365" s="50" t="str">
        <f>VLOOKUP(D365,'00设备表'!$D:$F,2,0)</f>
        <v>华为CE6881H</v>
      </c>
      <c r="F365" s="50" t="str">
        <f>VLOOKUP(G365,'00设备表'!$D:$F,3,0)</f>
        <v>HW105-04</v>
      </c>
      <c r="G365" s="141" t="s">
        <v>370</v>
      </c>
      <c r="H365" s="50" t="str">
        <f>VLOOKUP(G365,'00设备表'!$D:$F,2,0)</f>
        <v>信安SecGW</v>
      </c>
      <c r="I365" s="308" t="s">
        <v>578</v>
      </c>
      <c r="J365" s="109" t="str">
        <f t="shared" si="66"/>
        <v>LC-LC 15米</v>
      </c>
      <c r="K365" s="309">
        <v>2</v>
      </c>
      <c r="L365" s="109">
        <f t="shared" si="67"/>
        <v>15</v>
      </c>
      <c r="M365" s="310"/>
      <c r="N365" s="311" t="str">
        <f t="shared" si="68"/>
        <v>上走线</v>
      </c>
      <c r="O365" s="312"/>
      <c r="P365" s="309"/>
      <c r="Q365" s="298">
        <f t="shared" si="69"/>
        <v>15</v>
      </c>
    </row>
    <row r="366" ht="16" hidden="1" spans="1:17">
      <c r="A366" s="308" t="s">
        <v>576</v>
      </c>
      <c r="B366" s="309">
        <v>316</v>
      </c>
      <c r="C366" s="50" t="str">
        <f>VLOOKUP(D366,'00设备表'!$D:$F,3,0)</f>
        <v>HW105-02</v>
      </c>
      <c r="D366" s="28" t="s">
        <v>357</v>
      </c>
      <c r="E366" s="50" t="str">
        <f>VLOOKUP(D366,'00设备表'!$D:$F,2,0)</f>
        <v>华为CE6881H</v>
      </c>
      <c r="F366" s="50" t="str">
        <f>VLOOKUP(G366,'00设备表'!$D:$F,3,0)</f>
        <v>HW105-05</v>
      </c>
      <c r="G366" s="141" t="s">
        <v>385</v>
      </c>
      <c r="H366" s="50" t="str">
        <f>VLOOKUP(G366,'00设备表'!$D:$F,2,0)</f>
        <v>信安SecGW</v>
      </c>
      <c r="I366" s="308" t="s">
        <v>578</v>
      </c>
      <c r="J366" s="109" t="str">
        <f t="shared" si="66"/>
        <v>LC-LC 15米</v>
      </c>
      <c r="K366" s="309">
        <v>2</v>
      </c>
      <c r="L366" s="109">
        <f t="shared" si="67"/>
        <v>15</v>
      </c>
      <c r="M366" s="310"/>
      <c r="N366" s="311" t="str">
        <f t="shared" si="68"/>
        <v>上走线</v>
      </c>
      <c r="O366" s="312"/>
      <c r="P366" s="309"/>
      <c r="Q366" s="298">
        <f t="shared" si="69"/>
        <v>15</v>
      </c>
    </row>
    <row r="367" ht="16" hidden="1" spans="1:17">
      <c r="A367" s="308" t="s">
        <v>576</v>
      </c>
      <c r="B367" s="309">
        <v>312</v>
      </c>
      <c r="C367" s="50" t="str">
        <f>VLOOKUP(D367,'00设备表'!$D:$F,3,0)</f>
        <v>HW105-02</v>
      </c>
      <c r="D367" s="28" t="s">
        <v>357</v>
      </c>
      <c r="E367" s="50" t="str">
        <f>VLOOKUP(D367,'00设备表'!$D:$F,2,0)</f>
        <v>华为CE6881H</v>
      </c>
      <c r="F367" s="50" t="str">
        <f>VLOOKUP(G367,'00设备表'!$D:$F,3,0)</f>
        <v>HW105-04</v>
      </c>
      <c r="G367" s="141" t="s">
        <v>372</v>
      </c>
      <c r="H367" s="50" t="str">
        <f>VLOOKUP(G367,'00设备表'!$D:$F,2,0)</f>
        <v>信安SecHSM-Sign</v>
      </c>
      <c r="I367" s="308" t="s">
        <v>578</v>
      </c>
      <c r="J367" s="109" t="str">
        <f t="shared" si="66"/>
        <v>LC-LC 15米</v>
      </c>
      <c r="K367" s="309">
        <v>2</v>
      </c>
      <c r="L367" s="109">
        <f t="shared" si="67"/>
        <v>15</v>
      </c>
      <c r="M367" s="310"/>
      <c r="N367" s="311" t="str">
        <f t="shared" si="68"/>
        <v>上走线</v>
      </c>
      <c r="O367" s="312"/>
      <c r="P367" s="309"/>
      <c r="Q367" s="298">
        <f t="shared" si="69"/>
        <v>15</v>
      </c>
    </row>
    <row r="368" ht="16" hidden="1" spans="1:17">
      <c r="A368" s="308" t="s">
        <v>576</v>
      </c>
      <c r="B368" s="309">
        <v>313</v>
      </c>
      <c r="C368" s="50" t="str">
        <f>VLOOKUP(D368,'00设备表'!$D:$F,3,0)</f>
        <v>HW105-02</v>
      </c>
      <c r="D368" s="28" t="s">
        <v>357</v>
      </c>
      <c r="E368" s="50" t="str">
        <f>VLOOKUP(D368,'00设备表'!$D:$F,2,0)</f>
        <v>华为CE6881H</v>
      </c>
      <c r="F368" s="50" t="str">
        <f>VLOOKUP(G368,'00设备表'!$D:$F,3,0)</f>
        <v>HW105-05</v>
      </c>
      <c r="G368" s="141" t="s">
        <v>386</v>
      </c>
      <c r="H368" s="50" t="str">
        <f>VLOOKUP(G368,'00设备表'!$D:$F,2,0)</f>
        <v>信安SecHSM-Sign</v>
      </c>
      <c r="I368" s="308" t="s">
        <v>578</v>
      </c>
      <c r="J368" s="109" t="str">
        <f t="shared" si="66"/>
        <v>LC-LC 15米</v>
      </c>
      <c r="K368" s="309">
        <v>2</v>
      </c>
      <c r="L368" s="109">
        <f t="shared" si="67"/>
        <v>15</v>
      </c>
      <c r="M368" s="310"/>
      <c r="N368" s="311" t="str">
        <f t="shared" si="68"/>
        <v>上走线</v>
      </c>
      <c r="O368" s="312"/>
      <c r="P368" s="309"/>
      <c r="Q368" s="298">
        <f t="shared" si="69"/>
        <v>15</v>
      </c>
    </row>
    <row r="369" ht="16" hidden="1" spans="1:17">
      <c r="A369" s="308" t="s">
        <v>576</v>
      </c>
      <c r="B369" s="309">
        <v>314</v>
      </c>
      <c r="C369" s="50" t="str">
        <f>VLOOKUP(D369,'00设备表'!$D:$F,3,0)</f>
        <v>HW105-02</v>
      </c>
      <c r="D369" s="28" t="s">
        <v>357</v>
      </c>
      <c r="E369" s="50" t="str">
        <f>VLOOKUP(D369,'00设备表'!$D:$F,2,0)</f>
        <v>华为CE6881H</v>
      </c>
      <c r="F369" s="50" t="str">
        <f>VLOOKUP(G369,'00设备表'!$D:$F,3,0)</f>
        <v>HW105-04</v>
      </c>
      <c r="G369" s="141" t="s">
        <v>374</v>
      </c>
      <c r="H369" s="50" t="str">
        <f>VLOOKUP(G369,'00设备表'!$D:$F,2,0)</f>
        <v>信安SecHSM-Net</v>
      </c>
      <c r="I369" s="308" t="s">
        <v>578</v>
      </c>
      <c r="J369" s="109" t="str">
        <f t="shared" si="66"/>
        <v>LC-LC 15米</v>
      </c>
      <c r="K369" s="309">
        <v>2</v>
      </c>
      <c r="L369" s="109">
        <f t="shared" si="67"/>
        <v>15</v>
      </c>
      <c r="M369" s="310"/>
      <c r="N369" s="311" t="str">
        <f t="shared" si="68"/>
        <v>上走线</v>
      </c>
      <c r="O369" s="312"/>
      <c r="P369" s="309"/>
      <c r="Q369" s="298">
        <f t="shared" si="69"/>
        <v>15</v>
      </c>
    </row>
    <row r="370" ht="16" hidden="1" spans="1:17">
      <c r="A370" s="308" t="s">
        <v>576</v>
      </c>
      <c r="B370" s="309">
        <v>314</v>
      </c>
      <c r="C370" s="50" t="str">
        <f>VLOOKUP(D370,'00设备表'!$D:$F,3,0)</f>
        <v>HW105-02</v>
      </c>
      <c r="D370" s="28" t="s">
        <v>357</v>
      </c>
      <c r="E370" s="50" t="str">
        <f>VLOOKUP(D370,'00设备表'!$D:$F,2,0)</f>
        <v>华为CE6881H</v>
      </c>
      <c r="F370" s="50" t="str">
        <f>VLOOKUP(G370,'00设备表'!$D:$F,3,0)</f>
        <v>HW105-05</v>
      </c>
      <c r="G370" s="141" t="s">
        <v>387</v>
      </c>
      <c r="H370" s="50" t="str">
        <f>VLOOKUP(G370,'00设备表'!$D:$F,2,0)</f>
        <v>信安SecHSM-Net</v>
      </c>
      <c r="I370" s="308" t="s">
        <v>578</v>
      </c>
      <c r="J370" s="109" t="str">
        <f t="shared" si="66"/>
        <v>LC-LC 15米</v>
      </c>
      <c r="K370" s="309">
        <v>2</v>
      </c>
      <c r="L370" s="109">
        <f t="shared" si="67"/>
        <v>15</v>
      </c>
      <c r="M370" s="310"/>
      <c r="N370" s="311" t="str">
        <f t="shared" si="68"/>
        <v>上走线</v>
      </c>
      <c r="O370" s="312"/>
      <c r="P370" s="309"/>
      <c r="Q370" s="298">
        <f t="shared" si="69"/>
        <v>15</v>
      </c>
    </row>
    <row r="371" ht="16" hidden="1" spans="1:17">
      <c r="A371" s="308" t="s">
        <v>576</v>
      </c>
      <c r="B371" s="309">
        <v>327</v>
      </c>
      <c r="C371" s="50" t="str">
        <f>VLOOKUP(D371,'00设备表'!$D:$F,3,0)</f>
        <v>HW107-02</v>
      </c>
      <c r="D371" s="318" t="s">
        <v>445</v>
      </c>
      <c r="E371" s="50" t="str">
        <f>VLOOKUP(D371,'00设备表'!$D:$F,2,0)</f>
        <v>华为CE6881H</v>
      </c>
      <c r="F371" s="50" t="str">
        <f>VLOOKUP(G371,'00设备表'!$D:$F,3,0)</f>
        <v>HW107-03</v>
      </c>
      <c r="G371" s="318" t="s">
        <v>455</v>
      </c>
      <c r="H371" s="50" t="str">
        <f>VLOOKUP(G371,'00设备表'!$D:$F,2,0)</f>
        <v>华为CE6881H</v>
      </c>
      <c r="I371" s="308" t="s">
        <v>578</v>
      </c>
      <c r="J371" s="109" t="str">
        <f t="shared" si="66"/>
        <v>LC-LC 15米</v>
      </c>
      <c r="K371" s="309">
        <v>4</v>
      </c>
      <c r="L371" s="109">
        <f t="shared" si="67"/>
        <v>15</v>
      </c>
      <c r="M371" s="310">
        <f t="shared" ref="M371:M394" si="70">K371*L371</f>
        <v>60</v>
      </c>
      <c r="N371" s="311" t="str">
        <f t="shared" si="68"/>
        <v>上走线</v>
      </c>
      <c r="O371" s="312"/>
      <c r="P371" s="309"/>
      <c r="Q371" s="298">
        <f t="shared" si="69"/>
        <v>15</v>
      </c>
    </row>
    <row r="372" ht="16" hidden="1" spans="1:17">
      <c r="A372" s="308" t="s">
        <v>576</v>
      </c>
      <c r="B372" s="309">
        <v>328</v>
      </c>
      <c r="C372" s="50" t="str">
        <f>VLOOKUP(D372,'00设备表'!$D:$F,3,0)</f>
        <v>HW107-02</v>
      </c>
      <c r="D372" s="318" t="s">
        <v>445</v>
      </c>
      <c r="E372" s="50" t="str">
        <f>VLOOKUP(D372,'00设备表'!$D:$F,2,0)</f>
        <v>华为CE6881H</v>
      </c>
      <c r="F372" s="50" t="str">
        <f>VLOOKUP(G372,'00设备表'!$D:$F,3,0)</f>
        <v>HW107-03</v>
      </c>
      <c r="G372" s="318" t="s">
        <v>455</v>
      </c>
      <c r="H372" s="50" t="str">
        <f>VLOOKUP(G372,'00设备表'!$D:$F,2,0)</f>
        <v>华为CE6881H</v>
      </c>
      <c r="I372" s="308" t="s">
        <v>599</v>
      </c>
      <c r="J372" s="109" t="str">
        <f t="shared" si="66"/>
        <v>MPO-MPO 15米</v>
      </c>
      <c r="K372" s="298">
        <v>2</v>
      </c>
      <c r="L372" s="109">
        <f t="shared" si="67"/>
        <v>15</v>
      </c>
      <c r="M372" s="310">
        <f t="shared" si="70"/>
        <v>30</v>
      </c>
      <c r="N372" s="311" t="str">
        <f t="shared" si="68"/>
        <v>上走线</v>
      </c>
      <c r="O372" s="312"/>
      <c r="P372" s="309"/>
      <c r="Q372" s="298">
        <f t="shared" si="69"/>
        <v>15</v>
      </c>
    </row>
    <row r="373" ht="16" hidden="1" spans="1:17">
      <c r="A373" s="308" t="s">
        <v>576</v>
      </c>
      <c r="B373" s="309">
        <v>329</v>
      </c>
      <c r="C373" s="50" t="str">
        <f>VLOOKUP(D373,'00设备表'!$D:$F,3,0)</f>
        <v>HW107-02</v>
      </c>
      <c r="D373" s="318" t="s">
        <v>445</v>
      </c>
      <c r="E373" s="50" t="str">
        <f>VLOOKUP(D373,'00设备表'!$D:$F,2,0)</f>
        <v>华为CE6881H</v>
      </c>
      <c r="F373" s="50" t="str">
        <f>VLOOKUP(G373,'00设备表'!$D:$F,3,0)</f>
        <v>HW107-02</v>
      </c>
      <c r="G373" s="25" t="s">
        <v>449</v>
      </c>
      <c r="H373" s="50" t="str">
        <f>VLOOKUP(G373,'00设备表'!$D:$F,2,0)</f>
        <v>中兴R5930 G2</v>
      </c>
      <c r="I373" s="308" t="s">
        <v>578</v>
      </c>
      <c r="J373" s="109" t="str">
        <f t="shared" si="66"/>
        <v>LC-LC 10米</v>
      </c>
      <c r="K373" s="309">
        <v>4</v>
      </c>
      <c r="L373" s="109">
        <f t="shared" si="67"/>
        <v>10</v>
      </c>
      <c r="M373" s="310">
        <f t="shared" si="70"/>
        <v>40</v>
      </c>
      <c r="N373" s="311" t="str">
        <f t="shared" si="68"/>
        <v>架内走线</v>
      </c>
      <c r="O373" s="312"/>
      <c r="P373" s="309"/>
      <c r="Q373" s="298">
        <f t="shared" si="69"/>
        <v>10</v>
      </c>
    </row>
    <row r="374" ht="16" hidden="1" spans="1:17">
      <c r="A374" s="308" t="s">
        <v>576</v>
      </c>
      <c r="B374" s="309">
        <v>330</v>
      </c>
      <c r="C374" s="50" t="str">
        <f>VLOOKUP(D374,'00设备表'!$D:$F,3,0)</f>
        <v>HW107-02</v>
      </c>
      <c r="D374" s="318" t="s">
        <v>445</v>
      </c>
      <c r="E374" s="50" t="str">
        <f>VLOOKUP(D374,'00设备表'!$D:$F,2,0)</f>
        <v>华为CE6881H</v>
      </c>
      <c r="F374" s="50" t="str">
        <f>VLOOKUP(G374,'00设备表'!$D:$F,3,0)</f>
        <v>HW107-03</v>
      </c>
      <c r="G374" s="25" t="s">
        <v>460</v>
      </c>
      <c r="H374" s="50" t="str">
        <f>VLOOKUP(G374,'00设备表'!$D:$F,2,0)</f>
        <v>中兴R5930 G2</v>
      </c>
      <c r="I374" s="308" t="s">
        <v>578</v>
      </c>
      <c r="J374" s="109" t="str">
        <f t="shared" si="66"/>
        <v>LC-LC 15米</v>
      </c>
      <c r="K374" s="309">
        <v>4</v>
      </c>
      <c r="L374" s="109">
        <f t="shared" si="67"/>
        <v>15</v>
      </c>
      <c r="M374" s="310">
        <f t="shared" si="70"/>
        <v>60</v>
      </c>
      <c r="N374" s="311" t="str">
        <f t="shared" si="68"/>
        <v>上走线</v>
      </c>
      <c r="O374" s="312"/>
      <c r="P374" s="309"/>
      <c r="Q374" s="298">
        <f t="shared" si="69"/>
        <v>15</v>
      </c>
    </row>
    <row r="375" ht="16" hidden="1" spans="1:17">
      <c r="A375" s="308" t="s">
        <v>576</v>
      </c>
      <c r="B375" s="309">
        <v>331</v>
      </c>
      <c r="C375" s="50" t="str">
        <f>VLOOKUP(D375,'00设备表'!$D:$F,3,0)</f>
        <v>HW107-02</v>
      </c>
      <c r="D375" s="318" t="s">
        <v>445</v>
      </c>
      <c r="E375" s="50" t="str">
        <f>VLOOKUP(D375,'00设备表'!$D:$F,2,0)</f>
        <v>华为CE6881H</v>
      </c>
      <c r="F375" s="50" t="str">
        <f>VLOOKUP(G375,'00设备表'!$D:$F,3,0)</f>
        <v>HW107-02</v>
      </c>
      <c r="G375" s="25" t="s">
        <v>448</v>
      </c>
      <c r="H375" s="50" t="str">
        <f>VLOOKUP(G375,'00设备表'!$D:$F,2,0)</f>
        <v>中兴R5930 G2</v>
      </c>
      <c r="I375" s="308" t="s">
        <v>578</v>
      </c>
      <c r="J375" s="109" t="str">
        <f t="shared" si="66"/>
        <v>LC-LC 10米</v>
      </c>
      <c r="K375" s="309">
        <v>4</v>
      </c>
      <c r="L375" s="109">
        <f t="shared" si="67"/>
        <v>10</v>
      </c>
      <c r="M375" s="310">
        <f t="shared" si="70"/>
        <v>40</v>
      </c>
      <c r="N375" s="311" t="str">
        <f t="shared" si="68"/>
        <v>架内走线</v>
      </c>
      <c r="O375" s="312"/>
      <c r="P375" s="309"/>
      <c r="Q375" s="298">
        <f t="shared" si="69"/>
        <v>10</v>
      </c>
    </row>
    <row r="376" ht="16" hidden="1" spans="1:17">
      <c r="A376" s="308" t="s">
        <v>576</v>
      </c>
      <c r="B376" s="309">
        <v>332</v>
      </c>
      <c r="C376" s="50" t="str">
        <f>VLOOKUP(D376,'00设备表'!$D:$F,3,0)</f>
        <v>HW107-02</v>
      </c>
      <c r="D376" s="318" t="s">
        <v>445</v>
      </c>
      <c r="E376" s="50" t="str">
        <f>VLOOKUP(D376,'00设备表'!$D:$F,2,0)</f>
        <v>华为CE6881H</v>
      </c>
      <c r="F376" s="50" t="str">
        <f>VLOOKUP(G376,'00设备表'!$D:$F,3,0)</f>
        <v>HW107-03</v>
      </c>
      <c r="G376" s="25" t="s">
        <v>459</v>
      </c>
      <c r="H376" s="50" t="str">
        <f>VLOOKUP(G376,'00设备表'!$D:$F,2,0)</f>
        <v>中兴R5930 G2</v>
      </c>
      <c r="I376" s="308" t="s">
        <v>578</v>
      </c>
      <c r="J376" s="109" t="str">
        <f t="shared" si="66"/>
        <v>LC-LC 15米</v>
      </c>
      <c r="K376" s="309">
        <v>4</v>
      </c>
      <c r="L376" s="109">
        <f t="shared" si="67"/>
        <v>15</v>
      </c>
      <c r="M376" s="310">
        <f t="shared" si="70"/>
        <v>60</v>
      </c>
      <c r="N376" s="311" t="str">
        <f t="shared" si="68"/>
        <v>上走线</v>
      </c>
      <c r="O376" s="312"/>
      <c r="P376" s="309"/>
      <c r="Q376" s="298">
        <f t="shared" si="69"/>
        <v>15</v>
      </c>
    </row>
    <row r="377" ht="16" hidden="1" spans="1:17">
      <c r="A377" s="308" t="s">
        <v>576</v>
      </c>
      <c r="B377" s="309">
        <v>333</v>
      </c>
      <c r="C377" s="50" t="str">
        <f>VLOOKUP(D377,'00设备表'!$D:$F,3,0)</f>
        <v>HW107-02</v>
      </c>
      <c r="D377" s="318" t="s">
        <v>445</v>
      </c>
      <c r="E377" s="50" t="str">
        <f>VLOOKUP(D377,'00设备表'!$D:$F,2,0)</f>
        <v>华为CE6881H</v>
      </c>
      <c r="F377" s="50" t="str">
        <f>VLOOKUP(G377,'00设备表'!$D:$F,3,0)</f>
        <v>HW107-02</v>
      </c>
      <c r="G377" s="25" t="s">
        <v>447</v>
      </c>
      <c r="H377" s="50" t="str">
        <f>VLOOKUP(G377,'00设备表'!$D:$F,2,0)</f>
        <v>中兴R5930 G2</v>
      </c>
      <c r="I377" s="308" t="s">
        <v>578</v>
      </c>
      <c r="J377" s="109" t="str">
        <f t="shared" si="66"/>
        <v>LC-LC 10米</v>
      </c>
      <c r="K377" s="309">
        <v>4</v>
      </c>
      <c r="L377" s="109">
        <f t="shared" si="67"/>
        <v>10</v>
      </c>
      <c r="M377" s="310">
        <f t="shared" si="70"/>
        <v>40</v>
      </c>
      <c r="N377" s="311" t="str">
        <f t="shared" si="68"/>
        <v>架内走线</v>
      </c>
      <c r="O377" s="312"/>
      <c r="P377" s="309"/>
      <c r="Q377" s="298">
        <f t="shared" si="69"/>
        <v>10</v>
      </c>
    </row>
    <row r="378" ht="16" hidden="1" spans="1:17">
      <c r="A378" s="308" t="s">
        <v>576</v>
      </c>
      <c r="B378" s="309">
        <v>334</v>
      </c>
      <c r="C378" s="50" t="str">
        <f>VLOOKUP(D378,'00设备表'!$D:$F,3,0)</f>
        <v>HW107-02</v>
      </c>
      <c r="D378" s="318" t="s">
        <v>445</v>
      </c>
      <c r="E378" s="50" t="str">
        <f>VLOOKUP(D378,'00设备表'!$D:$F,2,0)</f>
        <v>华为CE6881H</v>
      </c>
      <c r="F378" s="50" t="str">
        <f>VLOOKUP(G378,'00设备表'!$D:$F,3,0)</f>
        <v>HW107-03</v>
      </c>
      <c r="G378" s="25" t="s">
        <v>458</v>
      </c>
      <c r="H378" s="50" t="str">
        <f>VLOOKUP(G378,'00设备表'!$D:$F,2,0)</f>
        <v>中兴R5930 G2</v>
      </c>
      <c r="I378" s="308" t="s">
        <v>578</v>
      </c>
      <c r="J378" s="109" t="str">
        <f t="shared" si="66"/>
        <v>LC-LC 15米</v>
      </c>
      <c r="K378" s="309">
        <v>4</v>
      </c>
      <c r="L378" s="109">
        <f t="shared" si="67"/>
        <v>15</v>
      </c>
      <c r="M378" s="310">
        <f t="shared" si="70"/>
        <v>60</v>
      </c>
      <c r="N378" s="311" t="str">
        <f t="shared" si="68"/>
        <v>上走线</v>
      </c>
      <c r="O378" s="312"/>
      <c r="P378" s="309"/>
      <c r="Q378" s="298">
        <f t="shared" si="69"/>
        <v>15</v>
      </c>
    </row>
    <row r="379" ht="16" hidden="1" spans="1:17">
      <c r="A379" s="308" t="s">
        <v>576</v>
      </c>
      <c r="B379" s="309">
        <v>335</v>
      </c>
      <c r="C379" s="50" t="str">
        <f>VLOOKUP(D379,'00设备表'!$D:$F,3,0)</f>
        <v>HW107-02</v>
      </c>
      <c r="D379" s="318" t="s">
        <v>445</v>
      </c>
      <c r="E379" s="50" t="str">
        <f>VLOOKUP(D379,'00设备表'!$D:$F,2,0)</f>
        <v>华为CE6881H</v>
      </c>
      <c r="F379" s="50" t="str">
        <f>VLOOKUP(G379,'00设备表'!$D:$F,3,0)</f>
        <v>HW107-02</v>
      </c>
      <c r="G379" s="25" t="s">
        <v>446</v>
      </c>
      <c r="H379" s="50" t="str">
        <f>VLOOKUP(G379,'00设备表'!$D:$F,2,0)</f>
        <v>中兴R5930 G2</v>
      </c>
      <c r="I379" s="308" t="s">
        <v>578</v>
      </c>
      <c r="J379" s="109" t="str">
        <f t="shared" si="66"/>
        <v>LC-LC 10米</v>
      </c>
      <c r="K379" s="309">
        <v>4</v>
      </c>
      <c r="L379" s="109">
        <f t="shared" si="67"/>
        <v>10</v>
      </c>
      <c r="M379" s="310">
        <f t="shared" si="70"/>
        <v>40</v>
      </c>
      <c r="N379" s="311" t="str">
        <f t="shared" si="68"/>
        <v>架内走线</v>
      </c>
      <c r="O379" s="312"/>
      <c r="P379" s="309"/>
      <c r="Q379" s="298">
        <f t="shared" si="69"/>
        <v>10</v>
      </c>
    </row>
    <row r="380" ht="16" hidden="1" spans="1:17">
      <c r="A380" s="308" t="s">
        <v>576</v>
      </c>
      <c r="B380" s="309">
        <v>336</v>
      </c>
      <c r="C380" s="50" t="str">
        <f>VLOOKUP(D380,'00设备表'!$D:$F,3,0)</f>
        <v>HW107-02</v>
      </c>
      <c r="D380" s="318" t="s">
        <v>445</v>
      </c>
      <c r="E380" s="50" t="str">
        <f>VLOOKUP(D380,'00设备表'!$D:$F,2,0)</f>
        <v>华为CE6881H</v>
      </c>
      <c r="F380" s="50" t="str">
        <f>VLOOKUP(G380,'00设备表'!$D:$F,3,0)</f>
        <v>HW107-03</v>
      </c>
      <c r="G380" s="141" t="s">
        <v>607</v>
      </c>
      <c r="H380" s="50" t="str">
        <f>VLOOKUP(G380,'00设备表'!$D:$F,2,0)</f>
        <v>信安SecSign-TS</v>
      </c>
      <c r="I380" s="308" t="s">
        <v>578</v>
      </c>
      <c r="J380" s="109" t="str">
        <f t="shared" ref="J380:J394" si="71">IF(I380="多模双头尾纤","LC-LC"&amp;" "&amp;L380&amp;"米",IF(I380="单模双头尾纤","SC-LC"&amp;" "&amp;L380&amp;"米",IF(I380="MPO双头尾纤","MPO-MPO"&amp;" "&amp;L380&amp;"米",IF(I380="以太网线","超五类线",0))))</f>
        <v>LC-LC 15米</v>
      </c>
      <c r="K380" s="309">
        <v>2</v>
      </c>
      <c r="L380" s="109">
        <f t="shared" ref="L380:L394" si="72">IF(C380=F380,10,(10+ROUNDUP(ABS(MID(C380,7,3)-MID(F380,7,3))/4,0)*5))</f>
        <v>15</v>
      </c>
      <c r="M380" s="310">
        <f t="shared" si="70"/>
        <v>30</v>
      </c>
      <c r="N380" s="311" t="str">
        <f t="shared" ref="N380:N394" si="73">IF(L380=10,"架内走线","上走线")</f>
        <v>上走线</v>
      </c>
      <c r="O380" s="312"/>
      <c r="P380" s="309"/>
      <c r="Q380" s="298">
        <f t="shared" ref="Q380:Q394" si="74">IF(ABS(MID(C380,3,3)-MID(F380,3,3))&lt;&gt;0,"建议手动计算",IF(C380=F380,10,(10+ROUNDUP(ABS(MID(C380,7,3)-MID(F380,7,3))/4,0)*5)))</f>
        <v>15</v>
      </c>
    </row>
    <row r="381" ht="16" hidden="1" spans="1:17">
      <c r="A381" s="308" t="s">
        <v>576</v>
      </c>
      <c r="B381" s="309">
        <v>337</v>
      </c>
      <c r="C381" s="50" t="str">
        <f>VLOOKUP(D381,'00设备表'!$D:$F,3,0)</f>
        <v>HW107-02</v>
      </c>
      <c r="D381" s="318" t="s">
        <v>445</v>
      </c>
      <c r="E381" s="50" t="str">
        <f>VLOOKUP(D381,'00设备表'!$D:$F,2,0)</f>
        <v>华为CE6881H</v>
      </c>
      <c r="F381" s="50" t="str">
        <f>VLOOKUP(G381,'00设备表'!$D:$F,3,0)</f>
        <v>HW107-04</v>
      </c>
      <c r="G381" s="141" t="s">
        <v>464</v>
      </c>
      <c r="H381" s="50" t="str">
        <f>VLOOKUP(G381,'00设备表'!$D:$F,2,0)</f>
        <v>信安SecHAC</v>
      </c>
      <c r="I381" s="308" t="s">
        <v>578</v>
      </c>
      <c r="J381" s="109" t="str">
        <f t="shared" si="71"/>
        <v>LC-LC 15米</v>
      </c>
      <c r="K381" s="309">
        <v>2</v>
      </c>
      <c r="L381" s="109">
        <f t="shared" si="72"/>
        <v>15</v>
      </c>
      <c r="M381" s="310">
        <f t="shared" si="70"/>
        <v>30</v>
      </c>
      <c r="N381" s="311" t="str">
        <f t="shared" si="73"/>
        <v>上走线</v>
      </c>
      <c r="O381" s="312"/>
      <c r="P381" s="309"/>
      <c r="Q381" s="298">
        <f t="shared" si="74"/>
        <v>15</v>
      </c>
    </row>
    <row r="382" ht="16" hidden="1" spans="1:17">
      <c r="A382" s="308" t="s">
        <v>576</v>
      </c>
      <c r="B382" s="309">
        <v>338</v>
      </c>
      <c r="C382" s="50" t="str">
        <f>VLOOKUP(D382,'00设备表'!$D:$F,3,0)</f>
        <v>HW107-02</v>
      </c>
      <c r="D382" s="318" t="s">
        <v>445</v>
      </c>
      <c r="E382" s="50" t="str">
        <f>VLOOKUP(D382,'00设备表'!$D:$F,2,0)</f>
        <v>华为CE6881H</v>
      </c>
      <c r="F382" s="50" t="str">
        <f>VLOOKUP(G382,'00设备表'!$D:$F,3,0)</f>
        <v>HW107-06</v>
      </c>
      <c r="G382" s="141" t="s">
        <v>475</v>
      </c>
      <c r="H382" s="50" t="str">
        <f>VLOOKUP(G382,'00设备表'!$D:$F,2,0)</f>
        <v>信安SecHAC</v>
      </c>
      <c r="I382" s="308" t="s">
        <v>578</v>
      </c>
      <c r="J382" s="109" t="str">
        <f t="shared" si="71"/>
        <v>LC-LC 15米</v>
      </c>
      <c r="K382" s="309">
        <v>2</v>
      </c>
      <c r="L382" s="109">
        <f t="shared" si="72"/>
        <v>15</v>
      </c>
      <c r="M382" s="310">
        <f t="shared" si="70"/>
        <v>30</v>
      </c>
      <c r="N382" s="311" t="str">
        <f t="shared" si="73"/>
        <v>上走线</v>
      </c>
      <c r="O382" s="312"/>
      <c r="P382" s="309"/>
      <c r="Q382" s="298">
        <f t="shared" si="74"/>
        <v>15</v>
      </c>
    </row>
    <row r="383" ht="16" hidden="1" spans="1:17">
      <c r="A383" s="308" t="s">
        <v>576</v>
      </c>
      <c r="B383" s="309">
        <v>339</v>
      </c>
      <c r="C383" s="50" t="str">
        <f>VLOOKUP(D383,'00设备表'!$D:$F,3,0)</f>
        <v>HW107-02</v>
      </c>
      <c r="D383" s="318" t="s">
        <v>445</v>
      </c>
      <c r="E383" s="50" t="str">
        <f>VLOOKUP(D383,'00设备表'!$D:$F,2,0)</f>
        <v>华为CE6881H</v>
      </c>
      <c r="F383" s="50" t="str">
        <f>VLOOKUP(G383,'00设备表'!$D:$F,3,0)</f>
        <v>HW107-04</v>
      </c>
      <c r="G383" s="141" t="s">
        <v>465</v>
      </c>
      <c r="H383" s="50" t="str">
        <f>VLOOKUP(G383,'00设备表'!$D:$F,2,0)</f>
        <v>信安SecGW</v>
      </c>
      <c r="I383" s="308" t="s">
        <v>578</v>
      </c>
      <c r="J383" s="109" t="str">
        <f t="shared" si="71"/>
        <v>LC-LC 15米</v>
      </c>
      <c r="K383" s="309">
        <v>2</v>
      </c>
      <c r="L383" s="109">
        <f t="shared" si="72"/>
        <v>15</v>
      </c>
      <c r="M383" s="310">
        <f t="shared" si="70"/>
        <v>30</v>
      </c>
      <c r="N383" s="311" t="str">
        <f t="shared" si="73"/>
        <v>上走线</v>
      </c>
      <c r="O383" s="312"/>
      <c r="P383" s="309"/>
      <c r="Q383" s="298">
        <f t="shared" si="74"/>
        <v>15</v>
      </c>
    </row>
    <row r="384" ht="16" hidden="1" spans="1:17">
      <c r="A384" s="308" t="s">
        <v>576</v>
      </c>
      <c r="B384" s="309">
        <v>340</v>
      </c>
      <c r="C384" s="50" t="str">
        <f>VLOOKUP(D384,'00设备表'!$D:$F,3,0)</f>
        <v>HW107-02</v>
      </c>
      <c r="D384" s="318" t="s">
        <v>445</v>
      </c>
      <c r="E384" s="50" t="str">
        <f>VLOOKUP(D384,'00设备表'!$D:$F,2,0)</f>
        <v>华为CE6881H</v>
      </c>
      <c r="F384" s="50" t="str">
        <f>VLOOKUP(G384,'00设备表'!$D:$F,3,0)</f>
        <v>HW107-06</v>
      </c>
      <c r="G384" s="141" t="s">
        <v>476</v>
      </c>
      <c r="H384" s="50" t="str">
        <f>VLOOKUP(G384,'00设备表'!$D:$F,2,0)</f>
        <v>信安SecGW</v>
      </c>
      <c r="I384" s="308" t="s">
        <v>578</v>
      </c>
      <c r="J384" s="109" t="str">
        <f t="shared" si="71"/>
        <v>LC-LC 15米</v>
      </c>
      <c r="K384" s="309">
        <v>2</v>
      </c>
      <c r="L384" s="109">
        <f t="shared" si="72"/>
        <v>15</v>
      </c>
      <c r="M384" s="310">
        <f t="shared" si="70"/>
        <v>30</v>
      </c>
      <c r="N384" s="311" t="str">
        <f t="shared" si="73"/>
        <v>上走线</v>
      </c>
      <c r="O384" s="312"/>
      <c r="P384" s="309"/>
      <c r="Q384" s="298">
        <f t="shared" si="74"/>
        <v>15</v>
      </c>
    </row>
    <row r="385" ht="16" hidden="1" spans="1:17">
      <c r="A385" s="308" t="s">
        <v>576</v>
      </c>
      <c r="B385" s="309">
        <v>340</v>
      </c>
      <c r="C385" s="50" t="str">
        <f>VLOOKUP(D385,'00设备表'!$D:$F,3,0)</f>
        <v>HW107-02</v>
      </c>
      <c r="D385" s="318" t="s">
        <v>445</v>
      </c>
      <c r="E385" s="50" t="str">
        <f>VLOOKUP(D385,'00设备表'!$D:$F,2,0)</f>
        <v>华为CE6881H</v>
      </c>
      <c r="F385" s="50" t="str">
        <f>VLOOKUP(G385,'00设备表'!$D:$F,3,0)</f>
        <v>HW107-04</v>
      </c>
      <c r="G385" s="141" t="s">
        <v>466</v>
      </c>
      <c r="H385" s="50" t="str">
        <f>VLOOKUP(G385,'00设备表'!$D:$F,2,0)</f>
        <v>信安SecHSM-Sign</v>
      </c>
      <c r="I385" s="308" t="s">
        <v>578</v>
      </c>
      <c r="J385" s="109" t="str">
        <f t="shared" si="71"/>
        <v>LC-LC 15米</v>
      </c>
      <c r="K385" s="309">
        <v>2</v>
      </c>
      <c r="L385" s="109">
        <f t="shared" si="72"/>
        <v>15</v>
      </c>
      <c r="M385" s="310">
        <f t="shared" si="70"/>
        <v>30</v>
      </c>
      <c r="N385" s="311" t="str">
        <f t="shared" si="73"/>
        <v>上走线</v>
      </c>
      <c r="O385" s="312"/>
      <c r="P385" s="309"/>
      <c r="Q385" s="298">
        <f t="shared" si="74"/>
        <v>15</v>
      </c>
    </row>
    <row r="386" ht="16" hidden="1" spans="1:17">
      <c r="A386" s="308" t="s">
        <v>576</v>
      </c>
      <c r="B386" s="309">
        <v>340</v>
      </c>
      <c r="C386" s="50" t="str">
        <f>VLOOKUP(D386,'00设备表'!$D:$F,3,0)</f>
        <v>HW107-02</v>
      </c>
      <c r="D386" s="318" t="s">
        <v>445</v>
      </c>
      <c r="E386" s="50" t="str">
        <f>VLOOKUP(D386,'00设备表'!$D:$F,2,0)</f>
        <v>华为CE6881H</v>
      </c>
      <c r="F386" s="50" t="str">
        <f>VLOOKUP(G386,'00设备表'!$D:$F,3,0)</f>
        <v>HW107-06</v>
      </c>
      <c r="G386" s="141" t="s">
        <v>477</v>
      </c>
      <c r="H386" s="50" t="str">
        <f>VLOOKUP(G386,'00设备表'!$D:$F,2,0)</f>
        <v>信安SecHSM-Sign</v>
      </c>
      <c r="I386" s="308" t="s">
        <v>578</v>
      </c>
      <c r="J386" s="109" t="str">
        <f t="shared" si="71"/>
        <v>LC-LC 15米</v>
      </c>
      <c r="K386" s="309">
        <v>2</v>
      </c>
      <c r="L386" s="109">
        <f t="shared" si="72"/>
        <v>15</v>
      </c>
      <c r="M386" s="310">
        <f t="shared" si="70"/>
        <v>30</v>
      </c>
      <c r="N386" s="311" t="str">
        <f t="shared" si="73"/>
        <v>上走线</v>
      </c>
      <c r="O386" s="312"/>
      <c r="P386" s="309"/>
      <c r="Q386" s="298">
        <f t="shared" si="74"/>
        <v>15</v>
      </c>
    </row>
    <row r="387" ht="16" hidden="1" spans="1:17">
      <c r="A387" s="308" t="s">
        <v>576</v>
      </c>
      <c r="B387" s="309">
        <v>340</v>
      </c>
      <c r="C387" s="50" t="str">
        <f>VLOOKUP(D387,'00设备表'!$D:$F,3,0)</f>
        <v>HW107-02</v>
      </c>
      <c r="D387" s="318" t="s">
        <v>445</v>
      </c>
      <c r="E387" s="50" t="str">
        <f>VLOOKUP(D387,'00设备表'!$D:$F,2,0)</f>
        <v>华为CE6881H</v>
      </c>
      <c r="F387" s="50" t="str">
        <f>VLOOKUP(G387,'00设备表'!$D:$F,3,0)</f>
        <v>HW107-04</v>
      </c>
      <c r="G387" s="141" t="s">
        <v>467</v>
      </c>
      <c r="H387" s="50" t="str">
        <f>VLOOKUP(G387,'00设备表'!$D:$F,2,0)</f>
        <v>信安SecHSM-Net</v>
      </c>
      <c r="I387" s="308" t="s">
        <v>578</v>
      </c>
      <c r="J387" s="109" t="str">
        <f t="shared" si="71"/>
        <v>LC-LC 15米</v>
      </c>
      <c r="K387" s="309">
        <v>2</v>
      </c>
      <c r="L387" s="109">
        <f t="shared" si="72"/>
        <v>15</v>
      </c>
      <c r="M387" s="310">
        <f t="shared" si="70"/>
        <v>30</v>
      </c>
      <c r="N387" s="311" t="str">
        <f t="shared" si="73"/>
        <v>上走线</v>
      </c>
      <c r="O387" s="312"/>
      <c r="P387" s="309"/>
      <c r="Q387" s="298">
        <f t="shared" si="74"/>
        <v>15</v>
      </c>
    </row>
    <row r="388" ht="16" hidden="1" spans="1:17">
      <c r="A388" s="308" t="s">
        <v>576</v>
      </c>
      <c r="B388" s="309">
        <v>340</v>
      </c>
      <c r="C388" s="50" t="str">
        <f>VLOOKUP(D388,'00设备表'!$D:$F,3,0)</f>
        <v>HW107-02</v>
      </c>
      <c r="D388" s="318" t="s">
        <v>445</v>
      </c>
      <c r="E388" s="50" t="str">
        <f>VLOOKUP(D388,'00设备表'!$D:$F,2,0)</f>
        <v>华为CE6881H</v>
      </c>
      <c r="F388" s="50" t="str">
        <f>VLOOKUP(G388,'00设备表'!$D:$F,3,0)</f>
        <v>HW107-06</v>
      </c>
      <c r="G388" s="141" t="s">
        <v>478</v>
      </c>
      <c r="H388" s="50" t="str">
        <f>VLOOKUP(G388,'00设备表'!$D:$F,2,0)</f>
        <v>信安SecHSM-Net</v>
      </c>
      <c r="I388" s="308" t="s">
        <v>578</v>
      </c>
      <c r="J388" s="109" t="str">
        <f t="shared" si="71"/>
        <v>LC-LC 15米</v>
      </c>
      <c r="K388" s="309">
        <v>2</v>
      </c>
      <c r="L388" s="109">
        <f t="shared" si="72"/>
        <v>15</v>
      </c>
      <c r="M388" s="310">
        <f t="shared" si="70"/>
        <v>30</v>
      </c>
      <c r="N388" s="311" t="str">
        <f t="shared" si="73"/>
        <v>上走线</v>
      </c>
      <c r="O388" s="312"/>
      <c r="P388" s="309"/>
      <c r="Q388" s="298">
        <f t="shared" si="74"/>
        <v>15</v>
      </c>
    </row>
    <row r="389" ht="16" hidden="1" spans="1:17">
      <c r="A389" s="308" t="s">
        <v>576</v>
      </c>
      <c r="B389" s="309">
        <v>341</v>
      </c>
      <c r="C389" s="50" t="str">
        <f>VLOOKUP(D389,'00设备表'!$D:$F,3,0)</f>
        <v>HW107-03</v>
      </c>
      <c r="D389" s="318" t="s">
        <v>455</v>
      </c>
      <c r="E389" s="50" t="str">
        <f>VLOOKUP(D389,'00设备表'!$D:$F,2,0)</f>
        <v>华为CE6881H</v>
      </c>
      <c r="F389" s="50" t="str">
        <f>VLOOKUP(G389,'00设备表'!$D:$F,3,0)</f>
        <v>HW107-02</v>
      </c>
      <c r="G389" s="25" t="s">
        <v>449</v>
      </c>
      <c r="H389" s="50" t="str">
        <f>VLOOKUP(G389,'00设备表'!$D:$F,2,0)</f>
        <v>中兴R5930 G2</v>
      </c>
      <c r="I389" s="308" t="s">
        <v>578</v>
      </c>
      <c r="J389" s="109" t="str">
        <f t="shared" si="71"/>
        <v>LC-LC 15米</v>
      </c>
      <c r="K389" s="309">
        <v>4</v>
      </c>
      <c r="L389" s="109">
        <f t="shared" si="72"/>
        <v>15</v>
      </c>
      <c r="M389" s="310">
        <f t="shared" si="70"/>
        <v>60</v>
      </c>
      <c r="N389" s="311" t="str">
        <f t="shared" si="73"/>
        <v>上走线</v>
      </c>
      <c r="O389" s="312"/>
      <c r="P389" s="309"/>
      <c r="Q389" s="298">
        <f t="shared" si="74"/>
        <v>15</v>
      </c>
    </row>
    <row r="390" ht="16" hidden="1" spans="1:17">
      <c r="A390" s="308" t="s">
        <v>576</v>
      </c>
      <c r="B390" s="309">
        <v>342</v>
      </c>
      <c r="C390" s="50" t="str">
        <f>VLOOKUP(D390,'00设备表'!$D:$F,3,0)</f>
        <v>HW107-03</v>
      </c>
      <c r="D390" s="318" t="s">
        <v>455</v>
      </c>
      <c r="E390" s="50" t="str">
        <f>VLOOKUP(D390,'00设备表'!$D:$F,2,0)</f>
        <v>华为CE6881H</v>
      </c>
      <c r="F390" s="50" t="str">
        <f>VLOOKUP(G390,'00设备表'!$D:$F,3,0)</f>
        <v>HW107-03</v>
      </c>
      <c r="G390" s="25" t="s">
        <v>460</v>
      </c>
      <c r="H390" s="50" t="str">
        <f>VLOOKUP(G390,'00设备表'!$D:$F,2,0)</f>
        <v>中兴R5930 G2</v>
      </c>
      <c r="I390" s="308" t="s">
        <v>578</v>
      </c>
      <c r="J390" s="109" t="str">
        <f t="shared" si="71"/>
        <v>LC-LC 10米</v>
      </c>
      <c r="K390" s="309">
        <v>4</v>
      </c>
      <c r="L390" s="109">
        <f t="shared" si="72"/>
        <v>10</v>
      </c>
      <c r="M390" s="310">
        <f t="shared" si="70"/>
        <v>40</v>
      </c>
      <c r="N390" s="311" t="str">
        <f t="shared" si="73"/>
        <v>架内走线</v>
      </c>
      <c r="O390" s="312"/>
      <c r="P390" s="309"/>
      <c r="Q390" s="298">
        <f t="shared" si="74"/>
        <v>10</v>
      </c>
    </row>
    <row r="391" ht="16" hidden="1" spans="1:17">
      <c r="A391" s="308" t="s">
        <v>576</v>
      </c>
      <c r="B391" s="309">
        <v>343</v>
      </c>
      <c r="C391" s="50" t="str">
        <f>VLOOKUP(D391,'00设备表'!$D:$F,3,0)</f>
        <v>HW107-03</v>
      </c>
      <c r="D391" s="318" t="s">
        <v>455</v>
      </c>
      <c r="E391" s="50" t="str">
        <f>VLOOKUP(D391,'00设备表'!$D:$F,2,0)</f>
        <v>华为CE6881H</v>
      </c>
      <c r="F391" s="50" t="str">
        <f>VLOOKUP(G391,'00设备表'!$D:$F,3,0)</f>
        <v>HW107-02</v>
      </c>
      <c r="G391" s="25" t="s">
        <v>448</v>
      </c>
      <c r="H391" s="50" t="str">
        <f>VLOOKUP(G391,'00设备表'!$D:$F,2,0)</f>
        <v>中兴R5930 G2</v>
      </c>
      <c r="I391" s="308" t="s">
        <v>578</v>
      </c>
      <c r="J391" s="109" t="str">
        <f t="shared" si="71"/>
        <v>LC-LC 15米</v>
      </c>
      <c r="K391" s="309">
        <v>4</v>
      </c>
      <c r="L391" s="109">
        <f t="shared" si="72"/>
        <v>15</v>
      </c>
      <c r="M391" s="310">
        <f t="shared" si="70"/>
        <v>60</v>
      </c>
      <c r="N391" s="311" t="str">
        <f t="shared" si="73"/>
        <v>上走线</v>
      </c>
      <c r="O391" s="312"/>
      <c r="P391" s="309"/>
      <c r="Q391" s="298">
        <f t="shared" si="74"/>
        <v>15</v>
      </c>
    </row>
    <row r="392" ht="16" hidden="1" spans="1:17">
      <c r="A392" s="308" t="s">
        <v>576</v>
      </c>
      <c r="B392" s="309">
        <v>344</v>
      </c>
      <c r="C392" s="50" t="str">
        <f>VLOOKUP(D392,'00设备表'!$D:$F,3,0)</f>
        <v>HW107-03</v>
      </c>
      <c r="D392" s="318" t="s">
        <v>455</v>
      </c>
      <c r="E392" s="50" t="str">
        <f>VLOOKUP(D392,'00设备表'!$D:$F,2,0)</f>
        <v>华为CE6881H</v>
      </c>
      <c r="F392" s="50" t="str">
        <f>VLOOKUP(G392,'00设备表'!$D:$F,3,0)</f>
        <v>HW107-03</v>
      </c>
      <c r="G392" s="25" t="s">
        <v>459</v>
      </c>
      <c r="H392" s="50" t="str">
        <f>VLOOKUP(G392,'00设备表'!$D:$F,2,0)</f>
        <v>中兴R5930 G2</v>
      </c>
      <c r="I392" s="308" t="s">
        <v>578</v>
      </c>
      <c r="J392" s="109" t="str">
        <f t="shared" si="71"/>
        <v>LC-LC 10米</v>
      </c>
      <c r="K392" s="309">
        <v>4</v>
      </c>
      <c r="L392" s="109">
        <f t="shared" si="72"/>
        <v>10</v>
      </c>
      <c r="M392" s="310">
        <f t="shared" si="70"/>
        <v>40</v>
      </c>
      <c r="N392" s="311" t="str">
        <f t="shared" si="73"/>
        <v>架内走线</v>
      </c>
      <c r="O392" s="312"/>
      <c r="P392" s="309"/>
      <c r="Q392" s="298">
        <f t="shared" si="74"/>
        <v>10</v>
      </c>
    </row>
    <row r="393" ht="16" hidden="1" spans="1:17">
      <c r="A393" s="308" t="s">
        <v>576</v>
      </c>
      <c r="B393" s="309">
        <v>345</v>
      </c>
      <c r="C393" s="50" t="str">
        <f>VLOOKUP(D393,'00设备表'!$D:$F,3,0)</f>
        <v>HW107-03</v>
      </c>
      <c r="D393" s="318" t="s">
        <v>455</v>
      </c>
      <c r="E393" s="50" t="str">
        <f>VLOOKUP(D393,'00设备表'!$D:$F,2,0)</f>
        <v>华为CE6881H</v>
      </c>
      <c r="F393" s="50" t="str">
        <f>VLOOKUP(G393,'00设备表'!$D:$F,3,0)</f>
        <v>HW107-02</v>
      </c>
      <c r="G393" s="25" t="s">
        <v>447</v>
      </c>
      <c r="H393" s="50" t="str">
        <f>VLOOKUP(G393,'00设备表'!$D:$F,2,0)</f>
        <v>中兴R5930 G2</v>
      </c>
      <c r="I393" s="308" t="s">
        <v>578</v>
      </c>
      <c r="J393" s="109" t="str">
        <f t="shared" si="71"/>
        <v>LC-LC 15米</v>
      </c>
      <c r="K393" s="309">
        <v>4</v>
      </c>
      <c r="L393" s="109">
        <f t="shared" si="72"/>
        <v>15</v>
      </c>
      <c r="M393" s="310">
        <f t="shared" si="70"/>
        <v>60</v>
      </c>
      <c r="N393" s="311" t="str">
        <f t="shared" si="73"/>
        <v>上走线</v>
      </c>
      <c r="O393" s="312"/>
      <c r="P393" s="309"/>
      <c r="Q393" s="298">
        <f t="shared" si="74"/>
        <v>15</v>
      </c>
    </row>
    <row r="394" ht="16" hidden="1" spans="1:17">
      <c r="A394" s="308" t="s">
        <v>576</v>
      </c>
      <c r="B394" s="309">
        <v>346</v>
      </c>
      <c r="C394" s="50" t="str">
        <f>VLOOKUP(D394,'00设备表'!$D:$F,3,0)</f>
        <v>HW107-03</v>
      </c>
      <c r="D394" s="318" t="s">
        <v>455</v>
      </c>
      <c r="E394" s="50" t="str">
        <f>VLOOKUP(D394,'00设备表'!$D:$F,2,0)</f>
        <v>华为CE6881H</v>
      </c>
      <c r="F394" s="50" t="str">
        <f>VLOOKUP(G394,'00设备表'!$D:$F,3,0)</f>
        <v>HW107-03</v>
      </c>
      <c r="G394" s="25" t="s">
        <v>458</v>
      </c>
      <c r="H394" s="50" t="str">
        <f>VLOOKUP(G394,'00设备表'!$D:$F,2,0)</f>
        <v>中兴R5930 G2</v>
      </c>
      <c r="I394" s="308" t="s">
        <v>578</v>
      </c>
      <c r="J394" s="109" t="str">
        <f t="shared" si="71"/>
        <v>LC-LC 10米</v>
      </c>
      <c r="K394" s="309">
        <v>4</v>
      </c>
      <c r="L394" s="109">
        <f t="shared" si="72"/>
        <v>10</v>
      </c>
      <c r="M394" s="310">
        <f t="shared" si="70"/>
        <v>40</v>
      </c>
      <c r="N394" s="311" t="str">
        <f t="shared" si="73"/>
        <v>架内走线</v>
      </c>
      <c r="O394" s="312"/>
      <c r="P394" s="309"/>
      <c r="Q394" s="298">
        <f t="shared" si="74"/>
        <v>10</v>
      </c>
    </row>
    <row r="395" ht="16" hidden="1" spans="1:17">
      <c r="A395" s="308" t="s">
        <v>576</v>
      </c>
      <c r="B395" s="309">
        <v>347</v>
      </c>
      <c r="C395" s="50" t="str">
        <f>VLOOKUP(D395,'00设备表'!$D:$F,3,0)</f>
        <v>HW107-03</v>
      </c>
      <c r="D395" s="318" t="s">
        <v>455</v>
      </c>
      <c r="E395" s="50" t="str">
        <f>VLOOKUP(D395,'00设备表'!$D:$F,2,0)</f>
        <v>华为CE6881H</v>
      </c>
      <c r="F395" s="50" t="str">
        <f>VLOOKUP(G395,'00设备表'!$D:$F,3,0)</f>
        <v>HW107-02</v>
      </c>
      <c r="G395" s="25" t="s">
        <v>446</v>
      </c>
      <c r="H395" s="50" t="str">
        <f>VLOOKUP(G395,'00设备表'!$D:$F,2,0)</f>
        <v>中兴R5930 G2</v>
      </c>
      <c r="I395" s="308" t="s">
        <v>578</v>
      </c>
      <c r="J395" s="109" t="str">
        <f t="shared" ref="J395:J404" si="75">IF(I395="多模双头尾纤","LC-LC"&amp;" "&amp;L395&amp;"米",IF(I395="单模双头尾纤","SC-LC"&amp;" "&amp;L395&amp;"米",IF(I395="MPO双头尾纤","MPO-MPO"&amp;" "&amp;L395&amp;"米",IF(I395="以太网线","超五类线",0))))</f>
        <v>LC-LC 15米</v>
      </c>
      <c r="K395" s="309">
        <v>4</v>
      </c>
      <c r="L395" s="109">
        <f t="shared" ref="L395:L404" si="76">IF(C395=F395,10,(10+ROUNDUP(ABS(MID(C395,7,3)-MID(F395,7,3))/4,0)*5))</f>
        <v>15</v>
      </c>
      <c r="M395" s="310">
        <f t="shared" ref="M395:M404" si="77">K395*L395</f>
        <v>60</v>
      </c>
      <c r="N395" s="311" t="str">
        <f t="shared" ref="N395:N404" si="78">IF(L395=10,"架内走线","上走线")</f>
        <v>上走线</v>
      </c>
      <c r="O395" s="312"/>
      <c r="P395" s="309"/>
      <c r="Q395" s="298">
        <f t="shared" ref="Q395:Q404" si="79">IF(ABS(MID(C395,3,3)-MID(F395,3,3))&lt;&gt;0,"建议手动计算",IF(C395=F395,10,(10+ROUNDUP(ABS(MID(C395,7,3)-MID(F395,7,3))/4,0)*5)))</f>
        <v>15</v>
      </c>
    </row>
    <row r="396" ht="16" hidden="1" spans="1:17">
      <c r="A396" s="308" t="s">
        <v>576</v>
      </c>
      <c r="B396" s="309">
        <v>348</v>
      </c>
      <c r="C396" s="50" t="str">
        <f>VLOOKUP(D396,'00设备表'!$D:$F,3,0)</f>
        <v>HW107-03</v>
      </c>
      <c r="D396" s="318" t="s">
        <v>455</v>
      </c>
      <c r="E396" s="50" t="str">
        <f>VLOOKUP(D396,'00设备表'!$D:$F,2,0)</f>
        <v>华为CE6881H</v>
      </c>
      <c r="F396" s="50" t="str">
        <f>VLOOKUP(G396,'00设备表'!$D:$F,3,0)</f>
        <v>HW107-03</v>
      </c>
      <c r="G396" s="141" t="s">
        <v>607</v>
      </c>
      <c r="H396" s="50" t="str">
        <f>VLOOKUP(G396,'00设备表'!$D:$F,2,0)</f>
        <v>信安SecSign-TS</v>
      </c>
      <c r="I396" s="308" t="s">
        <v>578</v>
      </c>
      <c r="J396" s="109" t="str">
        <f t="shared" si="75"/>
        <v>LC-LC 10米</v>
      </c>
      <c r="K396" s="309">
        <v>2</v>
      </c>
      <c r="L396" s="109">
        <f t="shared" si="76"/>
        <v>10</v>
      </c>
      <c r="M396" s="310"/>
      <c r="N396" s="311" t="str">
        <f t="shared" si="78"/>
        <v>架内走线</v>
      </c>
      <c r="O396" s="312"/>
      <c r="P396" s="308" t="s">
        <v>603</v>
      </c>
      <c r="Q396" s="298">
        <f t="shared" si="79"/>
        <v>10</v>
      </c>
    </row>
    <row r="397" ht="16" hidden="1" spans="1:17">
      <c r="A397" s="308" t="s">
        <v>576</v>
      </c>
      <c r="B397" s="309">
        <v>349</v>
      </c>
      <c r="C397" s="50" t="str">
        <f>VLOOKUP(D397,'00设备表'!$D:$F,3,0)</f>
        <v>HW107-03</v>
      </c>
      <c r="D397" s="318" t="s">
        <v>455</v>
      </c>
      <c r="E397" s="50" t="str">
        <f>VLOOKUP(D397,'00设备表'!$D:$F,2,0)</f>
        <v>华为CE6881H</v>
      </c>
      <c r="F397" s="50" t="str">
        <f>VLOOKUP(G397,'00设备表'!$D:$F,3,0)</f>
        <v>HW107-04</v>
      </c>
      <c r="G397" s="141" t="s">
        <v>464</v>
      </c>
      <c r="H397" s="50" t="str">
        <f>VLOOKUP(G397,'00设备表'!$D:$F,2,0)</f>
        <v>信安SecHAC</v>
      </c>
      <c r="I397" s="308" t="s">
        <v>578</v>
      </c>
      <c r="J397" s="109" t="str">
        <f t="shared" si="75"/>
        <v>LC-LC 15米</v>
      </c>
      <c r="K397" s="309">
        <v>2</v>
      </c>
      <c r="L397" s="109">
        <f t="shared" si="76"/>
        <v>15</v>
      </c>
      <c r="M397" s="310">
        <f t="shared" si="77"/>
        <v>30</v>
      </c>
      <c r="N397" s="311" t="str">
        <f t="shared" si="78"/>
        <v>上走线</v>
      </c>
      <c r="O397" s="312"/>
      <c r="P397" s="308" t="s">
        <v>604</v>
      </c>
      <c r="Q397" s="298">
        <f t="shared" si="79"/>
        <v>15</v>
      </c>
    </row>
    <row r="398" ht="16" hidden="1" spans="1:17">
      <c r="A398" s="308" t="s">
        <v>576</v>
      </c>
      <c r="B398" s="309">
        <v>350</v>
      </c>
      <c r="C398" s="50" t="str">
        <f>VLOOKUP(D398,'00设备表'!$D:$F,3,0)</f>
        <v>HW107-03</v>
      </c>
      <c r="D398" s="318" t="s">
        <v>455</v>
      </c>
      <c r="E398" s="50" t="str">
        <f>VLOOKUP(D398,'00设备表'!$D:$F,2,0)</f>
        <v>华为CE6881H</v>
      </c>
      <c r="F398" s="50" t="str">
        <f>VLOOKUP(G398,'00设备表'!$D:$F,3,0)</f>
        <v>HW107-06</v>
      </c>
      <c r="G398" s="141" t="s">
        <v>475</v>
      </c>
      <c r="H398" s="50" t="str">
        <f>VLOOKUP(G398,'00设备表'!$D:$F,2,0)</f>
        <v>信安SecHAC</v>
      </c>
      <c r="I398" s="308" t="s">
        <v>578</v>
      </c>
      <c r="J398" s="109" t="str">
        <f t="shared" si="75"/>
        <v>LC-LC 15米</v>
      </c>
      <c r="K398" s="309">
        <v>2</v>
      </c>
      <c r="L398" s="109">
        <f t="shared" si="76"/>
        <v>15</v>
      </c>
      <c r="M398" s="310">
        <f t="shared" si="77"/>
        <v>30</v>
      </c>
      <c r="N398" s="311" t="str">
        <f t="shared" si="78"/>
        <v>上走线</v>
      </c>
      <c r="O398" s="312"/>
      <c r="P398" s="309"/>
      <c r="Q398" s="298">
        <f t="shared" si="79"/>
        <v>15</v>
      </c>
    </row>
    <row r="399" ht="16" hidden="1" spans="1:17">
      <c r="A399" s="308" t="s">
        <v>576</v>
      </c>
      <c r="B399" s="309">
        <v>351</v>
      </c>
      <c r="C399" s="50" t="str">
        <f>VLOOKUP(D399,'00设备表'!$D:$F,3,0)</f>
        <v>HW107-03</v>
      </c>
      <c r="D399" s="318" t="s">
        <v>455</v>
      </c>
      <c r="E399" s="50" t="str">
        <f>VLOOKUP(D399,'00设备表'!$D:$F,2,0)</f>
        <v>华为CE6881H</v>
      </c>
      <c r="F399" s="50" t="str">
        <f>VLOOKUP(G399,'00设备表'!$D:$F,3,0)</f>
        <v>HW107-04</v>
      </c>
      <c r="G399" s="141" t="s">
        <v>465</v>
      </c>
      <c r="H399" s="50" t="str">
        <f>VLOOKUP(G399,'00设备表'!$D:$F,2,0)</f>
        <v>信安SecGW</v>
      </c>
      <c r="I399" s="308" t="s">
        <v>578</v>
      </c>
      <c r="J399" s="109" t="str">
        <f t="shared" si="75"/>
        <v>LC-LC 15米</v>
      </c>
      <c r="K399" s="309">
        <v>2</v>
      </c>
      <c r="L399" s="109">
        <f t="shared" si="76"/>
        <v>15</v>
      </c>
      <c r="M399" s="310">
        <f t="shared" si="77"/>
        <v>30</v>
      </c>
      <c r="N399" s="311" t="str">
        <f t="shared" si="78"/>
        <v>上走线</v>
      </c>
      <c r="O399" s="312"/>
      <c r="P399" s="309"/>
      <c r="Q399" s="298">
        <f t="shared" si="79"/>
        <v>15</v>
      </c>
    </row>
    <row r="400" ht="16" hidden="1" spans="1:17">
      <c r="A400" s="308" t="s">
        <v>576</v>
      </c>
      <c r="B400" s="309">
        <v>351</v>
      </c>
      <c r="C400" s="50" t="str">
        <f>VLOOKUP(D400,'00设备表'!$D:$F,3,0)</f>
        <v>HW107-03</v>
      </c>
      <c r="D400" s="318" t="s">
        <v>455</v>
      </c>
      <c r="E400" s="50" t="str">
        <f>VLOOKUP(D400,'00设备表'!$D:$F,2,0)</f>
        <v>华为CE6881H</v>
      </c>
      <c r="F400" s="50" t="str">
        <f>VLOOKUP(G400,'00设备表'!$D:$F,3,0)</f>
        <v>HW107-06</v>
      </c>
      <c r="G400" s="141" t="s">
        <v>476</v>
      </c>
      <c r="H400" s="50" t="str">
        <f>VLOOKUP(G400,'00设备表'!$D:$F,2,0)</f>
        <v>信安SecGW</v>
      </c>
      <c r="I400" s="308" t="s">
        <v>578</v>
      </c>
      <c r="J400" s="109" t="str">
        <f t="shared" si="75"/>
        <v>LC-LC 15米</v>
      </c>
      <c r="K400" s="309">
        <v>2</v>
      </c>
      <c r="L400" s="109">
        <f t="shared" si="76"/>
        <v>15</v>
      </c>
      <c r="M400" s="310">
        <f t="shared" si="77"/>
        <v>30</v>
      </c>
      <c r="N400" s="311" t="str">
        <f t="shared" si="78"/>
        <v>上走线</v>
      </c>
      <c r="O400" s="312"/>
      <c r="P400" s="309"/>
      <c r="Q400" s="298">
        <f t="shared" si="79"/>
        <v>15</v>
      </c>
    </row>
    <row r="401" ht="16" hidden="1" spans="1:17">
      <c r="A401" s="308" t="s">
        <v>576</v>
      </c>
      <c r="B401" s="309">
        <v>351</v>
      </c>
      <c r="C401" s="50" t="str">
        <f>VLOOKUP(D401,'00设备表'!$D:$F,3,0)</f>
        <v>HW107-03</v>
      </c>
      <c r="D401" s="318" t="s">
        <v>455</v>
      </c>
      <c r="E401" s="50" t="str">
        <f>VLOOKUP(D401,'00设备表'!$D:$F,2,0)</f>
        <v>华为CE6881H</v>
      </c>
      <c r="F401" s="50" t="str">
        <f>VLOOKUP(G401,'00设备表'!$D:$F,3,0)</f>
        <v>HW107-04</v>
      </c>
      <c r="G401" s="141" t="s">
        <v>466</v>
      </c>
      <c r="H401" s="50" t="str">
        <f>VLOOKUP(G401,'00设备表'!$D:$F,2,0)</f>
        <v>信安SecHSM-Sign</v>
      </c>
      <c r="I401" s="308" t="s">
        <v>578</v>
      </c>
      <c r="J401" s="109" t="str">
        <f t="shared" si="75"/>
        <v>LC-LC 15米</v>
      </c>
      <c r="K401" s="309">
        <v>2</v>
      </c>
      <c r="L401" s="109">
        <f t="shared" si="76"/>
        <v>15</v>
      </c>
      <c r="M401" s="310">
        <f t="shared" si="77"/>
        <v>30</v>
      </c>
      <c r="N401" s="311" t="str">
        <f t="shared" si="78"/>
        <v>上走线</v>
      </c>
      <c r="O401" s="312"/>
      <c r="P401" s="309"/>
      <c r="Q401" s="298">
        <f t="shared" si="79"/>
        <v>15</v>
      </c>
    </row>
    <row r="402" ht="16" hidden="1" spans="1:17">
      <c r="A402" s="308" t="s">
        <v>576</v>
      </c>
      <c r="B402" s="309">
        <v>351</v>
      </c>
      <c r="C402" s="50" t="str">
        <f>VLOOKUP(D402,'00设备表'!$D:$F,3,0)</f>
        <v>HW107-03</v>
      </c>
      <c r="D402" s="318" t="s">
        <v>455</v>
      </c>
      <c r="E402" s="50" t="str">
        <f>VLOOKUP(D402,'00设备表'!$D:$F,2,0)</f>
        <v>华为CE6881H</v>
      </c>
      <c r="F402" s="50" t="str">
        <f>VLOOKUP(G402,'00设备表'!$D:$F,3,0)</f>
        <v>HW107-06</v>
      </c>
      <c r="G402" s="141" t="s">
        <v>477</v>
      </c>
      <c r="H402" s="50" t="str">
        <f>VLOOKUP(G402,'00设备表'!$D:$F,2,0)</f>
        <v>信安SecHSM-Sign</v>
      </c>
      <c r="I402" s="308" t="s">
        <v>578</v>
      </c>
      <c r="J402" s="109" t="str">
        <f t="shared" si="75"/>
        <v>LC-LC 15米</v>
      </c>
      <c r="K402" s="309">
        <v>2</v>
      </c>
      <c r="L402" s="109">
        <f t="shared" si="76"/>
        <v>15</v>
      </c>
      <c r="M402" s="310">
        <f t="shared" si="77"/>
        <v>30</v>
      </c>
      <c r="N402" s="311" t="str">
        <f t="shared" si="78"/>
        <v>上走线</v>
      </c>
      <c r="O402" s="312"/>
      <c r="P402" s="309"/>
      <c r="Q402" s="298">
        <f t="shared" si="79"/>
        <v>15</v>
      </c>
    </row>
    <row r="403" ht="16" hidden="1" spans="1:17">
      <c r="A403" s="308" t="s">
        <v>576</v>
      </c>
      <c r="B403" s="309">
        <v>351</v>
      </c>
      <c r="C403" s="50" t="str">
        <f>VLOOKUP(D403,'00设备表'!$D:$F,3,0)</f>
        <v>HW107-03</v>
      </c>
      <c r="D403" s="318" t="s">
        <v>455</v>
      </c>
      <c r="E403" s="50" t="str">
        <f>VLOOKUP(D403,'00设备表'!$D:$F,2,0)</f>
        <v>华为CE6881H</v>
      </c>
      <c r="F403" s="50" t="str">
        <f>VLOOKUP(G403,'00设备表'!$D:$F,3,0)</f>
        <v>HW107-04</v>
      </c>
      <c r="G403" s="141" t="s">
        <v>467</v>
      </c>
      <c r="H403" s="50" t="str">
        <f>VLOOKUP(G403,'00设备表'!$D:$F,2,0)</f>
        <v>信安SecHSM-Net</v>
      </c>
      <c r="I403" s="308" t="s">
        <v>578</v>
      </c>
      <c r="J403" s="109" t="str">
        <f t="shared" si="75"/>
        <v>LC-LC 15米</v>
      </c>
      <c r="K403" s="309">
        <v>2</v>
      </c>
      <c r="L403" s="109">
        <f t="shared" si="76"/>
        <v>15</v>
      </c>
      <c r="M403" s="310">
        <f t="shared" si="77"/>
        <v>30</v>
      </c>
      <c r="N403" s="311" t="str">
        <f t="shared" si="78"/>
        <v>上走线</v>
      </c>
      <c r="O403" s="312"/>
      <c r="P403" s="309"/>
      <c r="Q403" s="298">
        <f t="shared" si="79"/>
        <v>15</v>
      </c>
    </row>
    <row r="404" ht="16" hidden="1" spans="1:17">
      <c r="A404" s="308" t="s">
        <v>576</v>
      </c>
      <c r="B404" s="309">
        <v>351</v>
      </c>
      <c r="C404" s="50" t="str">
        <f>VLOOKUP(D404,'00设备表'!$D:$F,3,0)</f>
        <v>HW107-03</v>
      </c>
      <c r="D404" s="318" t="s">
        <v>455</v>
      </c>
      <c r="E404" s="50" t="str">
        <f>VLOOKUP(D404,'00设备表'!$D:$F,2,0)</f>
        <v>华为CE6881H</v>
      </c>
      <c r="F404" s="50" t="str">
        <f>VLOOKUP(G404,'00设备表'!$D:$F,3,0)</f>
        <v>HW107-06</v>
      </c>
      <c r="G404" s="141" t="s">
        <v>478</v>
      </c>
      <c r="H404" s="50" t="str">
        <f>VLOOKUP(G404,'00设备表'!$D:$F,2,0)</f>
        <v>信安SecHSM-Net</v>
      </c>
      <c r="I404" s="308" t="s">
        <v>578</v>
      </c>
      <c r="J404" s="109" t="str">
        <f t="shared" si="75"/>
        <v>LC-LC 15米</v>
      </c>
      <c r="K404" s="309">
        <v>2</v>
      </c>
      <c r="L404" s="109">
        <f t="shared" si="76"/>
        <v>15</v>
      </c>
      <c r="M404" s="310">
        <f t="shared" si="77"/>
        <v>30</v>
      </c>
      <c r="N404" s="311" t="str">
        <f t="shared" si="78"/>
        <v>上走线</v>
      </c>
      <c r="O404" s="312"/>
      <c r="P404" s="309"/>
      <c r="Q404" s="298">
        <f t="shared" si="79"/>
        <v>15</v>
      </c>
    </row>
    <row r="405" hidden="1" spans="1:17">
      <c r="A405" s="308" t="s">
        <v>576</v>
      </c>
      <c r="B405" s="309">
        <v>352</v>
      </c>
      <c r="C405" s="50" t="str">
        <f>VLOOKUP(D405,'00设备表'!$D:$F,3,0)</f>
        <v>HW105-04</v>
      </c>
      <c r="D405" s="141" t="s">
        <v>582</v>
      </c>
      <c r="E405" s="50" t="str">
        <f>VLOOKUP(D405,'00设备表'!$D:$F,2,0)</f>
        <v>华为CE6881H</v>
      </c>
      <c r="F405" s="50" t="str">
        <f>VLOOKUP(G405,'00设备表'!$D:$F,3,0)</f>
        <v>HW105-05</v>
      </c>
      <c r="G405" s="141" t="s">
        <v>583</v>
      </c>
      <c r="H405" s="50" t="str">
        <f>VLOOKUP(G405,'00设备表'!$D:$F,2,0)</f>
        <v>华为CE6881H</v>
      </c>
      <c r="I405" s="308" t="s">
        <v>578</v>
      </c>
      <c r="J405" s="109" t="str">
        <f t="shared" ref="J405:J458" si="80">IF(I405="多模双头尾纤","LC-LC"&amp;" "&amp;L405&amp;"米",IF(I405="单模双头尾纤","SC-LC"&amp;" "&amp;L405&amp;"米",IF(I405="MPO双头尾纤","MPO-MPO"&amp;" "&amp;L405&amp;"米",IF(I405="以太网线","超五类线",0))))</f>
        <v>LC-LC 15米</v>
      </c>
      <c r="K405" s="309">
        <v>4</v>
      </c>
      <c r="L405" s="109">
        <f t="shared" ref="L405:L427" si="81">IF(C405=F405,10,(10+ROUNDUP(ABS(MID(C405,7,3)-MID(F405,7,3))/4,0)*5))</f>
        <v>15</v>
      </c>
      <c r="M405" s="310"/>
      <c r="N405" s="311" t="str">
        <f t="shared" ref="N405:N427" si="82">IF(L405=10,"架内走线","上走线")</f>
        <v>上走线</v>
      </c>
      <c r="O405" s="312"/>
      <c r="P405" s="309"/>
      <c r="Q405" s="298">
        <f t="shared" ref="Q405:Q427" si="83">IF(ABS(MID(C405,3,3)-MID(F405,3,3))&lt;&gt;0,"建议手动计算",IF(C405=F405,10,(10+ROUNDUP(ABS(MID(C405,7,3)-MID(F405,7,3))/4,0)*5)))</f>
        <v>15</v>
      </c>
    </row>
    <row r="406" hidden="1" spans="1:17">
      <c r="A406" s="308" t="s">
        <v>576</v>
      </c>
      <c r="B406" s="309">
        <v>353</v>
      </c>
      <c r="C406" s="50" t="str">
        <f>VLOOKUP(D406,'00设备表'!$D:$F,3,0)</f>
        <v>HW105-04</v>
      </c>
      <c r="D406" s="141" t="s">
        <v>582</v>
      </c>
      <c r="E406" s="50" t="str">
        <f>VLOOKUP(D406,'00设备表'!$D:$F,2,0)</f>
        <v>华为CE6881H</v>
      </c>
      <c r="F406" s="50" t="str">
        <f>VLOOKUP(G406,'00设备表'!$D:$F,3,0)</f>
        <v>HW105-05</v>
      </c>
      <c r="G406" s="141" t="s">
        <v>583</v>
      </c>
      <c r="H406" s="50" t="str">
        <f>VLOOKUP(G406,'00设备表'!$D:$F,2,0)</f>
        <v>华为CE6881H</v>
      </c>
      <c r="I406" s="308" t="s">
        <v>599</v>
      </c>
      <c r="J406" s="109" t="str">
        <f t="shared" si="80"/>
        <v>MPO-MPO 15米</v>
      </c>
      <c r="K406" s="309">
        <v>2</v>
      </c>
      <c r="L406" s="109">
        <f t="shared" si="81"/>
        <v>15</v>
      </c>
      <c r="M406" s="310"/>
      <c r="N406" s="311" t="str">
        <f t="shared" si="82"/>
        <v>上走线</v>
      </c>
      <c r="O406" s="312"/>
      <c r="P406" s="309"/>
      <c r="Q406" s="298">
        <f t="shared" si="83"/>
        <v>15</v>
      </c>
    </row>
    <row r="407" hidden="1" spans="1:17">
      <c r="A407" s="308" t="s">
        <v>576</v>
      </c>
      <c r="B407" s="309">
        <v>354</v>
      </c>
      <c r="C407" s="50" t="str">
        <f>VLOOKUP(D407,'00设备表'!$D:$F,3,0)</f>
        <v>HW105-04</v>
      </c>
      <c r="D407" s="141" t="s">
        <v>582</v>
      </c>
      <c r="E407" s="50" t="str">
        <f>VLOOKUP(D407,'00设备表'!$D:$F,2,0)</f>
        <v>华为CE6881H</v>
      </c>
      <c r="F407" s="50" t="str">
        <f>VLOOKUP(G407,'00设备表'!$D:$F,3,0)</f>
        <v>HW105-01</v>
      </c>
      <c r="G407" s="141" t="s">
        <v>341</v>
      </c>
      <c r="H407" s="50" t="str">
        <f>VLOOKUP(G407,'00设备表'!$D:$F,2,0)</f>
        <v>华为CE6881H</v>
      </c>
      <c r="I407" s="308" t="s">
        <v>578</v>
      </c>
      <c r="J407" s="109" t="str">
        <f t="shared" si="80"/>
        <v>LC-LC 15米</v>
      </c>
      <c r="K407" s="309">
        <v>4</v>
      </c>
      <c r="L407" s="109">
        <f t="shared" si="81"/>
        <v>15</v>
      </c>
      <c r="M407" s="310"/>
      <c r="N407" s="311" t="str">
        <f t="shared" si="82"/>
        <v>上走线</v>
      </c>
      <c r="O407" s="312"/>
      <c r="P407" s="309"/>
      <c r="Q407" s="298">
        <f t="shared" si="83"/>
        <v>15</v>
      </c>
    </row>
    <row r="408" hidden="1" spans="1:17">
      <c r="A408" s="308" t="s">
        <v>576</v>
      </c>
      <c r="B408" s="309">
        <v>355</v>
      </c>
      <c r="C408" s="50" t="str">
        <f>VLOOKUP(D408,'00设备表'!$D:$F,3,0)</f>
        <v>HW105-04</v>
      </c>
      <c r="D408" s="141" t="s">
        <v>582</v>
      </c>
      <c r="E408" s="50" t="str">
        <f>VLOOKUP(D408,'00设备表'!$D:$F,2,0)</f>
        <v>华为CE6881H</v>
      </c>
      <c r="F408" s="50" t="str">
        <f>VLOOKUP(G408,'00设备表'!$D:$F,3,0)</f>
        <v>HW105-02</v>
      </c>
      <c r="G408" s="141" t="s">
        <v>356</v>
      </c>
      <c r="H408" s="50" t="str">
        <f>VLOOKUP(G408,'00设备表'!$D:$F,2,0)</f>
        <v>华为CE6881H</v>
      </c>
      <c r="I408" s="308" t="s">
        <v>578</v>
      </c>
      <c r="J408" s="109" t="str">
        <f t="shared" si="80"/>
        <v>LC-LC 15米</v>
      </c>
      <c r="K408" s="309">
        <v>4</v>
      </c>
      <c r="L408" s="109">
        <f t="shared" si="81"/>
        <v>15</v>
      </c>
      <c r="M408" s="310"/>
      <c r="N408" s="311" t="str">
        <f t="shared" si="82"/>
        <v>上走线</v>
      </c>
      <c r="O408" s="312"/>
      <c r="P408" s="309"/>
      <c r="Q408" s="298">
        <f t="shared" si="83"/>
        <v>15</v>
      </c>
    </row>
    <row r="409" hidden="1" spans="1:17">
      <c r="A409" s="308" t="s">
        <v>576</v>
      </c>
      <c r="B409" s="309">
        <v>356</v>
      </c>
      <c r="C409" s="50" t="str">
        <f>VLOOKUP(D409,'00设备表'!$D:$F,3,0)</f>
        <v>HW105-04</v>
      </c>
      <c r="D409" s="141" t="s">
        <v>582</v>
      </c>
      <c r="E409" s="50" t="str">
        <f>VLOOKUP(D409,'00设备表'!$D:$F,2,0)</f>
        <v>华为CE6881H</v>
      </c>
      <c r="F409" s="50" t="str">
        <f>VLOOKUP(G409,'00设备表'!$D:$F,3,0)</f>
        <v>HW106-06</v>
      </c>
      <c r="G409" s="141" t="s">
        <v>436</v>
      </c>
      <c r="H409" s="50" t="str">
        <f>VLOOKUP(G409,'00设备表'!$D:$F,2,0)</f>
        <v>中兴R5530 G2</v>
      </c>
      <c r="I409" s="308" t="s">
        <v>578</v>
      </c>
      <c r="J409" s="109" t="str">
        <f t="shared" si="80"/>
        <v>LC-LC 15米</v>
      </c>
      <c r="K409" s="309">
        <v>2</v>
      </c>
      <c r="L409" s="109">
        <f t="shared" si="81"/>
        <v>15</v>
      </c>
      <c r="M409" s="310"/>
      <c r="N409" s="311" t="str">
        <f t="shared" si="82"/>
        <v>上走线</v>
      </c>
      <c r="O409" s="312"/>
      <c r="P409" s="309"/>
      <c r="Q409" s="298" t="str">
        <f t="shared" si="83"/>
        <v>建议手动计算</v>
      </c>
    </row>
    <row r="410" ht="16" hidden="1" spans="1:17">
      <c r="A410" s="308" t="s">
        <v>576</v>
      </c>
      <c r="B410" s="309">
        <v>356</v>
      </c>
      <c r="C410" s="50" t="str">
        <f>VLOOKUP(D410,'00设备表'!$D:$F,3,0)</f>
        <v>HW105-04</v>
      </c>
      <c r="D410" s="141" t="s">
        <v>582</v>
      </c>
      <c r="E410" s="50" t="str">
        <f>VLOOKUP(D410,'00设备表'!$D:$F,2,0)</f>
        <v>华为CE6881H</v>
      </c>
      <c r="F410" s="50" t="str">
        <f>VLOOKUP(G410,'00设备表'!$D:$F,3,0)</f>
        <v>HW109-01</v>
      </c>
      <c r="G410" s="141" t="s">
        <v>608</v>
      </c>
      <c r="H410" s="50" t="str">
        <f>VLOOKUP(G410,'00设备表'!$D:$F,2,0)</f>
        <v>ODF</v>
      </c>
      <c r="I410" s="308" t="s">
        <v>585</v>
      </c>
      <c r="J410" s="309" t="s">
        <v>586</v>
      </c>
      <c r="K410" s="309">
        <v>2</v>
      </c>
      <c r="L410" s="309">
        <v>35</v>
      </c>
      <c r="M410" s="310"/>
      <c r="N410" s="311" t="str">
        <f t="shared" si="82"/>
        <v>上走线</v>
      </c>
      <c r="O410" s="312"/>
      <c r="P410" s="309"/>
      <c r="Q410" s="298" t="str">
        <f t="shared" si="83"/>
        <v>建议手动计算</v>
      </c>
    </row>
    <row r="411" hidden="1" spans="1:17">
      <c r="A411" s="308" t="s">
        <v>576</v>
      </c>
      <c r="B411" s="309">
        <v>357</v>
      </c>
      <c r="C411" s="50" t="str">
        <f>VLOOKUP(D411,'00设备表'!$D:$F,3,0)</f>
        <v>HW105-05</v>
      </c>
      <c r="D411" s="141" t="s">
        <v>583</v>
      </c>
      <c r="E411" s="50" t="str">
        <f>VLOOKUP(D411,'00设备表'!$D:$F,2,0)</f>
        <v>华为CE6881H</v>
      </c>
      <c r="F411" s="50" t="str">
        <f>VLOOKUP(G411,'00设备表'!$D:$F,3,0)</f>
        <v>HW105-01</v>
      </c>
      <c r="G411" s="141" t="s">
        <v>341</v>
      </c>
      <c r="H411" s="50" t="str">
        <f>VLOOKUP(G411,'00设备表'!$D:$F,2,0)</f>
        <v>华为CE6881H</v>
      </c>
      <c r="I411" s="308" t="s">
        <v>578</v>
      </c>
      <c r="J411" s="109" t="str">
        <f t="shared" si="80"/>
        <v>LC-LC 15米</v>
      </c>
      <c r="K411" s="309">
        <v>4</v>
      </c>
      <c r="L411" s="109">
        <f t="shared" si="81"/>
        <v>15</v>
      </c>
      <c r="M411" s="310"/>
      <c r="N411" s="311" t="str">
        <f t="shared" si="82"/>
        <v>上走线</v>
      </c>
      <c r="O411" s="312"/>
      <c r="P411" s="309"/>
      <c r="Q411" s="298">
        <f t="shared" si="83"/>
        <v>15</v>
      </c>
    </row>
    <row r="412" hidden="1" spans="1:17">
      <c r="A412" s="308" t="s">
        <v>576</v>
      </c>
      <c r="B412" s="309">
        <v>358</v>
      </c>
      <c r="C412" s="50" t="str">
        <f>VLOOKUP(D412,'00设备表'!$D:$F,3,0)</f>
        <v>HW105-05</v>
      </c>
      <c r="D412" s="141" t="s">
        <v>583</v>
      </c>
      <c r="E412" s="50" t="str">
        <f>VLOOKUP(D412,'00设备表'!$D:$F,2,0)</f>
        <v>华为CE6881H</v>
      </c>
      <c r="F412" s="50" t="str">
        <f>VLOOKUP(G412,'00设备表'!$D:$F,3,0)</f>
        <v>HW105-02</v>
      </c>
      <c r="G412" s="141" t="s">
        <v>356</v>
      </c>
      <c r="H412" s="50" t="str">
        <f>VLOOKUP(G412,'00设备表'!$D:$F,2,0)</f>
        <v>华为CE6881H</v>
      </c>
      <c r="I412" s="308" t="s">
        <v>578</v>
      </c>
      <c r="J412" s="109" t="str">
        <f t="shared" si="80"/>
        <v>LC-LC 15米</v>
      </c>
      <c r="K412" s="309">
        <v>4</v>
      </c>
      <c r="L412" s="109">
        <f t="shared" si="81"/>
        <v>15</v>
      </c>
      <c r="M412" s="310"/>
      <c r="N412" s="311" t="str">
        <f t="shared" si="82"/>
        <v>上走线</v>
      </c>
      <c r="O412" s="312"/>
      <c r="P412" s="309"/>
      <c r="Q412" s="298">
        <f t="shared" si="83"/>
        <v>15</v>
      </c>
    </row>
    <row r="413" hidden="1" spans="1:17">
      <c r="A413" s="308" t="s">
        <v>576</v>
      </c>
      <c r="B413" s="309">
        <v>359</v>
      </c>
      <c r="C413" s="50" t="str">
        <f>VLOOKUP(D413,'00设备表'!$D:$F,3,0)</f>
        <v>HW105-05</v>
      </c>
      <c r="D413" s="141" t="s">
        <v>583</v>
      </c>
      <c r="E413" s="50" t="str">
        <f>VLOOKUP(D413,'00设备表'!$D:$F,2,0)</f>
        <v>华为CE6881H</v>
      </c>
      <c r="F413" s="50" t="str">
        <f>VLOOKUP(G413,'00设备表'!$D:$F,3,0)</f>
        <v>HW106-06</v>
      </c>
      <c r="G413" s="141" t="s">
        <v>436</v>
      </c>
      <c r="H413" s="50" t="str">
        <f>VLOOKUP(G413,'00设备表'!$D:$F,2,0)</f>
        <v>中兴R5530 G2</v>
      </c>
      <c r="I413" s="308" t="s">
        <v>578</v>
      </c>
      <c r="J413" s="109" t="str">
        <f t="shared" si="80"/>
        <v>LC-LC 15米</v>
      </c>
      <c r="K413" s="309">
        <v>2</v>
      </c>
      <c r="L413" s="109">
        <f t="shared" si="81"/>
        <v>15</v>
      </c>
      <c r="M413" s="310"/>
      <c r="N413" s="311" t="str">
        <f t="shared" si="82"/>
        <v>上走线</v>
      </c>
      <c r="O413" s="312"/>
      <c r="P413" s="309"/>
      <c r="Q413" s="298" t="str">
        <f t="shared" si="83"/>
        <v>建议手动计算</v>
      </c>
    </row>
    <row r="414" ht="16" hidden="1" spans="1:17">
      <c r="A414" s="308" t="s">
        <v>576</v>
      </c>
      <c r="B414" s="309">
        <v>360</v>
      </c>
      <c r="C414" s="50" t="str">
        <f>VLOOKUP(D414,'00设备表'!$D:$F,3,0)</f>
        <v>HW107-07</v>
      </c>
      <c r="D414" s="318" t="s">
        <v>592</v>
      </c>
      <c r="E414" s="50" t="str">
        <f>VLOOKUP(D414,'00设备表'!$D:$F,2,0)</f>
        <v>华为CE6881H</v>
      </c>
      <c r="F414" s="50" t="str">
        <f>VLOOKUP(G414,'00设备表'!$D:$F,3,0)</f>
        <v>HW107-08</v>
      </c>
      <c r="G414" s="318" t="s">
        <v>593</v>
      </c>
      <c r="H414" s="50" t="str">
        <f>VLOOKUP(G414,'00设备表'!$D:$F,2,0)</f>
        <v>华为CE6881H</v>
      </c>
      <c r="I414" s="308" t="s">
        <v>578</v>
      </c>
      <c r="J414" s="109" t="str">
        <f t="shared" si="80"/>
        <v>LC-LC 15米</v>
      </c>
      <c r="K414" s="309">
        <v>4</v>
      </c>
      <c r="L414" s="109">
        <f t="shared" si="81"/>
        <v>15</v>
      </c>
      <c r="M414" s="310"/>
      <c r="N414" s="311" t="str">
        <f t="shared" si="82"/>
        <v>上走线</v>
      </c>
      <c r="O414" s="312"/>
      <c r="P414" s="309"/>
      <c r="Q414" s="298">
        <f t="shared" si="83"/>
        <v>15</v>
      </c>
    </row>
    <row r="415" ht="16" hidden="1" spans="1:17">
      <c r="A415" s="308" t="s">
        <v>576</v>
      </c>
      <c r="B415" s="309">
        <v>361</v>
      </c>
      <c r="C415" s="50" t="str">
        <f>VLOOKUP(D415,'00设备表'!$D:$F,3,0)</f>
        <v>HW107-07</v>
      </c>
      <c r="D415" s="318" t="s">
        <v>592</v>
      </c>
      <c r="E415" s="50" t="str">
        <f>VLOOKUP(D415,'00设备表'!$D:$F,2,0)</f>
        <v>华为CE6881H</v>
      </c>
      <c r="F415" s="50" t="str">
        <f>VLOOKUP(G415,'00设备表'!$D:$F,3,0)</f>
        <v>HW107-08</v>
      </c>
      <c r="G415" s="318" t="s">
        <v>593</v>
      </c>
      <c r="H415" s="50" t="str">
        <f>VLOOKUP(G415,'00设备表'!$D:$F,2,0)</f>
        <v>华为CE6881H</v>
      </c>
      <c r="I415" s="308" t="s">
        <v>599</v>
      </c>
      <c r="J415" s="109" t="str">
        <f t="shared" si="80"/>
        <v>MPO-MPO 15米</v>
      </c>
      <c r="K415" s="298">
        <v>2</v>
      </c>
      <c r="L415" s="109">
        <f t="shared" si="81"/>
        <v>15</v>
      </c>
      <c r="M415" s="310"/>
      <c r="N415" s="311" t="str">
        <f t="shared" si="82"/>
        <v>上走线</v>
      </c>
      <c r="O415" s="312"/>
      <c r="P415" s="309"/>
      <c r="Q415" s="298">
        <f t="shared" si="83"/>
        <v>15</v>
      </c>
    </row>
    <row r="416" ht="16" hidden="1" spans="1:17">
      <c r="A416" s="308" t="s">
        <v>576</v>
      </c>
      <c r="B416" s="309">
        <v>362</v>
      </c>
      <c r="C416" s="50" t="str">
        <f>VLOOKUP(D416,'00设备表'!$D:$F,3,0)</f>
        <v>HW107-07</v>
      </c>
      <c r="D416" s="318" t="s">
        <v>592</v>
      </c>
      <c r="E416" s="50" t="str">
        <f>VLOOKUP(D416,'00设备表'!$D:$F,2,0)</f>
        <v>华为CE6881H</v>
      </c>
      <c r="F416" s="50" t="str">
        <f>VLOOKUP(G416,'00设备表'!$D:$F,3,0)</f>
        <v>HW108-01</v>
      </c>
      <c r="G416" s="141" t="s">
        <v>514</v>
      </c>
      <c r="H416" s="50" t="str">
        <f>VLOOKUP(G416,'00设备表'!$D:$F,2,0)</f>
        <v>华为CE6881H</v>
      </c>
      <c r="I416" s="308" t="s">
        <v>578</v>
      </c>
      <c r="J416" s="109" t="str">
        <f t="shared" si="80"/>
        <v>LC-LC 20米</v>
      </c>
      <c r="K416" s="309">
        <v>4</v>
      </c>
      <c r="L416" s="109">
        <f t="shared" si="81"/>
        <v>20</v>
      </c>
      <c r="M416" s="310"/>
      <c r="N416" s="311" t="str">
        <f t="shared" si="82"/>
        <v>上走线</v>
      </c>
      <c r="O416" s="312"/>
      <c r="P416" s="309"/>
      <c r="Q416" s="298" t="str">
        <f t="shared" si="83"/>
        <v>建议手动计算</v>
      </c>
    </row>
    <row r="417" ht="16" hidden="1" spans="1:17">
      <c r="A417" s="308" t="s">
        <v>576</v>
      </c>
      <c r="B417" s="309">
        <v>363</v>
      </c>
      <c r="C417" s="50" t="str">
        <f>VLOOKUP(D417,'00设备表'!$D:$F,3,0)</f>
        <v>HW107-07</v>
      </c>
      <c r="D417" s="318" t="s">
        <v>592</v>
      </c>
      <c r="E417" s="50" t="str">
        <f>VLOOKUP(D417,'00设备表'!$D:$F,2,0)</f>
        <v>华为CE6881H</v>
      </c>
      <c r="F417" s="50" t="str">
        <f>VLOOKUP(G417,'00设备表'!$D:$F,3,0)</f>
        <v>HW108-03</v>
      </c>
      <c r="G417" s="141" t="s">
        <v>525</v>
      </c>
      <c r="H417" s="50" t="str">
        <f>VLOOKUP(G417,'00设备表'!$D:$F,2,0)</f>
        <v>华为CE6881H</v>
      </c>
      <c r="I417" s="308" t="s">
        <v>578</v>
      </c>
      <c r="J417" s="109" t="str">
        <f t="shared" si="80"/>
        <v>LC-LC 15米</v>
      </c>
      <c r="K417" s="309">
        <v>4</v>
      </c>
      <c r="L417" s="109">
        <f t="shared" si="81"/>
        <v>15</v>
      </c>
      <c r="M417" s="310"/>
      <c r="N417" s="311" t="str">
        <f t="shared" si="82"/>
        <v>上走线</v>
      </c>
      <c r="O417" s="312"/>
      <c r="P417" s="309"/>
      <c r="Q417" s="298" t="str">
        <f t="shared" si="83"/>
        <v>建议手动计算</v>
      </c>
    </row>
    <row r="418" ht="16" hidden="1" spans="1:17">
      <c r="A418" s="308" t="s">
        <v>576</v>
      </c>
      <c r="B418" s="309">
        <v>364</v>
      </c>
      <c r="C418" s="50" t="str">
        <f>VLOOKUP(D418,'00设备表'!$D:$F,3,0)</f>
        <v>HW107-07</v>
      </c>
      <c r="D418" s="318" t="s">
        <v>592</v>
      </c>
      <c r="E418" s="50" t="str">
        <f>VLOOKUP(D418,'00设备表'!$D:$F,2,0)</f>
        <v>华为CE6881H</v>
      </c>
      <c r="F418" s="50" t="str">
        <f>VLOOKUP(G418,'00设备表'!$D:$F,3,0)</f>
        <v>HW108-03</v>
      </c>
      <c r="G418" s="141" t="s">
        <v>529</v>
      </c>
      <c r="H418" s="50" t="str">
        <f>VLOOKUP(G418,'00设备表'!$D:$F,2,0)</f>
        <v>中兴R5530 G2</v>
      </c>
      <c r="I418" s="308" t="s">
        <v>578</v>
      </c>
      <c r="J418" s="109" t="str">
        <f t="shared" si="80"/>
        <v>LC-LC 15米</v>
      </c>
      <c r="K418" s="309">
        <v>2</v>
      </c>
      <c r="L418" s="109">
        <f t="shared" si="81"/>
        <v>15</v>
      </c>
      <c r="M418" s="310"/>
      <c r="N418" s="311" t="str">
        <f t="shared" si="82"/>
        <v>上走线</v>
      </c>
      <c r="O418" s="312"/>
      <c r="P418" s="309"/>
      <c r="Q418" s="298" t="str">
        <f t="shared" si="83"/>
        <v>建议手动计算</v>
      </c>
    </row>
    <row r="419" ht="16" hidden="1" spans="1:17">
      <c r="A419" s="308" t="s">
        <v>576</v>
      </c>
      <c r="B419" s="309">
        <v>365</v>
      </c>
      <c r="C419" s="50" t="str">
        <f>VLOOKUP(D419,'00设备表'!$D:$F,3,0)</f>
        <v>HW107-07</v>
      </c>
      <c r="D419" s="318" t="s">
        <v>592</v>
      </c>
      <c r="E419" s="50" t="str">
        <f>VLOOKUP(D419,'00设备表'!$D:$F,2,0)</f>
        <v>华为CE6881H</v>
      </c>
      <c r="F419" s="50" t="str">
        <f>VLOOKUP(G419,'00设备表'!$D:$F,3,0)</f>
        <v>HW109-01</v>
      </c>
      <c r="G419" s="28" t="s">
        <v>608</v>
      </c>
      <c r="H419" s="50" t="str">
        <f>VLOOKUP(G419,'00设备表'!$D:$F,2,0)</f>
        <v>ODF</v>
      </c>
      <c r="I419" s="308" t="s">
        <v>585</v>
      </c>
      <c r="J419" s="309" t="s">
        <v>586</v>
      </c>
      <c r="K419" s="309">
        <v>2</v>
      </c>
      <c r="L419" s="309">
        <v>35</v>
      </c>
      <c r="M419" s="310"/>
      <c r="N419" s="311" t="str">
        <f t="shared" si="82"/>
        <v>上走线</v>
      </c>
      <c r="O419" s="312"/>
      <c r="P419" s="309"/>
      <c r="Q419" s="298" t="str">
        <f t="shared" si="83"/>
        <v>建议手动计算</v>
      </c>
    </row>
    <row r="420" ht="16" hidden="1" spans="1:17">
      <c r="A420" s="308" t="s">
        <v>576</v>
      </c>
      <c r="B420" s="309">
        <v>366</v>
      </c>
      <c r="C420" s="50" t="str">
        <f>VLOOKUP(D420,'00设备表'!$D:$F,3,0)</f>
        <v>HW107-08</v>
      </c>
      <c r="D420" s="318" t="s">
        <v>593</v>
      </c>
      <c r="E420" s="50" t="str">
        <f>VLOOKUP(D420,'00设备表'!$D:$F,2,0)</f>
        <v>华为CE6881H</v>
      </c>
      <c r="F420" s="50" t="str">
        <f>VLOOKUP(G420,'00设备表'!$D:$F,3,0)</f>
        <v>HW108-01</v>
      </c>
      <c r="G420" s="141" t="s">
        <v>514</v>
      </c>
      <c r="H420" s="50" t="str">
        <f>VLOOKUP(G420,'00设备表'!$D:$F,2,0)</f>
        <v>华为CE6881H</v>
      </c>
      <c r="I420" s="308" t="s">
        <v>578</v>
      </c>
      <c r="J420" s="109" t="str">
        <f t="shared" si="80"/>
        <v>LC-LC 20米</v>
      </c>
      <c r="K420" s="309">
        <v>4</v>
      </c>
      <c r="L420" s="109">
        <f t="shared" si="81"/>
        <v>20</v>
      </c>
      <c r="M420" s="310"/>
      <c r="N420" s="311" t="str">
        <f t="shared" si="82"/>
        <v>上走线</v>
      </c>
      <c r="O420" s="312"/>
      <c r="P420" s="308" t="s">
        <v>603</v>
      </c>
      <c r="Q420" s="298" t="str">
        <f t="shared" si="83"/>
        <v>建议手动计算</v>
      </c>
    </row>
    <row r="421" ht="16" hidden="1" spans="1:17">
      <c r="A421" s="308" t="s">
        <v>576</v>
      </c>
      <c r="B421" s="309">
        <v>367</v>
      </c>
      <c r="C421" s="50" t="str">
        <f>VLOOKUP(D421,'00设备表'!$D:$F,3,0)</f>
        <v>HW107-08</v>
      </c>
      <c r="D421" s="318" t="s">
        <v>593</v>
      </c>
      <c r="E421" s="50" t="str">
        <f>VLOOKUP(D421,'00设备表'!$D:$F,2,0)</f>
        <v>华为CE6881H</v>
      </c>
      <c r="F421" s="50" t="str">
        <f>VLOOKUP(G421,'00设备表'!$D:$F,3,0)</f>
        <v>HW108-03</v>
      </c>
      <c r="G421" s="141" t="s">
        <v>525</v>
      </c>
      <c r="H421" s="50" t="str">
        <f>VLOOKUP(G421,'00设备表'!$D:$F,2,0)</f>
        <v>华为CE6881H</v>
      </c>
      <c r="I421" s="308" t="s">
        <v>578</v>
      </c>
      <c r="J421" s="109" t="str">
        <f t="shared" si="80"/>
        <v>LC-LC 20米</v>
      </c>
      <c r="K421" s="309">
        <v>4</v>
      </c>
      <c r="L421" s="109">
        <f t="shared" si="81"/>
        <v>20</v>
      </c>
      <c r="M421" s="310"/>
      <c r="N421" s="311" t="str">
        <f t="shared" si="82"/>
        <v>上走线</v>
      </c>
      <c r="O421" s="312"/>
      <c r="P421" s="309"/>
      <c r="Q421" s="298" t="str">
        <f t="shared" si="83"/>
        <v>建议手动计算</v>
      </c>
    </row>
    <row r="422" ht="16" hidden="1" spans="1:17">
      <c r="A422" s="308" t="s">
        <v>576</v>
      </c>
      <c r="B422" s="309">
        <v>368</v>
      </c>
      <c r="C422" s="50" t="str">
        <f>VLOOKUP(D422,'00设备表'!$D:$F,3,0)</f>
        <v>HW107-08</v>
      </c>
      <c r="D422" s="318" t="s">
        <v>593</v>
      </c>
      <c r="E422" s="50" t="str">
        <f>VLOOKUP(D422,'00设备表'!$D:$F,2,0)</f>
        <v>华为CE6881H</v>
      </c>
      <c r="F422" s="50" t="str">
        <f>VLOOKUP(G422,'00设备表'!$D:$F,3,0)</f>
        <v>HW108-03</v>
      </c>
      <c r="G422" s="141" t="s">
        <v>529</v>
      </c>
      <c r="H422" s="50" t="str">
        <f>VLOOKUP(G422,'00设备表'!$D:$F,2,0)</f>
        <v>中兴R5530 G2</v>
      </c>
      <c r="I422" s="308" t="s">
        <v>578</v>
      </c>
      <c r="J422" s="109" t="str">
        <f t="shared" si="80"/>
        <v>LC-LC 20米</v>
      </c>
      <c r="K422" s="309">
        <v>2</v>
      </c>
      <c r="L422" s="109">
        <f t="shared" si="81"/>
        <v>20</v>
      </c>
      <c r="M422" s="310"/>
      <c r="N422" s="311" t="str">
        <f t="shared" si="82"/>
        <v>上走线</v>
      </c>
      <c r="O422" s="312"/>
      <c r="P422" s="309"/>
      <c r="Q422" s="298" t="str">
        <f t="shared" si="83"/>
        <v>建议手动计算</v>
      </c>
    </row>
    <row r="423" ht="16" hidden="1" spans="1:17">
      <c r="A423" s="308" t="s">
        <v>576</v>
      </c>
      <c r="B423" s="309">
        <v>369</v>
      </c>
      <c r="C423" s="50" t="str">
        <f>VLOOKUP(D423,'00设备表'!$D:$F,3,0)</f>
        <v>HW107-08</v>
      </c>
      <c r="D423" s="318" t="s">
        <v>593</v>
      </c>
      <c r="E423" s="50" t="str">
        <f>VLOOKUP(D423,'00设备表'!$D:$F,2,0)</f>
        <v>华为CE6881H</v>
      </c>
      <c r="F423" s="50" t="str">
        <f>VLOOKUP(G423,'00设备表'!$D:$F,3,0)</f>
        <v>HW107-03</v>
      </c>
      <c r="G423" s="28" t="s">
        <v>452</v>
      </c>
      <c r="H423" s="50" t="str">
        <f>VLOOKUP(G423,'00设备表'!$D:$F,2,0)</f>
        <v>华为1000E-F55</v>
      </c>
      <c r="I423" s="308" t="s">
        <v>578</v>
      </c>
      <c r="J423" s="109" t="str">
        <f t="shared" si="80"/>
        <v>LC-LC 20米</v>
      </c>
      <c r="K423" s="309">
        <v>2</v>
      </c>
      <c r="L423" s="109">
        <f t="shared" si="81"/>
        <v>20</v>
      </c>
      <c r="M423" s="310"/>
      <c r="N423" s="311" t="str">
        <f t="shared" si="82"/>
        <v>上走线</v>
      </c>
      <c r="O423" s="312"/>
      <c r="P423" s="309"/>
      <c r="Q423" s="298">
        <f t="shared" si="83"/>
        <v>20</v>
      </c>
    </row>
    <row r="424" hidden="1" spans="1:17">
      <c r="A424" s="308" t="s">
        <v>576</v>
      </c>
      <c r="B424" s="309">
        <v>326</v>
      </c>
      <c r="C424" s="50" t="str">
        <f>VLOOKUP(D424,'00设备表'!$D:$F,3,0)</f>
        <v>HW105-06</v>
      </c>
      <c r="D424" s="141" t="s">
        <v>392</v>
      </c>
      <c r="E424" s="50" t="str">
        <f>VLOOKUP(D424,'00设备表'!$D:$F,2,0)</f>
        <v>华为CE6881H</v>
      </c>
      <c r="F424" s="50" t="str">
        <f>VLOOKUP(G424,'00设备表'!$D:$F,3,0)</f>
        <v>HW105-08</v>
      </c>
      <c r="G424" s="141" t="s">
        <v>402</v>
      </c>
      <c r="H424" s="50" t="str">
        <f>VLOOKUP(G424,'00设备表'!$D:$F,2,0)</f>
        <v>华为CE6881H</v>
      </c>
      <c r="I424" s="308" t="s">
        <v>578</v>
      </c>
      <c r="J424" s="109" t="str">
        <f t="shared" si="80"/>
        <v>LC-LC 15米</v>
      </c>
      <c r="K424" s="309">
        <v>4</v>
      </c>
      <c r="L424" s="109">
        <f t="shared" si="81"/>
        <v>15</v>
      </c>
      <c r="M424" s="310"/>
      <c r="N424" s="311" t="str">
        <f t="shared" si="82"/>
        <v>上走线</v>
      </c>
      <c r="O424" s="312"/>
      <c r="P424" s="308" t="s">
        <v>604</v>
      </c>
      <c r="Q424" s="298">
        <f t="shared" si="83"/>
        <v>15</v>
      </c>
    </row>
    <row r="425" hidden="1" spans="1:17">
      <c r="A425" s="308" t="s">
        <v>576</v>
      </c>
      <c r="B425" s="309">
        <v>370</v>
      </c>
      <c r="C425" s="50" t="str">
        <f>VLOOKUP(D425,'00设备表'!$D:$F,3,0)</f>
        <v>HW105-06</v>
      </c>
      <c r="D425" s="141" t="s">
        <v>392</v>
      </c>
      <c r="E425" s="50" t="str">
        <f>VLOOKUP(D425,'00设备表'!$D:$F,2,0)</f>
        <v>华为CE6881H</v>
      </c>
      <c r="F425" s="50" t="str">
        <f>VLOOKUP(G425,'00设备表'!$D:$F,3,0)</f>
        <v>HW105-08</v>
      </c>
      <c r="G425" s="141" t="s">
        <v>402</v>
      </c>
      <c r="H425" s="50" t="str">
        <f>VLOOKUP(G425,'00设备表'!$D:$F,2,0)</f>
        <v>华为CE6881H</v>
      </c>
      <c r="I425" s="308" t="s">
        <v>599</v>
      </c>
      <c r="J425" s="109" t="str">
        <f t="shared" si="80"/>
        <v>MPO-MPO 15米</v>
      </c>
      <c r="K425" s="309">
        <v>2</v>
      </c>
      <c r="L425" s="109">
        <f t="shared" si="81"/>
        <v>15</v>
      </c>
      <c r="M425" s="310"/>
      <c r="N425" s="311" t="str">
        <f t="shared" si="82"/>
        <v>上走线</v>
      </c>
      <c r="O425" s="312"/>
      <c r="P425" s="309"/>
      <c r="Q425" s="298">
        <f t="shared" si="83"/>
        <v>15</v>
      </c>
    </row>
    <row r="426" hidden="1" spans="1:17">
      <c r="A426" s="308" t="s">
        <v>576</v>
      </c>
      <c r="B426" s="309">
        <v>371</v>
      </c>
      <c r="C426" s="50" t="str">
        <f>VLOOKUP(D426,'00设备表'!$D:$F,3,0)</f>
        <v>HW105-06</v>
      </c>
      <c r="D426" s="141" t="s">
        <v>392</v>
      </c>
      <c r="E426" s="50" t="str">
        <f>VLOOKUP(D426,'00设备表'!$D:$F,2,0)</f>
        <v>华为CE6881H</v>
      </c>
      <c r="F426" s="50" t="str">
        <f>VLOOKUP(G426,'00设备表'!$D:$F,3,0)</f>
        <v>HW105-06</v>
      </c>
      <c r="G426" s="99" t="s">
        <v>394</v>
      </c>
      <c r="H426" s="50" t="str">
        <f>VLOOKUP(G426,'00设备表'!$D:$F,2,0)</f>
        <v>烽火R220K V2</v>
      </c>
      <c r="I426" s="308" t="s">
        <v>578</v>
      </c>
      <c r="J426" s="109" t="str">
        <f t="shared" si="80"/>
        <v>LC-LC 10米</v>
      </c>
      <c r="K426" s="309">
        <v>2</v>
      </c>
      <c r="L426" s="109">
        <f t="shared" si="81"/>
        <v>10</v>
      </c>
      <c r="M426" s="310"/>
      <c r="N426" s="311" t="str">
        <f t="shared" si="82"/>
        <v>架内走线</v>
      </c>
      <c r="O426" s="312"/>
      <c r="P426" s="309"/>
      <c r="Q426" s="298">
        <f t="shared" si="83"/>
        <v>10</v>
      </c>
    </row>
    <row r="427" hidden="1" spans="1:17">
      <c r="A427" s="308" t="s">
        <v>576</v>
      </c>
      <c r="B427" s="309">
        <v>372</v>
      </c>
      <c r="C427" s="50" t="str">
        <f>VLOOKUP(D427,'00设备表'!$D:$F,3,0)</f>
        <v>HW105-06</v>
      </c>
      <c r="D427" s="141" t="s">
        <v>392</v>
      </c>
      <c r="E427" s="50" t="str">
        <f>VLOOKUP(D427,'00设备表'!$D:$F,2,0)</f>
        <v>华为CE6881H</v>
      </c>
      <c r="F427" s="50" t="str">
        <f>VLOOKUP(G427,'00设备表'!$D:$F,3,0)</f>
        <v>HW105-08</v>
      </c>
      <c r="G427" s="99" t="s">
        <v>405</v>
      </c>
      <c r="H427" s="50" t="str">
        <f>VLOOKUP(G427,'00设备表'!$D:$F,2,0)</f>
        <v>烽火R220K V2</v>
      </c>
      <c r="I427" s="308" t="s">
        <v>578</v>
      </c>
      <c r="J427" s="109" t="str">
        <f t="shared" si="80"/>
        <v>LC-LC 15米</v>
      </c>
      <c r="K427" s="309">
        <v>2</v>
      </c>
      <c r="L427" s="109">
        <f t="shared" si="81"/>
        <v>15</v>
      </c>
      <c r="M427" s="310"/>
      <c r="N427" s="311" t="str">
        <f t="shared" si="82"/>
        <v>上走线</v>
      </c>
      <c r="O427" s="312"/>
      <c r="P427" s="309"/>
      <c r="Q427" s="298">
        <f t="shared" si="83"/>
        <v>15</v>
      </c>
    </row>
    <row r="428" hidden="1" spans="1:17">
      <c r="A428" s="308" t="s">
        <v>576</v>
      </c>
      <c r="B428" s="309">
        <v>373</v>
      </c>
      <c r="C428" s="50" t="str">
        <f>VLOOKUP(D428,'00设备表'!$D:$F,3,0)</f>
        <v>HW105-06</v>
      </c>
      <c r="D428" s="141" t="s">
        <v>392</v>
      </c>
      <c r="E428" s="50" t="str">
        <f>VLOOKUP(D428,'00设备表'!$D:$F,2,0)</f>
        <v>华为CE6881H</v>
      </c>
      <c r="F428" s="50" t="str">
        <f>VLOOKUP(G428,'00设备表'!$D:$F,3,0)</f>
        <v>HW105-06</v>
      </c>
      <c r="G428" s="99" t="s">
        <v>399</v>
      </c>
      <c r="H428" s="50" t="str">
        <f>VLOOKUP(G428,'00设备表'!$D:$F,2,0)</f>
        <v>烽火R220K V2</v>
      </c>
      <c r="I428" s="308" t="s">
        <v>578</v>
      </c>
      <c r="J428" s="109" t="str">
        <f t="shared" si="80"/>
        <v>LC-LC 10米</v>
      </c>
      <c r="K428" s="309">
        <v>2</v>
      </c>
      <c r="L428" s="109">
        <f t="shared" ref="L428:L433" si="84">IF(C428=F428,10,(10+ROUNDUP(ABS(MID(C428,7,3)-MID(F428,7,3))/4,0)*5))</f>
        <v>10</v>
      </c>
      <c r="M428" s="310"/>
      <c r="N428" s="311" t="str">
        <f t="shared" ref="N428:N433" si="85">IF(L428=10,"架内走线","上走线")</f>
        <v>架内走线</v>
      </c>
      <c r="O428" s="312"/>
      <c r="P428" s="309"/>
      <c r="Q428" s="298">
        <f t="shared" ref="Q428:Q433" si="86">IF(ABS(MID(C428,3,3)-MID(F428,3,3))&lt;&gt;0,"建议手动计算",IF(C428=F428,10,(10+ROUNDUP(ABS(MID(C428,7,3)-MID(F428,7,3))/4,0)*5)))</f>
        <v>10</v>
      </c>
    </row>
    <row r="429" hidden="1" spans="1:17">
      <c r="A429" s="308" t="s">
        <v>576</v>
      </c>
      <c r="B429" s="309">
        <v>374</v>
      </c>
      <c r="C429" s="50" t="str">
        <f>VLOOKUP(D429,'00设备表'!$D:$F,3,0)</f>
        <v>HW105-06</v>
      </c>
      <c r="D429" s="141" t="s">
        <v>392</v>
      </c>
      <c r="E429" s="50" t="str">
        <f>VLOOKUP(D429,'00设备表'!$D:$F,2,0)</f>
        <v>华为CE6881H</v>
      </c>
      <c r="F429" s="50" t="str">
        <f>VLOOKUP(G429,'00设备表'!$D:$F,3,0)</f>
        <v>HW105-08</v>
      </c>
      <c r="G429" s="141" t="s">
        <v>409</v>
      </c>
      <c r="H429" s="50" t="str">
        <f>VLOOKUP(G429,'00设备表'!$D:$F,2,0)</f>
        <v>烽火R220K V2</v>
      </c>
      <c r="I429" s="308" t="s">
        <v>578</v>
      </c>
      <c r="J429" s="109" t="str">
        <f t="shared" si="80"/>
        <v>LC-LC 15米</v>
      </c>
      <c r="K429" s="309">
        <v>2</v>
      </c>
      <c r="L429" s="109">
        <f t="shared" si="84"/>
        <v>15</v>
      </c>
      <c r="M429" s="310"/>
      <c r="N429" s="311" t="str">
        <f t="shared" si="85"/>
        <v>上走线</v>
      </c>
      <c r="O429" s="312"/>
      <c r="P429" s="309"/>
      <c r="Q429" s="298">
        <f t="shared" si="86"/>
        <v>15</v>
      </c>
    </row>
    <row r="430" hidden="1" spans="1:17">
      <c r="A430" s="308" t="s">
        <v>576</v>
      </c>
      <c r="B430" s="309">
        <v>375</v>
      </c>
      <c r="C430" s="50" t="str">
        <f>VLOOKUP(D430,'00设备表'!$D:$F,3,0)</f>
        <v>HW105-06</v>
      </c>
      <c r="D430" s="141" t="s">
        <v>392</v>
      </c>
      <c r="E430" s="50" t="str">
        <f>VLOOKUP(D430,'00设备表'!$D:$F,2,0)</f>
        <v>华为CE6881H</v>
      </c>
      <c r="F430" s="50" t="str">
        <f>VLOOKUP(G430,'00设备表'!$D:$F,3,0)</f>
        <v>HW105-06</v>
      </c>
      <c r="G430" s="141" t="s">
        <v>398</v>
      </c>
      <c r="H430" s="50" t="str">
        <f>VLOOKUP(G430,'00设备表'!$D:$F,2,0)</f>
        <v>烽火R220K V2</v>
      </c>
      <c r="I430" s="308" t="s">
        <v>578</v>
      </c>
      <c r="J430" s="109" t="str">
        <f t="shared" si="80"/>
        <v>LC-LC 10米</v>
      </c>
      <c r="K430" s="309">
        <v>2</v>
      </c>
      <c r="L430" s="109">
        <f t="shared" si="84"/>
        <v>10</v>
      </c>
      <c r="M430" s="310"/>
      <c r="N430" s="311" t="str">
        <f t="shared" si="85"/>
        <v>架内走线</v>
      </c>
      <c r="O430" s="312"/>
      <c r="P430" s="309"/>
      <c r="Q430" s="298">
        <f t="shared" si="86"/>
        <v>10</v>
      </c>
    </row>
    <row r="431" hidden="1" spans="1:17">
      <c r="A431" s="308" t="s">
        <v>576</v>
      </c>
      <c r="B431" s="309">
        <v>376</v>
      </c>
      <c r="C431" s="50" t="str">
        <f>VLOOKUP(D431,'00设备表'!$D:$F,3,0)</f>
        <v>HW105-06</v>
      </c>
      <c r="D431" s="141" t="s">
        <v>392</v>
      </c>
      <c r="E431" s="50" t="str">
        <f>VLOOKUP(D431,'00设备表'!$D:$F,2,0)</f>
        <v>华为CE6881H</v>
      </c>
      <c r="F431" s="50" t="str">
        <f>VLOOKUP(G431,'00设备表'!$D:$F,3,0)</f>
        <v>HW105-08</v>
      </c>
      <c r="G431" s="99" t="s">
        <v>408</v>
      </c>
      <c r="H431" s="50" t="str">
        <f>VLOOKUP(G431,'00设备表'!$D:$F,2,0)</f>
        <v>烽火R220K V2</v>
      </c>
      <c r="I431" s="308" t="s">
        <v>578</v>
      </c>
      <c r="J431" s="109" t="str">
        <f t="shared" si="80"/>
        <v>LC-LC 15米</v>
      </c>
      <c r="K431" s="309">
        <v>2</v>
      </c>
      <c r="L431" s="109">
        <f t="shared" si="84"/>
        <v>15</v>
      </c>
      <c r="M431" s="310"/>
      <c r="N431" s="311" t="str">
        <f t="shared" si="85"/>
        <v>上走线</v>
      </c>
      <c r="O431" s="312"/>
      <c r="P431" s="309"/>
      <c r="Q431" s="298">
        <f t="shared" si="86"/>
        <v>15</v>
      </c>
    </row>
    <row r="432" hidden="1" spans="1:17">
      <c r="A432" s="308" t="s">
        <v>576</v>
      </c>
      <c r="B432" s="309">
        <v>377</v>
      </c>
      <c r="C432" s="50" t="str">
        <f>VLOOKUP(D432,'00设备表'!$D:$F,3,0)</f>
        <v>HW105-06</v>
      </c>
      <c r="D432" s="141" t="s">
        <v>392</v>
      </c>
      <c r="E432" s="50" t="str">
        <f>VLOOKUP(D432,'00设备表'!$D:$F,2,0)</f>
        <v>华为CE6881H</v>
      </c>
      <c r="F432" s="50" t="str">
        <f>VLOOKUP(G432,'00设备表'!$D:$F,3,0)</f>
        <v>HW105-06</v>
      </c>
      <c r="G432" s="99" t="s">
        <v>397</v>
      </c>
      <c r="H432" s="50" t="str">
        <f>VLOOKUP(G432,'00设备表'!$D:$F,2,0)</f>
        <v>烽火R220K V2</v>
      </c>
      <c r="I432" s="308" t="s">
        <v>578</v>
      </c>
      <c r="J432" s="109" t="str">
        <f t="shared" si="80"/>
        <v>LC-LC 10米</v>
      </c>
      <c r="K432" s="309">
        <v>2</v>
      </c>
      <c r="L432" s="109">
        <f t="shared" si="84"/>
        <v>10</v>
      </c>
      <c r="M432" s="310"/>
      <c r="N432" s="311" t="str">
        <f t="shared" si="85"/>
        <v>架内走线</v>
      </c>
      <c r="O432" s="312"/>
      <c r="P432" s="309"/>
      <c r="Q432" s="298">
        <f t="shared" si="86"/>
        <v>10</v>
      </c>
    </row>
    <row r="433" hidden="1" spans="1:17">
      <c r="A433" s="308" t="s">
        <v>576</v>
      </c>
      <c r="B433" s="309">
        <v>378</v>
      </c>
      <c r="C433" s="50" t="str">
        <f>VLOOKUP(D433,'00设备表'!$D:$F,3,0)</f>
        <v>HW105-06</v>
      </c>
      <c r="D433" s="141" t="s">
        <v>392</v>
      </c>
      <c r="E433" s="50" t="str">
        <f>VLOOKUP(D433,'00设备表'!$D:$F,2,0)</f>
        <v>华为CE6881H</v>
      </c>
      <c r="F433" s="50" t="str">
        <f>VLOOKUP(G433,'00设备表'!$D:$F,3,0)</f>
        <v>HW105-08</v>
      </c>
      <c r="G433" s="99" t="s">
        <v>407</v>
      </c>
      <c r="H433" s="50" t="str">
        <f>VLOOKUP(G433,'00设备表'!$D:$F,2,0)</f>
        <v>烽火R220K V2</v>
      </c>
      <c r="I433" s="308" t="s">
        <v>578</v>
      </c>
      <c r="J433" s="109" t="str">
        <f t="shared" si="80"/>
        <v>LC-LC 15米</v>
      </c>
      <c r="K433" s="309">
        <v>2</v>
      </c>
      <c r="L433" s="109">
        <f t="shared" si="84"/>
        <v>15</v>
      </c>
      <c r="M433" s="310"/>
      <c r="N433" s="311" t="str">
        <f t="shared" si="85"/>
        <v>上走线</v>
      </c>
      <c r="O433" s="312"/>
      <c r="P433" s="309"/>
      <c r="Q433" s="298">
        <f t="shared" si="86"/>
        <v>15</v>
      </c>
    </row>
    <row r="434" hidden="1" spans="1:17">
      <c r="A434" s="308" t="s">
        <v>576</v>
      </c>
      <c r="B434" s="309">
        <v>379</v>
      </c>
      <c r="C434" s="50" t="str">
        <f>VLOOKUP(D434,'00设备表'!$D:$F,3,0)</f>
        <v>HW105-06</v>
      </c>
      <c r="D434" s="141" t="s">
        <v>392</v>
      </c>
      <c r="E434" s="50" t="str">
        <f>VLOOKUP(D434,'00设备表'!$D:$F,2,0)</f>
        <v>华为CE6881H</v>
      </c>
      <c r="F434" s="50" t="str">
        <f>VLOOKUP(G434,'00设备表'!$D:$F,3,0)</f>
        <v>HW105-06</v>
      </c>
      <c r="G434" s="99" t="s">
        <v>396</v>
      </c>
      <c r="H434" s="50" t="str">
        <f>VLOOKUP(G434,'00设备表'!$D:$F,2,0)</f>
        <v>烽火R220K V2</v>
      </c>
      <c r="I434" s="308" t="s">
        <v>578</v>
      </c>
      <c r="J434" s="109" t="str">
        <f t="shared" si="80"/>
        <v>LC-LC 10米</v>
      </c>
      <c r="K434" s="309">
        <v>2</v>
      </c>
      <c r="L434" s="109">
        <f t="shared" ref="L434:L448" si="87">IF(C434=F434,10,(10+ROUNDUP(ABS(MID(C434,7,3)-MID(F434,7,3))/4,0)*5))</f>
        <v>10</v>
      </c>
      <c r="M434" s="310"/>
      <c r="N434" s="311" t="str">
        <f t="shared" ref="N434:N448" si="88">IF(L434=10,"架内走线","上走线")</f>
        <v>架内走线</v>
      </c>
      <c r="O434" s="312"/>
      <c r="P434" s="309"/>
      <c r="Q434" s="298">
        <f t="shared" ref="Q434:Q448" si="89">IF(ABS(MID(C434,3,3)-MID(F434,3,3))&lt;&gt;0,"建议手动计算",IF(C434=F434,10,(10+ROUNDUP(ABS(MID(C434,7,3)-MID(F434,7,3))/4,0)*5)))</f>
        <v>10</v>
      </c>
    </row>
    <row r="435" hidden="1" spans="1:17">
      <c r="A435" s="308" t="s">
        <v>576</v>
      </c>
      <c r="B435" s="309">
        <v>380</v>
      </c>
      <c r="C435" s="50" t="str">
        <f>VLOOKUP(D435,'00设备表'!$D:$F,3,0)</f>
        <v>HW105-06</v>
      </c>
      <c r="D435" s="141" t="s">
        <v>392</v>
      </c>
      <c r="E435" s="50" t="str">
        <f>VLOOKUP(D435,'00设备表'!$D:$F,2,0)</f>
        <v>华为CE6881H</v>
      </c>
      <c r="F435" s="50" t="str">
        <f>VLOOKUP(G435,'00设备表'!$D:$F,3,0)</f>
        <v>HW105-08</v>
      </c>
      <c r="G435" s="99" t="s">
        <v>406</v>
      </c>
      <c r="H435" s="50" t="str">
        <f>VLOOKUP(G435,'00设备表'!$D:$F,2,0)</f>
        <v>烽火R220K V2</v>
      </c>
      <c r="I435" s="308" t="s">
        <v>578</v>
      </c>
      <c r="J435" s="109" t="str">
        <f t="shared" si="80"/>
        <v>LC-LC 15米</v>
      </c>
      <c r="K435" s="309">
        <v>2</v>
      </c>
      <c r="L435" s="109">
        <f t="shared" si="87"/>
        <v>15</v>
      </c>
      <c r="M435" s="310"/>
      <c r="N435" s="311" t="str">
        <f t="shared" si="88"/>
        <v>上走线</v>
      </c>
      <c r="O435" s="312"/>
      <c r="P435" s="309"/>
      <c r="Q435" s="298">
        <f t="shared" si="89"/>
        <v>15</v>
      </c>
    </row>
    <row r="436" hidden="1" spans="1:17">
      <c r="A436" s="308" t="s">
        <v>576</v>
      </c>
      <c r="B436" s="309">
        <v>381</v>
      </c>
      <c r="C436" s="50" t="str">
        <f>VLOOKUP(D436,'00设备表'!$D:$F,3,0)</f>
        <v>HW105-06</v>
      </c>
      <c r="D436" s="141" t="s">
        <v>392</v>
      </c>
      <c r="E436" s="50" t="str">
        <f>VLOOKUP(D436,'00设备表'!$D:$F,2,0)</f>
        <v>华为CE6881H</v>
      </c>
      <c r="F436" s="50" t="str">
        <f>VLOOKUP(G436,'00设备表'!$D:$F,3,0)</f>
        <v>HW105-06</v>
      </c>
      <c r="G436" s="141" t="s">
        <v>395</v>
      </c>
      <c r="H436" s="50" t="str">
        <f>VLOOKUP(G436,'00设备表'!$D:$F,2,0)</f>
        <v>烽火R220K V2</v>
      </c>
      <c r="I436" s="308" t="s">
        <v>578</v>
      </c>
      <c r="J436" s="109" t="str">
        <f t="shared" si="80"/>
        <v>LC-LC 10米</v>
      </c>
      <c r="K436" s="309">
        <v>2</v>
      </c>
      <c r="L436" s="109">
        <f t="shared" si="87"/>
        <v>10</v>
      </c>
      <c r="M436" s="310"/>
      <c r="N436" s="311" t="str">
        <f t="shared" si="88"/>
        <v>架内走线</v>
      </c>
      <c r="O436" s="312"/>
      <c r="P436" s="309"/>
      <c r="Q436" s="298">
        <f t="shared" si="89"/>
        <v>10</v>
      </c>
    </row>
    <row r="437" hidden="1" spans="1:17">
      <c r="A437" s="308" t="s">
        <v>576</v>
      </c>
      <c r="B437" s="309">
        <v>382</v>
      </c>
      <c r="C437" s="50" t="str">
        <f>VLOOKUP(D437,'00设备表'!$D:$F,3,0)</f>
        <v>HW105-06</v>
      </c>
      <c r="D437" s="141" t="s">
        <v>392</v>
      </c>
      <c r="E437" s="50" t="str">
        <f>VLOOKUP(D437,'00设备表'!$D:$F,2,0)</f>
        <v>华为CE6881H</v>
      </c>
      <c r="F437" s="50" t="str">
        <f>VLOOKUP(G437,'00设备表'!$D:$F,3,0)</f>
        <v>HW106-02</v>
      </c>
      <c r="G437" s="141" t="s">
        <v>418</v>
      </c>
      <c r="H437" s="50" t="str">
        <f>VLOOKUP(G437,'00设备表'!$D:$F,2,0)</f>
        <v>烽火R220K V2</v>
      </c>
      <c r="I437" s="308" t="s">
        <v>578</v>
      </c>
      <c r="J437" s="109" t="str">
        <f t="shared" si="80"/>
        <v>LC-LC 15米</v>
      </c>
      <c r="K437" s="309">
        <v>2</v>
      </c>
      <c r="L437" s="109">
        <f t="shared" si="87"/>
        <v>15</v>
      </c>
      <c r="M437" s="310"/>
      <c r="N437" s="311" t="str">
        <f t="shared" si="88"/>
        <v>上走线</v>
      </c>
      <c r="O437" s="312"/>
      <c r="P437" s="309"/>
      <c r="Q437" s="298" t="str">
        <f t="shared" si="89"/>
        <v>建议手动计算</v>
      </c>
    </row>
    <row r="438" hidden="1" spans="1:17">
      <c r="A438" s="308" t="s">
        <v>576</v>
      </c>
      <c r="B438" s="309">
        <v>383</v>
      </c>
      <c r="C438" s="50" t="str">
        <f>VLOOKUP(D438,'00设备表'!$D:$F,3,0)</f>
        <v>HW105-06</v>
      </c>
      <c r="D438" s="141" t="s">
        <v>392</v>
      </c>
      <c r="E438" s="50" t="str">
        <f>VLOOKUP(D438,'00设备表'!$D:$F,2,0)</f>
        <v>华为CE6881H</v>
      </c>
      <c r="F438" s="50" t="str">
        <f>VLOOKUP(G438,'00设备表'!$D:$F,3,0)</f>
        <v>HW106-03</v>
      </c>
      <c r="G438" s="99" t="s">
        <v>424</v>
      </c>
      <c r="H438" s="50" t="str">
        <f>VLOOKUP(G438,'00设备表'!$D:$F,2,0)</f>
        <v>烽火R220K V2</v>
      </c>
      <c r="I438" s="308" t="s">
        <v>578</v>
      </c>
      <c r="J438" s="109" t="str">
        <f t="shared" si="80"/>
        <v>LC-LC 15米</v>
      </c>
      <c r="K438" s="309">
        <v>2</v>
      </c>
      <c r="L438" s="109">
        <f t="shared" si="87"/>
        <v>15</v>
      </c>
      <c r="M438" s="310"/>
      <c r="N438" s="311" t="str">
        <f t="shared" si="88"/>
        <v>上走线</v>
      </c>
      <c r="O438" s="312"/>
      <c r="P438" s="308" t="s">
        <v>603</v>
      </c>
      <c r="Q438" s="298" t="str">
        <f t="shared" si="89"/>
        <v>建议手动计算</v>
      </c>
    </row>
    <row r="439" hidden="1" spans="1:17">
      <c r="A439" s="308" t="s">
        <v>576</v>
      </c>
      <c r="B439" s="309">
        <v>384</v>
      </c>
      <c r="C439" s="50" t="str">
        <f>VLOOKUP(D439,'00设备表'!$D:$F,3,0)</f>
        <v>HW105-06</v>
      </c>
      <c r="D439" s="141" t="s">
        <v>392</v>
      </c>
      <c r="E439" s="50" t="str">
        <f>VLOOKUP(D439,'00设备表'!$D:$F,2,0)</f>
        <v>华为CE6881H</v>
      </c>
      <c r="F439" s="50" t="str">
        <f>VLOOKUP(G439,'00设备表'!$D:$F,3,0)</f>
        <v>HW106-04</v>
      </c>
      <c r="G439" s="99" t="s">
        <v>433</v>
      </c>
      <c r="H439" s="50" t="str">
        <f>VLOOKUP(G439,'00设备表'!$D:$F,2,0)</f>
        <v>华为9520</v>
      </c>
      <c r="I439" s="308" t="s">
        <v>578</v>
      </c>
      <c r="J439" s="109" t="str">
        <f t="shared" si="80"/>
        <v>LC-LC 15米</v>
      </c>
      <c r="K439" s="309">
        <v>2</v>
      </c>
      <c r="L439" s="109">
        <f t="shared" si="87"/>
        <v>15</v>
      </c>
      <c r="M439" s="310"/>
      <c r="N439" s="311" t="str">
        <f t="shared" si="88"/>
        <v>上走线</v>
      </c>
      <c r="O439" s="312"/>
      <c r="P439" s="308" t="s">
        <v>604</v>
      </c>
      <c r="Q439" s="298" t="str">
        <f t="shared" si="89"/>
        <v>建议手动计算</v>
      </c>
    </row>
    <row r="440" hidden="1" spans="1:17">
      <c r="A440" s="308" t="s">
        <v>576</v>
      </c>
      <c r="B440" s="309">
        <v>385</v>
      </c>
      <c r="C440" s="50" t="str">
        <f>VLOOKUP(D440,'00设备表'!$D:$F,3,0)</f>
        <v>HW105-06</v>
      </c>
      <c r="D440" s="141" t="s">
        <v>392</v>
      </c>
      <c r="E440" s="50" t="str">
        <f>VLOOKUP(D440,'00设备表'!$D:$F,2,0)</f>
        <v>华为CE6881H</v>
      </c>
      <c r="F440" s="50" t="str">
        <f>VLOOKUP(G440,'00设备表'!$D:$F,3,0)</f>
        <v>HW106-06</v>
      </c>
      <c r="G440" s="99" t="s">
        <v>436</v>
      </c>
      <c r="H440" s="50" t="str">
        <f>VLOOKUP(G440,'00设备表'!$D:$F,2,0)</f>
        <v>中兴R5530 G2</v>
      </c>
      <c r="I440" s="308" t="s">
        <v>578</v>
      </c>
      <c r="J440" s="109" t="str">
        <f t="shared" si="80"/>
        <v>LC-LC 10米</v>
      </c>
      <c r="K440" s="309">
        <v>2</v>
      </c>
      <c r="L440" s="109">
        <f t="shared" si="87"/>
        <v>10</v>
      </c>
      <c r="M440" s="310"/>
      <c r="N440" s="311" t="str">
        <f t="shared" si="88"/>
        <v>架内走线</v>
      </c>
      <c r="O440" s="312"/>
      <c r="P440" s="309"/>
      <c r="Q440" s="298" t="str">
        <f t="shared" si="89"/>
        <v>建议手动计算</v>
      </c>
    </row>
    <row r="441" ht="16" spans="1:17">
      <c r="A441" s="308" t="s">
        <v>576</v>
      </c>
      <c r="B441" s="309">
        <v>385</v>
      </c>
      <c r="C441" s="50" t="str">
        <f>VLOOKUP(D441,'00设备表'!$D:$F,3,0)</f>
        <v>HW105-06</v>
      </c>
      <c r="D441" s="141" t="s">
        <v>392</v>
      </c>
      <c r="E441" s="50" t="str">
        <f>VLOOKUP(D441,'00设备表'!$D:$F,2,0)</f>
        <v>华为CE6881H</v>
      </c>
      <c r="F441" s="28" t="s">
        <v>410</v>
      </c>
      <c r="G441" s="28" t="s">
        <v>415</v>
      </c>
      <c r="H441" s="28" t="s">
        <v>412</v>
      </c>
      <c r="I441" s="308" t="s">
        <v>578</v>
      </c>
      <c r="J441" s="109" t="str">
        <f t="shared" si="80"/>
        <v>LC-LC 15米</v>
      </c>
      <c r="K441" s="309">
        <v>2</v>
      </c>
      <c r="L441" s="109">
        <f t="shared" si="87"/>
        <v>15</v>
      </c>
      <c r="M441" s="310"/>
      <c r="N441" s="311" t="str">
        <f t="shared" si="88"/>
        <v>上走线</v>
      </c>
      <c r="O441" s="312"/>
      <c r="P441" s="309"/>
      <c r="Q441" s="298">
        <f t="shared" si="89"/>
        <v>15</v>
      </c>
    </row>
    <row r="442" ht="16" spans="1:17">
      <c r="A442" s="308" t="s">
        <v>576</v>
      </c>
      <c r="B442" s="309">
        <v>385</v>
      </c>
      <c r="C442" s="50" t="str">
        <f>VLOOKUP(D442,'00设备表'!$D:$F,3,0)</f>
        <v>HW105-06</v>
      </c>
      <c r="D442" s="141" t="s">
        <v>392</v>
      </c>
      <c r="E442" s="50" t="str">
        <f>VLOOKUP(D442,'00设备表'!$D:$F,2,0)</f>
        <v>华为CE6881H</v>
      </c>
      <c r="F442" s="28" t="s">
        <v>410</v>
      </c>
      <c r="G442" s="28" t="s">
        <v>414</v>
      </c>
      <c r="H442" s="28" t="s">
        <v>412</v>
      </c>
      <c r="I442" s="308" t="s">
        <v>578</v>
      </c>
      <c r="J442" s="109" t="str">
        <f t="shared" si="80"/>
        <v>LC-LC 15米</v>
      </c>
      <c r="K442" s="309">
        <v>2</v>
      </c>
      <c r="L442" s="109">
        <f t="shared" si="87"/>
        <v>15</v>
      </c>
      <c r="M442" s="310"/>
      <c r="N442" s="311" t="str">
        <f t="shared" si="88"/>
        <v>上走线</v>
      </c>
      <c r="O442" s="312"/>
      <c r="P442" s="309"/>
      <c r="Q442" s="298">
        <f t="shared" si="89"/>
        <v>15</v>
      </c>
    </row>
    <row r="443" ht="16" spans="1:17">
      <c r="A443" s="308" t="s">
        <v>576</v>
      </c>
      <c r="B443" s="309">
        <v>385</v>
      </c>
      <c r="C443" s="50" t="str">
        <f>VLOOKUP(D443,'00设备表'!$D:$F,3,0)</f>
        <v>HW105-06</v>
      </c>
      <c r="D443" s="141" t="s">
        <v>392</v>
      </c>
      <c r="E443" s="50" t="str">
        <f>VLOOKUP(D443,'00设备表'!$D:$F,2,0)</f>
        <v>华为CE6881H</v>
      </c>
      <c r="F443" s="28" t="s">
        <v>410</v>
      </c>
      <c r="G443" s="28" t="s">
        <v>413</v>
      </c>
      <c r="H443" s="28" t="s">
        <v>412</v>
      </c>
      <c r="I443" s="308" t="s">
        <v>578</v>
      </c>
      <c r="J443" s="109" t="str">
        <f t="shared" si="80"/>
        <v>LC-LC 15米</v>
      </c>
      <c r="K443" s="309">
        <v>2</v>
      </c>
      <c r="L443" s="109">
        <f t="shared" si="87"/>
        <v>15</v>
      </c>
      <c r="M443" s="310"/>
      <c r="N443" s="311" t="str">
        <f t="shared" si="88"/>
        <v>上走线</v>
      </c>
      <c r="O443" s="312"/>
      <c r="P443" s="309"/>
      <c r="Q443" s="298">
        <f t="shared" si="89"/>
        <v>15</v>
      </c>
    </row>
    <row r="444" ht="16" spans="1:17">
      <c r="A444" s="308" t="s">
        <v>576</v>
      </c>
      <c r="B444" s="309">
        <v>385</v>
      </c>
      <c r="C444" s="50" t="str">
        <f>VLOOKUP(D444,'00设备表'!$D:$F,3,0)</f>
        <v>HW105-06</v>
      </c>
      <c r="D444" s="141" t="s">
        <v>392</v>
      </c>
      <c r="E444" s="50" t="str">
        <f>VLOOKUP(D444,'00设备表'!$D:$F,2,0)</f>
        <v>华为CE6881H</v>
      </c>
      <c r="F444" s="28" t="s">
        <v>410</v>
      </c>
      <c r="G444" s="28" t="s">
        <v>411</v>
      </c>
      <c r="H444" s="28" t="s">
        <v>412</v>
      </c>
      <c r="I444" s="308" t="s">
        <v>578</v>
      </c>
      <c r="J444" s="109" t="str">
        <f t="shared" si="80"/>
        <v>LC-LC 15米</v>
      </c>
      <c r="K444" s="309">
        <v>2</v>
      </c>
      <c r="L444" s="109">
        <f t="shared" si="87"/>
        <v>15</v>
      </c>
      <c r="M444" s="310"/>
      <c r="N444" s="311" t="str">
        <f t="shared" si="88"/>
        <v>上走线</v>
      </c>
      <c r="O444" s="312"/>
      <c r="P444" s="309"/>
      <c r="Q444" s="298">
        <f t="shared" si="89"/>
        <v>15</v>
      </c>
    </row>
    <row r="445" hidden="1" spans="1:17">
      <c r="A445" s="308" t="s">
        <v>576</v>
      </c>
      <c r="B445" s="309">
        <v>398</v>
      </c>
      <c r="C445" s="50" t="str">
        <f>VLOOKUP(D445,'00设备表'!$D:$F,3,0)</f>
        <v>HW105-08</v>
      </c>
      <c r="D445" s="141" t="s">
        <v>402</v>
      </c>
      <c r="E445" s="50" t="str">
        <f>VLOOKUP(D445,'00设备表'!$D:$F,2,0)</f>
        <v>华为CE6881H</v>
      </c>
      <c r="F445" s="50" t="str">
        <f>VLOOKUP(G445,'00设备表'!$D:$F,3,0)</f>
        <v>HW105-06</v>
      </c>
      <c r="G445" s="25" t="s">
        <v>394</v>
      </c>
      <c r="H445" s="50" t="str">
        <f>VLOOKUP(G445,'00设备表'!$D:$F,2,0)</f>
        <v>烽火R220K V2</v>
      </c>
      <c r="I445" s="308" t="s">
        <v>578</v>
      </c>
      <c r="J445" s="109" t="str">
        <f t="shared" si="80"/>
        <v>LC-LC 15米</v>
      </c>
      <c r="K445" s="309">
        <v>2</v>
      </c>
      <c r="L445" s="109">
        <f t="shared" ref="L445:L470" si="90">IF(C445=F445,10,(10+ROUNDUP(ABS(MID(C445,7,3)-MID(F445,7,3))/4,0)*5))</f>
        <v>15</v>
      </c>
      <c r="M445" s="310">
        <f t="shared" ref="M445:M454" si="91">K445*L445</f>
        <v>30</v>
      </c>
      <c r="N445" s="311" t="str">
        <f t="shared" ref="N445:N470" si="92">IF(L445=10,"架内走线","上走线")</f>
        <v>上走线</v>
      </c>
      <c r="O445" s="312"/>
      <c r="P445" s="309"/>
      <c r="Q445" s="298">
        <f t="shared" ref="Q445:Q470" si="93">IF(ABS(MID(C445,3,3)-MID(F445,3,3))&lt;&gt;0,"建议手动计算",IF(C445=F445,10,(10+ROUNDUP(ABS(MID(C445,7,3)-MID(F445,7,3))/4,0)*5)))</f>
        <v>15</v>
      </c>
    </row>
    <row r="446" hidden="1" spans="1:17">
      <c r="A446" s="308" t="s">
        <v>576</v>
      </c>
      <c r="B446" s="309">
        <v>399</v>
      </c>
      <c r="C446" s="50" t="str">
        <f>VLOOKUP(D446,'00设备表'!$D:$F,3,0)</f>
        <v>HW105-08</v>
      </c>
      <c r="D446" s="141" t="s">
        <v>402</v>
      </c>
      <c r="E446" s="50" t="str">
        <f>VLOOKUP(D446,'00设备表'!$D:$F,2,0)</f>
        <v>华为CE6881H</v>
      </c>
      <c r="F446" s="50" t="str">
        <f>VLOOKUP(G446,'00设备表'!$D:$F,3,0)</f>
        <v>HW105-08</v>
      </c>
      <c r="G446" s="25" t="s">
        <v>405</v>
      </c>
      <c r="H446" s="50" t="str">
        <f>VLOOKUP(G446,'00设备表'!$D:$F,2,0)</f>
        <v>烽火R220K V2</v>
      </c>
      <c r="I446" s="308" t="s">
        <v>578</v>
      </c>
      <c r="J446" s="109" t="str">
        <f t="shared" si="80"/>
        <v>LC-LC 10米</v>
      </c>
      <c r="K446" s="309">
        <v>2</v>
      </c>
      <c r="L446" s="109">
        <f t="shared" si="90"/>
        <v>10</v>
      </c>
      <c r="M446" s="310">
        <f t="shared" si="91"/>
        <v>20</v>
      </c>
      <c r="N446" s="311" t="str">
        <f t="shared" si="92"/>
        <v>架内走线</v>
      </c>
      <c r="O446" s="312"/>
      <c r="P446" s="309"/>
      <c r="Q446" s="298">
        <f t="shared" si="93"/>
        <v>10</v>
      </c>
    </row>
    <row r="447" hidden="1" spans="1:17">
      <c r="A447" s="308" t="s">
        <v>576</v>
      </c>
      <c r="B447" s="309">
        <v>400</v>
      </c>
      <c r="C447" s="50" t="str">
        <f>VLOOKUP(D447,'00设备表'!$D:$F,3,0)</f>
        <v>HW105-08</v>
      </c>
      <c r="D447" s="141" t="s">
        <v>402</v>
      </c>
      <c r="E447" s="50" t="str">
        <f>VLOOKUP(D447,'00设备表'!$D:$F,2,0)</f>
        <v>华为CE6881H</v>
      </c>
      <c r="F447" s="50" t="str">
        <f>VLOOKUP(G447,'00设备表'!$D:$F,3,0)</f>
        <v>HW105-06</v>
      </c>
      <c r="G447" s="25" t="s">
        <v>399</v>
      </c>
      <c r="H447" s="50" t="str">
        <f>VLOOKUP(G447,'00设备表'!$D:$F,2,0)</f>
        <v>烽火R220K V2</v>
      </c>
      <c r="I447" s="308" t="s">
        <v>578</v>
      </c>
      <c r="J447" s="109" t="str">
        <f t="shared" si="80"/>
        <v>LC-LC 15米</v>
      </c>
      <c r="K447" s="309">
        <v>2</v>
      </c>
      <c r="L447" s="109">
        <f t="shared" si="90"/>
        <v>15</v>
      </c>
      <c r="M447" s="310">
        <f t="shared" si="91"/>
        <v>30</v>
      </c>
      <c r="N447" s="311" t="str">
        <f t="shared" si="92"/>
        <v>上走线</v>
      </c>
      <c r="O447" s="312"/>
      <c r="P447" s="309"/>
      <c r="Q447" s="298">
        <f t="shared" si="93"/>
        <v>15</v>
      </c>
    </row>
    <row r="448" hidden="1" spans="1:17">
      <c r="A448" s="308" t="s">
        <v>576</v>
      </c>
      <c r="B448" s="309">
        <v>401</v>
      </c>
      <c r="C448" s="50" t="str">
        <f>VLOOKUP(D448,'00设备表'!$D:$F,3,0)</f>
        <v>HW105-08</v>
      </c>
      <c r="D448" s="141" t="s">
        <v>402</v>
      </c>
      <c r="E448" s="50" t="str">
        <f>VLOOKUP(D448,'00设备表'!$D:$F,2,0)</f>
        <v>华为CE6881H</v>
      </c>
      <c r="F448" s="50" t="str">
        <f>VLOOKUP(G448,'00设备表'!$D:$F,3,0)</f>
        <v>HW105-08</v>
      </c>
      <c r="G448" s="25" t="s">
        <v>409</v>
      </c>
      <c r="H448" s="50" t="str">
        <f>VLOOKUP(G448,'00设备表'!$D:$F,2,0)</f>
        <v>烽火R220K V2</v>
      </c>
      <c r="I448" s="308" t="s">
        <v>578</v>
      </c>
      <c r="J448" s="109" t="str">
        <f t="shared" si="80"/>
        <v>LC-LC 10米</v>
      </c>
      <c r="K448" s="309">
        <v>2</v>
      </c>
      <c r="L448" s="109">
        <f t="shared" si="90"/>
        <v>10</v>
      </c>
      <c r="M448" s="310">
        <f t="shared" si="91"/>
        <v>20</v>
      </c>
      <c r="N448" s="311" t="str">
        <f t="shared" si="92"/>
        <v>架内走线</v>
      </c>
      <c r="O448" s="312"/>
      <c r="P448" s="309"/>
      <c r="Q448" s="298">
        <f t="shared" si="93"/>
        <v>10</v>
      </c>
    </row>
    <row r="449" hidden="1" spans="1:17">
      <c r="A449" s="308" t="s">
        <v>576</v>
      </c>
      <c r="B449" s="309">
        <v>402</v>
      </c>
      <c r="C449" s="50" t="str">
        <f>VLOOKUP(D449,'00设备表'!$D:$F,3,0)</f>
        <v>HW105-08</v>
      </c>
      <c r="D449" s="141" t="s">
        <v>402</v>
      </c>
      <c r="E449" s="50" t="str">
        <f>VLOOKUP(D449,'00设备表'!$D:$F,2,0)</f>
        <v>华为CE6881H</v>
      </c>
      <c r="F449" s="50" t="str">
        <f>VLOOKUP(G449,'00设备表'!$D:$F,3,0)</f>
        <v>HW105-06</v>
      </c>
      <c r="G449" s="25" t="s">
        <v>398</v>
      </c>
      <c r="H449" s="50" t="str">
        <f>VLOOKUP(G449,'00设备表'!$D:$F,2,0)</f>
        <v>烽火R220K V2</v>
      </c>
      <c r="I449" s="308" t="s">
        <v>578</v>
      </c>
      <c r="J449" s="109" t="str">
        <f t="shared" si="80"/>
        <v>LC-LC 15米</v>
      </c>
      <c r="K449" s="309">
        <v>2</v>
      </c>
      <c r="L449" s="109">
        <f t="shared" si="90"/>
        <v>15</v>
      </c>
      <c r="M449" s="310">
        <f t="shared" si="91"/>
        <v>30</v>
      </c>
      <c r="N449" s="311" t="str">
        <f t="shared" si="92"/>
        <v>上走线</v>
      </c>
      <c r="O449" s="312"/>
      <c r="P449" s="309"/>
      <c r="Q449" s="298">
        <f t="shared" si="93"/>
        <v>15</v>
      </c>
    </row>
    <row r="450" hidden="1" spans="1:17">
      <c r="A450" s="308" t="s">
        <v>576</v>
      </c>
      <c r="B450" s="309">
        <v>403</v>
      </c>
      <c r="C450" s="50" t="str">
        <f>VLOOKUP(D450,'00设备表'!$D:$F,3,0)</f>
        <v>HW105-08</v>
      </c>
      <c r="D450" s="141" t="s">
        <v>402</v>
      </c>
      <c r="E450" s="50" t="str">
        <f>VLOOKUP(D450,'00设备表'!$D:$F,2,0)</f>
        <v>华为CE6881H</v>
      </c>
      <c r="F450" s="50" t="str">
        <f>VLOOKUP(G450,'00设备表'!$D:$F,3,0)</f>
        <v>HW105-08</v>
      </c>
      <c r="G450" s="25" t="s">
        <v>408</v>
      </c>
      <c r="H450" s="50" t="str">
        <f>VLOOKUP(G450,'00设备表'!$D:$F,2,0)</f>
        <v>烽火R220K V2</v>
      </c>
      <c r="I450" s="308" t="s">
        <v>578</v>
      </c>
      <c r="J450" s="109" t="str">
        <f t="shared" si="80"/>
        <v>LC-LC 10米</v>
      </c>
      <c r="K450" s="309">
        <v>2</v>
      </c>
      <c r="L450" s="109">
        <f t="shared" si="90"/>
        <v>10</v>
      </c>
      <c r="M450" s="310">
        <f t="shared" si="91"/>
        <v>20</v>
      </c>
      <c r="N450" s="311" t="str">
        <f t="shared" si="92"/>
        <v>架内走线</v>
      </c>
      <c r="O450" s="312"/>
      <c r="P450" s="309"/>
      <c r="Q450" s="298">
        <f t="shared" si="93"/>
        <v>10</v>
      </c>
    </row>
    <row r="451" hidden="1" spans="1:17">
      <c r="A451" s="308" t="s">
        <v>576</v>
      </c>
      <c r="B451" s="309">
        <v>404</v>
      </c>
      <c r="C451" s="50" t="str">
        <f>VLOOKUP(D451,'00设备表'!$D:$F,3,0)</f>
        <v>HW105-08</v>
      </c>
      <c r="D451" s="141" t="s">
        <v>402</v>
      </c>
      <c r="E451" s="50" t="str">
        <f>VLOOKUP(D451,'00设备表'!$D:$F,2,0)</f>
        <v>华为CE6881H</v>
      </c>
      <c r="F451" s="50" t="str">
        <f>VLOOKUP(G451,'00设备表'!$D:$F,3,0)</f>
        <v>HW105-06</v>
      </c>
      <c r="G451" s="25" t="s">
        <v>397</v>
      </c>
      <c r="H451" s="50" t="str">
        <f>VLOOKUP(G451,'00设备表'!$D:$F,2,0)</f>
        <v>烽火R220K V2</v>
      </c>
      <c r="I451" s="308" t="s">
        <v>578</v>
      </c>
      <c r="J451" s="109" t="str">
        <f t="shared" si="80"/>
        <v>LC-LC 15米</v>
      </c>
      <c r="K451" s="309">
        <v>2</v>
      </c>
      <c r="L451" s="109">
        <f t="shared" si="90"/>
        <v>15</v>
      </c>
      <c r="M451" s="310">
        <f t="shared" si="91"/>
        <v>30</v>
      </c>
      <c r="N451" s="311" t="str">
        <f t="shared" si="92"/>
        <v>上走线</v>
      </c>
      <c r="O451" s="312"/>
      <c r="P451" s="309"/>
      <c r="Q451" s="298">
        <f t="shared" si="93"/>
        <v>15</v>
      </c>
    </row>
    <row r="452" hidden="1" spans="1:17">
      <c r="A452" s="308" t="s">
        <v>576</v>
      </c>
      <c r="B452" s="309">
        <v>405</v>
      </c>
      <c r="C452" s="50" t="str">
        <f>VLOOKUP(D452,'00设备表'!$D:$F,3,0)</f>
        <v>HW105-08</v>
      </c>
      <c r="D452" s="141" t="s">
        <v>402</v>
      </c>
      <c r="E452" s="50" t="str">
        <f>VLOOKUP(D452,'00设备表'!$D:$F,2,0)</f>
        <v>华为CE6881H</v>
      </c>
      <c r="F452" s="50" t="str">
        <f>VLOOKUP(G452,'00设备表'!$D:$F,3,0)</f>
        <v>HW105-08</v>
      </c>
      <c r="G452" s="25" t="s">
        <v>407</v>
      </c>
      <c r="H452" s="50" t="str">
        <f>VLOOKUP(G452,'00设备表'!$D:$F,2,0)</f>
        <v>烽火R220K V2</v>
      </c>
      <c r="I452" s="308" t="s">
        <v>578</v>
      </c>
      <c r="J452" s="109" t="str">
        <f t="shared" si="80"/>
        <v>LC-LC 10米</v>
      </c>
      <c r="K452" s="309">
        <v>2</v>
      </c>
      <c r="L452" s="109">
        <f t="shared" si="90"/>
        <v>10</v>
      </c>
      <c r="M452" s="310">
        <f t="shared" si="91"/>
        <v>20</v>
      </c>
      <c r="N452" s="311" t="str">
        <f t="shared" si="92"/>
        <v>架内走线</v>
      </c>
      <c r="O452" s="312"/>
      <c r="P452" s="309"/>
      <c r="Q452" s="298">
        <f t="shared" si="93"/>
        <v>10</v>
      </c>
    </row>
    <row r="453" hidden="1" spans="1:17">
      <c r="A453" s="308" t="s">
        <v>576</v>
      </c>
      <c r="B453" s="309">
        <v>406</v>
      </c>
      <c r="C453" s="50" t="str">
        <f>VLOOKUP(D453,'00设备表'!$D:$F,3,0)</f>
        <v>HW105-08</v>
      </c>
      <c r="D453" s="141" t="s">
        <v>402</v>
      </c>
      <c r="E453" s="50" t="str">
        <f>VLOOKUP(D453,'00设备表'!$D:$F,2,0)</f>
        <v>华为CE6881H</v>
      </c>
      <c r="F453" s="50" t="str">
        <f>VLOOKUP(G453,'00设备表'!$D:$F,3,0)</f>
        <v>HW105-06</v>
      </c>
      <c r="G453" s="25" t="s">
        <v>396</v>
      </c>
      <c r="H453" s="50" t="str">
        <f>VLOOKUP(G453,'00设备表'!$D:$F,2,0)</f>
        <v>烽火R220K V2</v>
      </c>
      <c r="I453" s="308" t="s">
        <v>578</v>
      </c>
      <c r="J453" s="109" t="str">
        <f t="shared" si="80"/>
        <v>LC-LC 15米</v>
      </c>
      <c r="K453" s="309">
        <v>2</v>
      </c>
      <c r="L453" s="109">
        <f t="shared" si="90"/>
        <v>15</v>
      </c>
      <c r="M453" s="310">
        <f t="shared" si="91"/>
        <v>30</v>
      </c>
      <c r="N453" s="311" t="str">
        <f t="shared" si="92"/>
        <v>上走线</v>
      </c>
      <c r="O453" s="312"/>
      <c r="P453" s="309"/>
      <c r="Q453" s="298">
        <f t="shared" si="93"/>
        <v>15</v>
      </c>
    </row>
    <row r="454" hidden="1" spans="1:17">
      <c r="A454" s="308" t="s">
        <v>576</v>
      </c>
      <c r="B454" s="309">
        <v>407</v>
      </c>
      <c r="C454" s="50" t="str">
        <f>VLOOKUP(D454,'00设备表'!$D:$F,3,0)</f>
        <v>HW105-08</v>
      </c>
      <c r="D454" s="141" t="s">
        <v>402</v>
      </c>
      <c r="E454" s="50" t="str">
        <f>VLOOKUP(D454,'00设备表'!$D:$F,2,0)</f>
        <v>华为CE6881H</v>
      </c>
      <c r="F454" s="50" t="str">
        <f>VLOOKUP(G454,'00设备表'!$D:$F,3,0)</f>
        <v>HW105-08</v>
      </c>
      <c r="G454" s="25" t="s">
        <v>406</v>
      </c>
      <c r="H454" s="50" t="str">
        <f>VLOOKUP(G454,'00设备表'!$D:$F,2,0)</f>
        <v>烽火R220K V2</v>
      </c>
      <c r="I454" s="308" t="s">
        <v>578</v>
      </c>
      <c r="J454" s="109" t="str">
        <f t="shared" si="80"/>
        <v>LC-LC 10米</v>
      </c>
      <c r="K454" s="309">
        <v>2</v>
      </c>
      <c r="L454" s="109">
        <f t="shared" si="90"/>
        <v>10</v>
      </c>
      <c r="M454" s="310">
        <f t="shared" si="91"/>
        <v>20</v>
      </c>
      <c r="N454" s="311" t="str">
        <f t="shared" si="92"/>
        <v>架内走线</v>
      </c>
      <c r="O454" s="312"/>
      <c r="P454" s="309"/>
      <c r="Q454" s="298">
        <f t="shared" si="93"/>
        <v>10</v>
      </c>
    </row>
    <row r="455" hidden="1" spans="1:17">
      <c r="A455" s="308" t="s">
        <v>576</v>
      </c>
      <c r="B455" s="309">
        <v>408</v>
      </c>
      <c r="C455" s="50" t="str">
        <f>VLOOKUP(D455,'00设备表'!$D:$F,3,0)</f>
        <v>HW105-08</v>
      </c>
      <c r="D455" s="141" t="s">
        <v>402</v>
      </c>
      <c r="E455" s="50" t="str">
        <f>VLOOKUP(D455,'00设备表'!$D:$F,2,0)</f>
        <v>华为CE6881H</v>
      </c>
      <c r="F455" s="50" t="str">
        <f>VLOOKUP(G455,'00设备表'!$D:$F,3,0)</f>
        <v>HW105-06</v>
      </c>
      <c r="G455" s="25" t="s">
        <v>395</v>
      </c>
      <c r="H455" s="50" t="str">
        <f>VLOOKUP(G455,'00设备表'!$D:$F,2,0)</f>
        <v>烽火R220K V2</v>
      </c>
      <c r="I455" s="308" t="s">
        <v>578</v>
      </c>
      <c r="J455" s="109" t="str">
        <f t="shared" ref="J455:J467" si="94">IF(I455="多模双头尾纤","LC-LC"&amp;" "&amp;L455&amp;"米",IF(I455="单模双头尾纤","SC-LC"&amp;" "&amp;L455&amp;"米",IF(I455="MPO双头尾纤","MPO-MPO"&amp;" "&amp;L455&amp;"米",IF(I455="以太网线","超五类线",0))))</f>
        <v>LC-LC 15米</v>
      </c>
      <c r="K455" s="309">
        <v>2</v>
      </c>
      <c r="L455" s="109">
        <f t="shared" si="90"/>
        <v>15</v>
      </c>
      <c r="M455" s="310">
        <f t="shared" ref="M455:M467" si="95">K455*L455</f>
        <v>30</v>
      </c>
      <c r="N455" s="311" t="str">
        <f t="shared" si="92"/>
        <v>上走线</v>
      </c>
      <c r="O455" s="312"/>
      <c r="P455" s="309"/>
      <c r="Q455" s="298">
        <f t="shared" si="93"/>
        <v>15</v>
      </c>
    </row>
    <row r="456" hidden="1" spans="1:17">
      <c r="A456" s="308" t="s">
        <v>576</v>
      </c>
      <c r="B456" s="309">
        <v>409</v>
      </c>
      <c r="C456" s="50" t="str">
        <f>VLOOKUP(D456,'00设备表'!$D:$F,3,0)</f>
        <v>HW105-08</v>
      </c>
      <c r="D456" s="141" t="s">
        <v>402</v>
      </c>
      <c r="E456" s="50" t="str">
        <f>VLOOKUP(D456,'00设备表'!$D:$F,2,0)</f>
        <v>华为CE6881H</v>
      </c>
      <c r="F456" s="50" t="str">
        <f>VLOOKUP(G456,'00设备表'!$D:$F,3,0)</f>
        <v>HW106-02</v>
      </c>
      <c r="G456" s="25" t="s">
        <v>418</v>
      </c>
      <c r="H456" s="50" t="str">
        <f>VLOOKUP(G456,'00设备表'!$D:$F,2,0)</f>
        <v>烽火R220K V2</v>
      </c>
      <c r="I456" s="308" t="s">
        <v>578</v>
      </c>
      <c r="J456" s="109" t="str">
        <f t="shared" si="94"/>
        <v>LC-LC 20米</v>
      </c>
      <c r="K456" s="309">
        <v>2</v>
      </c>
      <c r="L456" s="109">
        <f t="shared" si="90"/>
        <v>20</v>
      </c>
      <c r="M456" s="310">
        <f t="shared" si="95"/>
        <v>40</v>
      </c>
      <c r="N456" s="311" t="str">
        <f t="shared" si="92"/>
        <v>上走线</v>
      </c>
      <c r="O456" s="312"/>
      <c r="P456" s="309"/>
      <c r="Q456" s="298" t="str">
        <f t="shared" si="93"/>
        <v>建议手动计算</v>
      </c>
    </row>
    <row r="457" hidden="1" spans="1:17">
      <c r="A457" s="308" t="s">
        <v>576</v>
      </c>
      <c r="B457" s="309">
        <v>410</v>
      </c>
      <c r="C457" s="50" t="str">
        <f>VLOOKUP(D457,'00设备表'!$D:$F,3,0)</f>
        <v>HW105-08</v>
      </c>
      <c r="D457" s="141" t="s">
        <v>402</v>
      </c>
      <c r="E457" s="50" t="str">
        <f>VLOOKUP(D457,'00设备表'!$D:$F,2,0)</f>
        <v>华为CE6881H</v>
      </c>
      <c r="F457" s="50" t="str">
        <f>VLOOKUP(G457,'00设备表'!$D:$F,3,0)</f>
        <v>HW106-03</v>
      </c>
      <c r="G457" s="25" t="s">
        <v>424</v>
      </c>
      <c r="H457" s="50" t="str">
        <f>VLOOKUP(G457,'00设备表'!$D:$F,2,0)</f>
        <v>烽火R220K V2</v>
      </c>
      <c r="I457" s="308" t="s">
        <v>578</v>
      </c>
      <c r="J457" s="109" t="str">
        <f t="shared" si="94"/>
        <v>LC-LC 20米</v>
      </c>
      <c r="K457" s="309">
        <v>2</v>
      </c>
      <c r="L457" s="109">
        <f t="shared" si="90"/>
        <v>20</v>
      </c>
      <c r="M457" s="310">
        <f t="shared" si="95"/>
        <v>40</v>
      </c>
      <c r="N457" s="311" t="str">
        <f t="shared" si="92"/>
        <v>上走线</v>
      </c>
      <c r="O457" s="312"/>
      <c r="P457" s="309"/>
      <c r="Q457" s="298" t="str">
        <f t="shared" si="93"/>
        <v>建议手动计算</v>
      </c>
    </row>
    <row r="458" hidden="1" spans="1:17">
      <c r="A458" s="308" t="s">
        <v>576</v>
      </c>
      <c r="B458" s="309">
        <v>411</v>
      </c>
      <c r="C458" s="50" t="str">
        <f>VLOOKUP(D458,'00设备表'!$D:$F,3,0)</f>
        <v>HW105-08</v>
      </c>
      <c r="D458" s="141" t="s">
        <v>402</v>
      </c>
      <c r="E458" s="50" t="str">
        <f>VLOOKUP(D458,'00设备表'!$D:$F,2,0)</f>
        <v>华为CE6881H</v>
      </c>
      <c r="F458" s="50" t="str">
        <f>VLOOKUP(G458,'00设备表'!$D:$F,3,0)</f>
        <v>HW106-04</v>
      </c>
      <c r="G458" s="25" t="s">
        <v>433</v>
      </c>
      <c r="H458" s="50" t="str">
        <f>VLOOKUP(G458,'00设备表'!$D:$F,2,0)</f>
        <v>华为9520</v>
      </c>
      <c r="I458" s="308" t="s">
        <v>578</v>
      </c>
      <c r="J458" s="109" t="str">
        <f t="shared" si="94"/>
        <v>LC-LC 15米</v>
      </c>
      <c r="K458" s="309">
        <v>2</v>
      </c>
      <c r="L458" s="109">
        <f t="shared" si="90"/>
        <v>15</v>
      </c>
      <c r="M458" s="310">
        <f t="shared" si="95"/>
        <v>30</v>
      </c>
      <c r="N458" s="311" t="str">
        <f t="shared" si="92"/>
        <v>上走线</v>
      </c>
      <c r="O458" s="312"/>
      <c r="P458" s="309"/>
      <c r="Q458" s="298" t="str">
        <f t="shared" si="93"/>
        <v>建议手动计算</v>
      </c>
    </row>
    <row r="459" hidden="1" spans="1:17">
      <c r="A459" s="308" t="s">
        <v>576</v>
      </c>
      <c r="B459" s="309">
        <v>412</v>
      </c>
      <c r="C459" s="50" t="str">
        <f>VLOOKUP(D459,'00设备表'!$D:$F,3,0)</f>
        <v>HW105-08</v>
      </c>
      <c r="D459" s="141" t="s">
        <v>402</v>
      </c>
      <c r="E459" s="50" t="str">
        <f>VLOOKUP(D459,'00设备表'!$D:$F,2,0)</f>
        <v>华为CE6881H</v>
      </c>
      <c r="F459" s="50" t="str">
        <f>VLOOKUP(G459,'00设备表'!$D:$F,3,0)</f>
        <v>HW106-06</v>
      </c>
      <c r="G459" s="25" t="s">
        <v>436</v>
      </c>
      <c r="H459" s="50" t="str">
        <f>VLOOKUP(G459,'00设备表'!$D:$F,2,0)</f>
        <v>中兴R5530 G2</v>
      </c>
      <c r="I459" s="308" t="s">
        <v>578</v>
      </c>
      <c r="J459" s="109" t="str">
        <f t="shared" si="94"/>
        <v>LC-LC 15米</v>
      </c>
      <c r="K459" s="309">
        <v>2</v>
      </c>
      <c r="L459" s="109">
        <f t="shared" si="90"/>
        <v>15</v>
      </c>
      <c r="M459" s="310">
        <f t="shared" si="95"/>
        <v>30</v>
      </c>
      <c r="N459" s="311" t="str">
        <f t="shared" si="92"/>
        <v>上走线</v>
      </c>
      <c r="O459" s="312"/>
      <c r="P459" s="309"/>
      <c r="Q459" s="298" t="str">
        <f t="shared" si="93"/>
        <v>建议手动计算</v>
      </c>
    </row>
    <row r="460" ht="16" spans="1:17">
      <c r="A460" s="308" t="s">
        <v>576</v>
      </c>
      <c r="B460" s="309">
        <v>412</v>
      </c>
      <c r="C460" s="50" t="str">
        <f>VLOOKUP(D460,'00设备表'!$D:$F,3,0)</f>
        <v>HW105-08</v>
      </c>
      <c r="D460" s="141" t="s">
        <v>402</v>
      </c>
      <c r="E460" s="50" t="str">
        <f>VLOOKUP(D460,'00设备表'!$D:$F,2,0)</f>
        <v>华为CE6881H</v>
      </c>
      <c r="F460" s="28" t="s">
        <v>410</v>
      </c>
      <c r="G460" s="28" t="s">
        <v>415</v>
      </c>
      <c r="H460" s="28" t="s">
        <v>412</v>
      </c>
      <c r="I460" s="308" t="s">
        <v>578</v>
      </c>
      <c r="J460" s="109" t="str">
        <f t="shared" si="94"/>
        <v>LC-LC 15米</v>
      </c>
      <c r="K460" s="309">
        <v>2</v>
      </c>
      <c r="L460" s="109">
        <f t="shared" si="90"/>
        <v>15</v>
      </c>
      <c r="M460" s="310">
        <f t="shared" si="95"/>
        <v>30</v>
      </c>
      <c r="N460" s="311" t="str">
        <f t="shared" si="92"/>
        <v>上走线</v>
      </c>
      <c r="O460" s="312"/>
      <c r="P460" s="309"/>
      <c r="Q460" s="298">
        <f t="shared" si="93"/>
        <v>15</v>
      </c>
    </row>
    <row r="461" ht="16" spans="1:17">
      <c r="A461" s="308" t="s">
        <v>576</v>
      </c>
      <c r="B461" s="309">
        <v>412</v>
      </c>
      <c r="C461" s="50" t="str">
        <f>VLOOKUP(D461,'00设备表'!$D:$F,3,0)</f>
        <v>HW105-08</v>
      </c>
      <c r="D461" s="141" t="s">
        <v>402</v>
      </c>
      <c r="E461" s="50" t="str">
        <f>VLOOKUP(D461,'00设备表'!$D:$F,2,0)</f>
        <v>华为CE6881H</v>
      </c>
      <c r="F461" s="28" t="s">
        <v>410</v>
      </c>
      <c r="G461" s="28" t="s">
        <v>414</v>
      </c>
      <c r="H461" s="28" t="s">
        <v>412</v>
      </c>
      <c r="I461" s="308" t="s">
        <v>578</v>
      </c>
      <c r="J461" s="109" t="str">
        <f t="shared" si="94"/>
        <v>LC-LC 15米</v>
      </c>
      <c r="K461" s="309">
        <v>2</v>
      </c>
      <c r="L461" s="109">
        <f t="shared" si="90"/>
        <v>15</v>
      </c>
      <c r="M461" s="310">
        <f t="shared" si="95"/>
        <v>30</v>
      </c>
      <c r="N461" s="311" t="str">
        <f t="shared" si="92"/>
        <v>上走线</v>
      </c>
      <c r="O461" s="312"/>
      <c r="P461" s="309"/>
      <c r="Q461" s="298">
        <f t="shared" si="93"/>
        <v>15</v>
      </c>
    </row>
    <row r="462" ht="16" spans="1:17">
      <c r="A462" s="308" t="s">
        <v>576</v>
      </c>
      <c r="B462" s="309">
        <v>412</v>
      </c>
      <c r="C462" s="50" t="str">
        <f>VLOOKUP(D462,'00设备表'!$D:$F,3,0)</f>
        <v>HW105-08</v>
      </c>
      <c r="D462" s="141" t="s">
        <v>402</v>
      </c>
      <c r="E462" s="50" t="str">
        <f>VLOOKUP(D462,'00设备表'!$D:$F,2,0)</f>
        <v>华为CE6881H</v>
      </c>
      <c r="F462" s="28" t="s">
        <v>410</v>
      </c>
      <c r="G462" s="28" t="s">
        <v>413</v>
      </c>
      <c r="H462" s="28" t="s">
        <v>412</v>
      </c>
      <c r="I462" s="308" t="s">
        <v>578</v>
      </c>
      <c r="J462" s="109" t="str">
        <f t="shared" si="94"/>
        <v>LC-LC 15米</v>
      </c>
      <c r="K462" s="309">
        <v>2</v>
      </c>
      <c r="L462" s="109">
        <f t="shared" si="90"/>
        <v>15</v>
      </c>
      <c r="M462" s="310">
        <f t="shared" si="95"/>
        <v>30</v>
      </c>
      <c r="N462" s="311" t="str">
        <f t="shared" si="92"/>
        <v>上走线</v>
      </c>
      <c r="O462" s="312"/>
      <c r="P462" s="309"/>
      <c r="Q462" s="298">
        <f t="shared" si="93"/>
        <v>15</v>
      </c>
    </row>
    <row r="463" ht="16" spans="1:17">
      <c r="A463" s="308" t="s">
        <v>576</v>
      </c>
      <c r="B463" s="309">
        <v>412</v>
      </c>
      <c r="C463" s="50" t="str">
        <f>VLOOKUP(D463,'00设备表'!$D:$F,3,0)</f>
        <v>HW105-08</v>
      </c>
      <c r="D463" s="141" t="s">
        <v>402</v>
      </c>
      <c r="E463" s="50" t="str">
        <f>VLOOKUP(D463,'00设备表'!$D:$F,2,0)</f>
        <v>华为CE6881H</v>
      </c>
      <c r="F463" s="28" t="s">
        <v>410</v>
      </c>
      <c r="G463" s="28" t="s">
        <v>411</v>
      </c>
      <c r="H463" s="28" t="s">
        <v>412</v>
      </c>
      <c r="I463" s="308" t="s">
        <v>578</v>
      </c>
      <c r="J463" s="109" t="str">
        <f t="shared" si="94"/>
        <v>LC-LC 15米</v>
      </c>
      <c r="K463" s="309">
        <v>2</v>
      </c>
      <c r="L463" s="109">
        <f t="shared" si="90"/>
        <v>15</v>
      </c>
      <c r="M463" s="310">
        <f t="shared" si="95"/>
        <v>30</v>
      </c>
      <c r="N463" s="311" t="str">
        <f t="shared" si="92"/>
        <v>上走线</v>
      </c>
      <c r="O463" s="312"/>
      <c r="P463" s="309"/>
      <c r="Q463" s="298">
        <f t="shared" si="93"/>
        <v>15</v>
      </c>
    </row>
    <row r="464" ht="16" hidden="1" spans="1:17">
      <c r="A464" s="308" t="s">
        <v>576</v>
      </c>
      <c r="B464" s="309">
        <v>424</v>
      </c>
      <c r="C464" s="50" t="str">
        <f>VLOOKUP(D464,'00设备表'!$D:$F,3,0)</f>
        <v>HW107-07</v>
      </c>
      <c r="D464" s="318" t="s">
        <v>486</v>
      </c>
      <c r="E464" s="50" t="str">
        <f>VLOOKUP(D464,'00设备表'!$D:$F,2,0)</f>
        <v>华为CE6881H</v>
      </c>
      <c r="F464" s="50" t="str">
        <f>VLOOKUP(G464,'00设备表'!$D:$F,3,0)</f>
        <v>HW107-08</v>
      </c>
      <c r="G464" s="318" t="s">
        <v>496</v>
      </c>
      <c r="H464" s="50" t="str">
        <f>VLOOKUP(G464,'00设备表'!$D:$F,2,0)</f>
        <v>华为CE6881H</v>
      </c>
      <c r="I464" s="308" t="s">
        <v>578</v>
      </c>
      <c r="J464" s="109" t="str">
        <f t="shared" ref="J464:J489" si="96">IF(I464="多模双头尾纤","LC-LC"&amp;" "&amp;L464&amp;"米",IF(I464="单模双头尾纤","SC-LC"&amp;" "&amp;L464&amp;"米",IF(I464="MPO双头尾纤","MPO-MPO"&amp;" "&amp;L464&amp;"米",IF(I464="以太网线","超五类线",0))))</f>
        <v>LC-LC 15米</v>
      </c>
      <c r="K464" s="309">
        <v>4</v>
      </c>
      <c r="L464" s="109">
        <f t="shared" ref="L464:L498" si="97">IF(C464=F464,10,(10+ROUNDUP(ABS(MID(C464,7,3)-MID(F464,7,3))/4,0)*5))</f>
        <v>15</v>
      </c>
      <c r="M464" s="310">
        <f t="shared" ref="M464:M489" si="98">K464*L464</f>
        <v>60</v>
      </c>
      <c r="N464" s="311" t="str">
        <f t="shared" ref="N464:N498" si="99">IF(L464=10,"架内走线","上走线")</f>
        <v>上走线</v>
      </c>
      <c r="O464" s="312"/>
      <c r="P464" s="309"/>
      <c r="Q464" s="298">
        <f t="shared" ref="Q464:Q493" si="100">IF(ABS(MID(C464,3,3)-MID(F464,3,3))&lt;&gt;0,"建议手动计算",IF(C464=F464,10,(10+ROUNDUP(ABS(MID(C464,7,3)-MID(F464,7,3))/4,0)*5)))</f>
        <v>15</v>
      </c>
    </row>
    <row r="465" ht="16" hidden="1" spans="1:17">
      <c r="A465" s="308" t="s">
        <v>576</v>
      </c>
      <c r="B465" s="309">
        <v>425</v>
      </c>
      <c r="C465" s="50" t="str">
        <f>VLOOKUP(D465,'00设备表'!$D:$F,3,0)</f>
        <v>HW107-07</v>
      </c>
      <c r="D465" s="318" t="s">
        <v>486</v>
      </c>
      <c r="E465" s="50" t="str">
        <f>VLOOKUP(D465,'00设备表'!$D:$F,2,0)</f>
        <v>华为CE6881H</v>
      </c>
      <c r="F465" s="50" t="str">
        <f>VLOOKUP(G465,'00设备表'!$D:$F,3,0)</f>
        <v>HW107-08</v>
      </c>
      <c r="G465" s="318" t="s">
        <v>496</v>
      </c>
      <c r="H465" s="50" t="str">
        <f>VLOOKUP(G465,'00设备表'!$D:$F,2,0)</f>
        <v>华为CE6881H</v>
      </c>
      <c r="I465" s="308" t="s">
        <v>599</v>
      </c>
      <c r="J465" s="109" t="str">
        <f t="shared" si="96"/>
        <v>MPO-MPO 15米</v>
      </c>
      <c r="K465" s="298">
        <v>2</v>
      </c>
      <c r="L465" s="109">
        <f t="shared" si="97"/>
        <v>15</v>
      </c>
      <c r="M465" s="310">
        <f t="shared" si="98"/>
        <v>30</v>
      </c>
      <c r="N465" s="311" t="str">
        <f t="shared" si="99"/>
        <v>上走线</v>
      </c>
      <c r="O465" s="312"/>
      <c r="P465" s="309"/>
      <c r="Q465" s="298">
        <f t="shared" si="100"/>
        <v>15</v>
      </c>
    </row>
    <row r="466" ht="16" hidden="1" spans="1:17">
      <c r="A466" s="308" t="s">
        <v>576</v>
      </c>
      <c r="B466" s="309">
        <v>426</v>
      </c>
      <c r="C466" s="50" t="str">
        <f>VLOOKUP(D466,'00设备表'!$D:$F,3,0)</f>
        <v>HW107-07</v>
      </c>
      <c r="D466" s="318" t="s">
        <v>486</v>
      </c>
      <c r="E466" s="50" t="str">
        <f>VLOOKUP(D466,'00设备表'!$D:$F,2,0)</f>
        <v>华为CE6881H</v>
      </c>
      <c r="F466" s="50" t="str">
        <f>VLOOKUP(G466,'00设备表'!$D:$F,3,0)</f>
        <v>HW107-07</v>
      </c>
      <c r="G466" s="129" t="s">
        <v>488</v>
      </c>
      <c r="H466" s="158" t="str">
        <f>VLOOKUP(G466,'00设备表'!$D:$F,2,0)</f>
        <v>烽火R220K V2</v>
      </c>
      <c r="I466" s="317" t="s">
        <v>578</v>
      </c>
      <c r="J466" s="313" t="str">
        <f t="shared" si="96"/>
        <v>LC-LC 10米</v>
      </c>
      <c r="K466" s="320">
        <v>2</v>
      </c>
      <c r="L466" s="109">
        <f t="shared" si="97"/>
        <v>10</v>
      </c>
      <c r="M466" s="310">
        <f t="shared" si="98"/>
        <v>20</v>
      </c>
      <c r="N466" s="311" t="str">
        <f t="shared" si="99"/>
        <v>架内走线</v>
      </c>
      <c r="O466" s="312"/>
      <c r="P466" s="309"/>
      <c r="Q466" s="298">
        <f t="shared" si="100"/>
        <v>10</v>
      </c>
    </row>
    <row r="467" ht="16" hidden="1" spans="1:17">
      <c r="A467" s="308" t="s">
        <v>576</v>
      </c>
      <c r="B467" s="309">
        <v>427</v>
      </c>
      <c r="C467" s="50" t="str">
        <f>VLOOKUP(D467,'00设备表'!$D:$F,3,0)</f>
        <v>HW107-07</v>
      </c>
      <c r="D467" s="318" t="s">
        <v>486</v>
      </c>
      <c r="E467" s="50" t="str">
        <f>VLOOKUP(D467,'00设备表'!$D:$F,2,0)</f>
        <v>华为CE6881H</v>
      </c>
      <c r="F467" s="50" t="str">
        <f>VLOOKUP(G467,'00设备表'!$D:$F,3,0)</f>
        <v>HW107-08</v>
      </c>
      <c r="G467" s="129" t="s">
        <v>609</v>
      </c>
      <c r="H467" s="158" t="str">
        <f>VLOOKUP(G467,'00设备表'!$D:$F,2,0)</f>
        <v>烽火R220K V2</v>
      </c>
      <c r="I467" s="317" t="s">
        <v>578</v>
      </c>
      <c r="J467" s="313" t="str">
        <f t="shared" si="96"/>
        <v>LC-LC 15米</v>
      </c>
      <c r="K467" s="320">
        <v>2</v>
      </c>
      <c r="L467" s="109">
        <f t="shared" si="97"/>
        <v>15</v>
      </c>
      <c r="M467" s="310">
        <f t="shared" si="98"/>
        <v>30</v>
      </c>
      <c r="N467" s="311" t="str">
        <f t="shared" si="99"/>
        <v>上走线</v>
      </c>
      <c r="O467" s="312"/>
      <c r="P467" s="309"/>
      <c r="Q467" s="298">
        <f t="shared" si="100"/>
        <v>15</v>
      </c>
    </row>
    <row r="468" ht="16" hidden="1" spans="1:17">
      <c r="A468" s="308" t="s">
        <v>576</v>
      </c>
      <c r="B468" s="309">
        <v>428</v>
      </c>
      <c r="C468" s="50" t="str">
        <f>VLOOKUP(D468,'00设备表'!$D:$F,3,0)</f>
        <v>HW107-07</v>
      </c>
      <c r="D468" s="318" t="s">
        <v>486</v>
      </c>
      <c r="E468" s="50" t="str">
        <f>VLOOKUP(D468,'00设备表'!$D:$F,2,0)</f>
        <v>华为CE6881H</v>
      </c>
      <c r="F468" s="50" t="str">
        <f>VLOOKUP(G468,'00设备表'!$D:$F,3,0)</f>
        <v>HW107-07</v>
      </c>
      <c r="G468" s="129" t="s">
        <v>489</v>
      </c>
      <c r="H468" s="50" t="str">
        <f>VLOOKUP(G468,'00设备表'!$D:$F,2,0)</f>
        <v>烽火R220K V2</v>
      </c>
      <c r="I468" s="308" t="s">
        <v>578</v>
      </c>
      <c r="J468" s="109" t="str">
        <f t="shared" si="96"/>
        <v>LC-LC 10米</v>
      </c>
      <c r="K468" s="309">
        <v>2</v>
      </c>
      <c r="L468" s="109">
        <f t="shared" si="97"/>
        <v>10</v>
      </c>
      <c r="M468" s="310">
        <f t="shared" si="98"/>
        <v>20</v>
      </c>
      <c r="N468" s="311" t="str">
        <f t="shared" si="99"/>
        <v>架内走线</v>
      </c>
      <c r="O468" s="312"/>
      <c r="P468" s="309"/>
      <c r="Q468" s="298">
        <f t="shared" si="100"/>
        <v>10</v>
      </c>
    </row>
    <row r="469" ht="16" hidden="1" spans="1:17">
      <c r="A469" s="308" t="s">
        <v>576</v>
      </c>
      <c r="B469" s="309">
        <v>429</v>
      </c>
      <c r="C469" s="50" t="str">
        <f>VLOOKUP(D469,'00设备表'!$D:$F,3,0)</f>
        <v>HW107-07</v>
      </c>
      <c r="D469" s="318" t="s">
        <v>486</v>
      </c>
      <c r="E469" s="50" t="str">
        <f>VLOOKUP(D469,'00设备表'!$D:$F,2,0)</f>
        <v>华为CE6881H</v>
      </c>
      <c r="F469" s="50" t="str">
        <f>VLOOKUP(G469,'00设备表'!$D:$F,3,0)</f>
        <v>HW107-08</v>
      </c>
      <c r="G469" s="129" t="s">
        <v>499</v>
      </c>
      <c r="H469" s="50" t="str">
        <f>VLOOKUP(G469,'00设备表'!$D:$F,2,0)</f>
        <v>烽火R220K V2</v>
      </c>
      <c r="I469" s="308" t="s">
        <v>578</v>
      </c>
      <c r="J469" s="109" t="str">
        <f t="shared" si="96"/>
        <v>LC-LC 15米</v>
      </c>
      <c r="K469" s="309">
        <v>2</v>
      </c>
      <c r="L469" s="109">
        <f t="shared" si="97"/>
        <v>15</v>
      </c>
      <c r="M469" s="310">
        <f t="shared" si="98"/>
        <v>30</v>
      </c>
      <c r="N469" s="311" t="str">
        <f t="shared" si="99"/>
        <v>上走线</v>
      </c>
      <c r="O469" s="312"/>
      <c r="P469" s="309"/>
      <c r="Q469" s="298">
        <f t="shared" si="100"/>
        <v>15</v>
      </c>
    </row>
    <row r="470" ht="16" hidden="1" spans="1:17">
      <c r="A470" s="308" t="s">
        <v>576</v>
      </c>
      <c r="B470" s="309">
        <v>430</v>
      </c>
      <c r="C470" s="50" t="str">
        <f>VLOOKUP(D470,'00设备表'!$D:$F,3,0)</f>
        <v>HW107-07</v>
      </c>
      <c r="D470" s="318" t="s">
        <v>486</v>
      </c>
      <c r="E470" s="50" t="str">
        <f>VLOOKUP(D470,'00设备表'!$D:$F,2,0)</f>
        <v>华为CE6881H</v>
      </c>
      <c r="F470" s="50" t="str">
        <f>VLOOKUP(G470,'00设备表'!$D:$F,3,0)</f>
        <v>HW107-07</v>
      </c>
      <c r="G470" s="129" t="s">
        <v>493</v>
      </c>
      <c r="H470" s="50" t="str">
        <f>VLOOKUP(G470,'00设备表'!$D:$F,2,0)</f>
        <v>烽火R220K V2</v>
      </c>
      <c r="I470" s="308" t="s">
        <v>578</v>
      </c>
      <c r="J470" s="109" t="str">
        <f t="shared" si="96"/>
        <v>LC-LC 10米</v>
      </c>
      <c r="K470" s="309">
        <v>2</v>
      </c>
      <c r="L470" s="109">
        <f t="shared" si="97"/>
        <v>10</v>
      </c>
      <c r="M470" s="310">
        <f t="shared" si="98"/>
        <v>20</v>
      </c>
      <c r="N470" s="311" t="str">
        <f t="shared" si="99"/>
        <v>架内走线</v>
      </c>
      <c r="O470" s="312"/>
      <c r="P470" s="309"/>
      <c r="Q470" s="298">
        <f t="shared" si="100"/>
        <v>10</v>
      </c>
    </row>
    <row r="471" ht="16" hidden="1" spans="1:17">
      <c r="A471" s="308" t="s">
        <v>576</v>
      </c>
      <c r="B471" s="309">
        <v>431</v>
      </c>
      <c r="C471" s="50" t="str">
        <f>VLOOKUP(D471,'00设备表'!$D:$F,3,0)</f>
        <v>HW107-07</v>
      </c>
      <c r="D471" s="318" t="s">
        <v>486</v>
      </c>
      <c r="E471" s="50" t="str">
        <f>VLOOKUP(D471,'00设备表'!$D:$F,2,0)</f>
        <v>华为CE6881H</v>
      </c>
      <c r="F471" s="50" t="str">
        <f>VLOOKUP(G471,'00设备表'!$D:$F,3,0)</f>
        <v>HW107-08</v>
      </c>
      <c r="G471" s="129" t="s">
        <v>503</v>
      </c>
      <c r="H471" s="50" t="str">
        <f>VLOOKUP(G471,'00设备表'!$D:$F,2,0)</f>
        <v>烽火R220K V2</v>
      </c>
      <c r="I471" s="308" t="s">
        <v>578</v>
      </c>
      <c r="J471" s="109" t="str">
        <f t="shared" si="96"/>
        <v>LC-LC 15米</v>
      </c>
      <c r="K471" s="309">
        <v>2</v>
      </c>
      <c r="L471" s="109">
        <f t="shared" si="97"/>
        <v>15</v>
      </c>
      <c r="M471" s="310">
        <f t="shared" si="98"/>
        <v>30</v>
      </c>
      <c r="N471" s="311" t="str">
        <f t="shared" si="99"/>
        <v>上走线</v>
      </c>
      <c r="O471" s="312"/>
      <c r="P471" s="309"/>
      <c r="Q471" s="298">
        <f t="shared" si="100"/>
        <v>15</v>
      </c>
    </row>
    <row r="472" ht="16" hidden="1" spans="1:17">
      <c r="A472" s="308" t="s">
        <v>576</v>
      </c>
      <c r="B472" s="309">
        <v>432</v>
      </c>
      <c r="C472" s="50" t="str">
        <f>VLOOKUP(D472,'00设备表'!$D:$F,3,0)</f>
        <v>HW107-07</v>
      </c>
      <c r="D472" s="318" t="s">
        <v>486</v>
      </c>
      <c r="E472" s="50" t="str">
        <f>VLOOKUP(D472,'00设备表'!$D:$F,2,0)</f>
        <v>华为CE6881H</v>
      </c>
      <c r="F472" s="50" t="str">
        <f>VLOOKUP(G472,'00设备表'!$D:$F,3,0)</f>
        <v>HW107-07</v>
      </c>
      <c r="G472" s="28" t="s">
        <v>492</v>
      </c>
      <c r="H472" s="50" t="str">
        <f>VLOOKUP(G472,'00设备表'!$D:$F,2,0)</f>
        <v>烽火R220K V2</v>
      </c>
      <c r="I472" s="308" t="s">
        <v>578</v>
      </c>
      <c r="J472" s="109" t="str">
        <f t="shared" si="96"/>
        <v>LC-LC 10米</v>
      </c>
      <c r="K472" s="309">
        <v>2</v>
      </c>
      <c r="L472" s="109">
        <f t="shared" si="97"/>
        <v>10</v>
      </c>
      <c r="M472" s="310">
        <f t="shared" si="98"/>
        <v>20</v>
      </c>
      <c r="N472" s="311" t="str">
        <f t="shared" si="99"/>
        <v>架内走线</v>
      </c>
      <c r="O472" s="312"/>
      <c r="P472" s="309"/>
      <c r="Q472" s="298">
        <f t="shared" si="100"/>
        <v>10</v>
      </c>
    </row>
    <row r="473" ht="16" hidden="1" spans="1:17">
      <c r="A473" s="308" t="s">
        <v>576</v>
      </c>
      <c r="B473" s="309">
        <v>433</v>
      </c>
      <c r="C473" s="50" t="str">
        <f>VLOOKUP(D473,'00设备表'!$D:$F,3,0)</f>
        <v>HW107-07</v>
      </c>
      <c r="D473" s="318" t="s">
        <v>486</v>
      </c>
      <c r="E473" s="50" t="str">
        <f>VLOOKUP(D473,'00设备表'!$D:$F,2,0)</f>
        <v>华为CE6881H</v>
      </c>
      <c r="F473" s="50" t="str">
        <f>VLOOKUP(G473,'00设备表'!$D:$F,3,0)</f>
        <v>HW107-08</v>
      </c>
      <c r="G473" s="28" t="s">
        <v>502</v>
      </c>
      <c r="H473" s="50" t="str">
        <f>VLOOKUP(G473,'00设备表'!$D:$F,2,0)</f>
        <v>烽火R220K V2</v>
      </c>
      <c r="I473" s="308" t="s">
        <v>578</v>
      </c>
      <c r="J473" s="109" t="str">
        <f t="shared" si="96"/>
        <v>LC-LC 15米</v>
      </c>
      <c r="K473" s="309">
        <v>2</v>
      </c>
      <c r="L473" s="109">
        <f t="shared" si="97"/>
        <v>15</v>
      </c>
      <c r="M473" s="310">
        <f t="shared" si="98"/>
        <v>30</v>
      </c>
      <c r="N473" s="311" t="str">
        <f t="shared" si="99"/>
        <v>上走线</v>
      </c>
      <c r="O473" s="312"/>
      <c r="P473" s="309"/>
      <c r="Q473" s="298">
        <f t="shared" si="100"/>
        <v>15</v>
      </c>
    </row>
    <row r="474" ht="16" hidden="1" spans="1:17">
      <c r="A474" s="308" t="s">
        <v>576</v>
      </c>
      <c r="B474" s="309">
        <v>434</v>
      </c>
      <c r="C474" s="50" t="str">
        <f>VLOOKUP(D474,'00设备表'!$D:$F,3,0)</f>
        <v>HW107-07</v>
      </c>
      <c r="D474" s="318" t="s">
        <v>486</v>
      </c>
      <c r="E474" s="50" t="str">
        <f>VLOOKUP(D474,'00设备表'!$D:$F,2,0)</f>
        <v>华为CE6881H</v>
      </c>
      <c r="F474" s="50" t="str">
        <f>VLOOKUP(G474,'00设备表'!$D:$F,3,0)</f>
        <v>HW107-07</v>
      </c>
      <c r="G474" s="28" t="s">
        <v>491</v>
      </c>
      <c r="H474" s="50" t="str">
        <f>VLOOKUP(G474,'00设备表'!$D:$F,2,0)</f>
        <v>烽火R220K V2</v>
      </c>
      <c r="I474" s="308" t="s">
        <v>578</v>
      </c>
      <c r="J474" s="109" t="str">
        <f t="shared" si="96"/>
        <v>LC-LC 10米</v>
      </c>
      <c r="K474" s="309">
        <v>2</v>
      </c>
      <c r="L474" s="109">
        <f t="shared" si="97"/>
        <v>10</v>
      </c>
      <c r="M474" s="310">
        <f t="shared" si="98"/>
        <v>20</v>
      </c>
      <c r="N474" s="311" t="str">
        <f t="shared" si="99"/>
        <v>架内走线</v>
      </c>
      <c r="O474" s="312"/>
      <c r="P474" s="309"/>
      <c r="Q474" s="298">
        <f t="shared" si="100"/>
        <v>10</v>
      </c>
    </row>
    <row r="475" ht="16" hidden="1" spans="1:17">
      <c r="A475" s="308" t="s">
        <v>576</v>
      </c>
      <c r="B475" s="309">
        <v>435</v>
      </c>
      <c r="C475" s="50" t="str">
        <f>VLOOKUP(D475,'00设备表'!$D:$F,3,0)</f>
        <v>HW107-07</v>
      </c>
      <c r="D475" s="318" t="s">
        <v>486</v>
      </c>
      <c r="E475" s="50" t="str">
        <f>VLOOKUP(D475,'00设备表'!$D:$F,2,0)</f>
        <v>华为CE6881H</v>
      </c>
      <c r="F475" s="50" t="str">
        <f>VLOOKUP(G475,'00设备表'!$D:$F,3,0)</f>
        <v>HW107-08</v>
      </c>
      <c r="G475" s="28" t="s">
        <v>501</v>
      </c>
      <c r="H475" s="50" t="str">
        <f>VLOOKUP(G475,'00设备表'!$D:$F,2,0)</f>
        <v>烽火R220K V2</v>
      </c>
      <c r="I475" s="308" t="s">
        <v>578</v>
      </c>
      <c r="J475" s="109" t="str">
        <f t="shared" si="96"/>
        <v>LC-LC 15米</v>
      </c>
      <c r="K475" s="309">
        <v>2</v>
      </c>
      <c r="L475" s="109">
        <f t="shared" si="97"/>
        <v>15</v>
      </c>
      <c r="M475" s="310">
        <f t="shared" si="98"/>
        <v>30</v>
      </c>
      <c r="N475" s="311" t="str">
        <f t="shared" si="99"/>
        <v>上走线</v>
      </c>
      <c r="O475" s="312"/>
      <c r="P475" s="309"/>
      <c r="Q475" s="298">
        <f t="shared" si="100"/>
        <v>15</v>
      </c>
    </row>
    <row r="476" ht="16" hidden="1" spans="1:17">
      <c r="A476" s="308" t="s">
        <v>576</v>
      </c>
      <c r="B476" s="309">
        <v>436</v>
      </c>
      <c r="C476" s="50" t="str">
        <f>VLOOKUP(D476,'00设备表'!$D:$F,3,0)</f>
        <v>HW107-07</v>
      </c>
      <c r="D476" s="318" t="s">
        <v>486</v>
      </c>
      <c r="E476" s="50" t="str">
        <f>VLOOKUP(D476,'00设备表'!$D:$F,2,0)</f>
        <v>华为CE6881H</v>
      </c>
      <c r="F476" s="50" t="str">
        <f>VLOOKUP(G476,'00设备表'!$D:$F,3,0)</f>
        <v>HW107-07</v>
      </c>
      <c r="G476" s="28" t="s">
        <v>490</v>
      </c>
      <c r="H476" s="50" t="str">
        <f>VLOOKUP(G476,'00设备表'!$D:$F,2,0)</f>
        <v>烽火R220K V2</v>
      </c>
      <c r="I476" s="308" t="s">
        <v>578</v>
      </c>
      <c r="J476" s="109" t="str">
        <f t="shared" si="96"/>
        <v>LC-LC 10米</v>
      </c>
      <c r="K476" s="309">
        <v>2</v>
      </c>
      <c r="L476" s="109">
        <f t="shared" si="97"/>
        <v>10</v>
      </c>
      <c r="M476" s="310">
        <f t="shared" si="98"/>
        <v>20</v>
      </c>
      <c r="N476" s="311" t="str">
        <f t="shared" si="99"/>
        <v>架内走线</v>
      </c>
      <c r="O476" s="312"/>
      <c r="P476" s="309"/>
      <c r="Q476" s="298">
        <f t="shared" si="100"/>
        <v>10</v>
      </c>
    </row>
    <row r="477" ht="16" hidden="1" spans="1:17">
      <c r="A477" s="308" t="s">
        <v>576</v>
      </c>
      <c r="B477" s="309">
        <v>437</v>
      </c>
      <c r="C477" s="50" t="str">
        <f>VLOOKUP(D477,'00设备表'!$D:$F,3,0)</f>
        <v>HW107-07</v>
      </c>
      <c r="D477" s="318" t="s">
        <v>486</v>
      </c>
      <c r="E477" s="50" t="str">
        <f>VLOOKUP(D477,'00设备表'!$D:$F,2,0)</f>
        <v>华为CE6881H</v>
      </c>
      <c r="F477" s="50" t="str">
        <f>VLOOKUP(G477,'00设备表'!$D:$F,3,0)</f>
        <v>HW107-08</v>
      </c>
      <c r="G477" s="28" t="s">
        <v>500</v>
      </c>
      <c r="H477" s="50" t="str">
        <f>VLOOKUP(G477,'00设备表'!$D:$F,2,0)</f>
        <v>烽火R220K V2</v>
      </c>
      <c r="I477" s="308" t="s">
        <v>578</v>
      </c>
      <c r="J477" s="109" t="str">
        <f t="shared" si="96"/>
        <v>LC-LC 15米</v>
      </c>
      <c r="K477" s="309">
        <v>2</v>
      </c>
      <c r="L477" s="109">
        <f t="shared" si="97"/>
        <v>15</v>
      </c>
      <c r="M477" s="310">
        <f t="shared" si="98"/>
        <v>30</v>
      </c>
      <c r="N477" s="311" t="str">
        <f t="shared" si="99"/>
        <v>上走线</v>
      </c>
      <c r="O477" s="312"/>
      <c r="P477" s="309"/>
      <c r="Q477" s="298">
        <f t="shared" si="100"/>
        <v>15</v>
      </c>
    </row>
    <row r="478" ht="16" hidden="1" spans="1:17">
      <c r="A478" s="308" t="s">
        <v>576</v>
      </c>
      <c r="B478" s="309">
        <v>438</v>
      </c>
      <c r="C478" s="50" t="str">
        <f>VLOOKUP(D478,'00设备表'!$D:$F,3,0)</f>
        <v>HW107-07</v>
      </c>
      <c r="D478" s="318" t="s">
        <v>486</v>
      </c>
      <c r="E478" s="50" t="str">
        <f>VLOOKUP(D478,'00设备表'!$D:$F,2,0)</f>
        <v>华为CE6881H</v>
      </c>
      <c r="F478" s="50" t="str">
        <f>VLOOKUP(G478,'00设备表'!$D:$F,3,0)</f>
        <v>HW108-01</v>
      </c>
      <c r="G478" s="28" t="s">
        <v>521</v>
      </c>
      <c r="H478" s="50" t="str">
        <f>VLOOKUP(G478,'00设备表'!$D:$F,2,0)</f>
        <v>华为9520</v>
      </c>
      <c r="I478" s="308" t="s">
        <v>578</v>
      </c>
      <c r="J478" s="109" t="str">
        <f t="shared" si="96"/>
        <v>LC-LC 20米</v>
      </c>
      <c r="K478" s="309">
        <v>2</v>
      </c>
      <c r="L478" s="109">
        <f t="shared" si="97"/>
        <v>20</v>
      </c>
      <c r="M478" s="310">
        <f t="shared" si="98"/>
        <v>40</v>
      </c>
      <c r="N478" s="311" t="str">
        <f t="shared" si="99"/>
        <v>上走线</v>
      </c>
      <c r="O478" s="312"/>
      <c r="P478" s="309"/>
      <c r="Q478" s="298" t="str">
        <f t="shared" si="100"/>
        <v>建议手动计算</v>
      </c>
    </row>
    <row r="479" ht="16" hidden="1" spans="1:17">
      <c r="A479" s="308" t="s">
        <v>576</v>
      </c>
      <c r="B479" s="309">
        <v>439</v>
      </c>
      <c r="C479" s="50" t="str">
        <f>VLOOKUP(D479,'00设备表'!$D:$F,3,0)</f>
        <v>HW107-07</v>
      </c>
      <c r="D479" s="318" t="s">
        <v>486</v>
      </c>
      <c r="E479" s="50" t="str">
        <f>VLOOKUP(D479,'00设备表'!$D:$F,2,0)</f>
        <v>华为CE6881H</v>
      </c>
      <c r="F479" s="50" t="str">
        <f>VLOOKUP(G479,'00设备表'!$D:$F,3,0)</f>
        <v>HW108-03</v>
      </c>
      <c r="G479" s="28" t="s">
        <v>529</v>
      </c>
      <c r="H479" s="50" t="str">
        <f>VLOOKUP(G479,'00设备表'!$D:$F,2,0)</f>
        <v>中兴R5530 G2</v>
      </c>
      <c r="I479" s="308" t="s">
        <v>578</v>
      </c>
      <c r="J479" s="109" t="str">
        <f t="shared" si="96"/>
        <v>LC-LC 15米</v>
      </c>
      <c r="K479" s="309">
        <v>2</v>
      </c>
      <c r="L479" s="109">
        <f t="shared" si="97"/>
        <v>15</v>
      </c>
      <c r="M479" s="310">
        <f t="shared" si="98"/>
        <v>30</v>
      </c>
      <c r="N479" s="311" t="str">
        <f t="shared" si="99"/>
        <v>上走线</v>
      </c>
      <c r="O479" s="312"/>
      <c r="P479" s="309"/>
      <c r="Q479" s="298" t="str">
        <f t="shared" si="100"/>
        <v>建议手动计算</v>
      </c>
    </row>
    <row r="480" ht="16" spans="1:17">
      <c r="A480" s="308" t="s">
        <v>576</v>
      </c>
      <c r="B480" s="309">
        <v>439</v>
      </c>
      <c r="C480" s="50" t="str">
        <f>VLOOKUP(D480,'00设备表'!$D:$F,3,0)</f>
        <v>HW107-07</v>
      </c>
      <c r="D480" s="318" t="s">
        <v>486</v>
      </c>
      <c r="E480" s="50" t="str">
        <f>VLOOKUP(D480,'00设备表'!$D:$F,2,0)</f>
        <v>华为CE6881H</v>
      </c>
      <c r="F480" s="28" t="s">
        <v>504</v>
      </c>
      <c r="G480" s="28" t="s">
        <v>510</v>
      </c>
      <c r="H480" s="28" t="s">
        <v>412</v>
      </c>
      <c r="I480" s="308" t="s">
        <v>578</v>
      </c>
      <c r="J480" s="109" t="str">
        <f t="shared" si="96"/>
        <v>LC-LC 15米</v>
      </c>
      <c r="K480" s="309">
        <v>2</v>
      </c>
      <c r="L480" s="109">
        <f t="shared" si="97"/>
        <v>15</v>
      </c>
      <c r="M480" s="310">
        <f t="shared" si="98"/>
        <v>30</v>
      </c>
      <c r="N480" s="311" t="str">
        <f t="shared" si="99"/>
        <v>上走线</v>
      </c>
      <c r="O480" s="312"/>
      <c r="P480" s="309"/>
      <c r="Q480" s="298">
        <f t="shared" si="100"/>
        <v>15</v>
      </c>
    </row>
    <row r="481" ht="16" spans="1:17">
      <c r="A481" s="308" t="s">
        <v>576</v>
      </c>
      <c r="B481" s="309">
        <v>439</v>
      </c>
      <c r="C481" s="50" t="str">
        <f>VLOOKUP(D481,'00设备表'!$D:$F,3,0)</f>
        <v>HW107-07</v>
      </c>
      <c r="D481" s="318" t="s">
        <v>486</v>
      </c>
      <c r="E481" s="50" t="str">
        <f>VLOOKUP(D481,'00设备表'!$D:$F,2,0)</f>
        <v>华为CE6881H</v>
      </c>
      <c r="F481" s="28" t="s">
        <v>504</v>
      </c>
      <c r="G481" s="28" t="s">
        <v>509</v>
      </c>
      <c r="H481" s="28" t="s">
        <v>412</v>
      </c>
      <c r="I481" s="308" t="s">
        <v>578</v>
      </c>
      <c r="J481" s="109" t="str">
        <f t="shared" si="96"/>
        <v>LC-LC 15米</v>
      </c>
      <c r="K481" s="309">
        <v>2</v>
      </c>
      <c r="L481" s="109">
        <f t="shared" si="97"/>
        <v>15</v>
      </c>
      <c r="M481" s="310">
        <f t="shared" si="98"/>
        <v>30</v>
      </c>
      <c r="N481" s="311" t="str">
        <f t="shared" si="99"/>
        <v>上走线</v>
      </c>
      <c r="O481" s="312"/>
      <c r="P481" s="309"/>
      <c r="Q481" s="298">
        <f t="shared" si="100"/>
        <v>15</v>
      </c>
    </row>
    <row r="482" ht="16" spans="1:17">
      <c r="A482" s="308" t="s">
        <v>576</v>
      </c>
      <c r="B482" s="309">
        <v>439</v>
      </c>
      <c r="C482" s="50" t="str">
        <f>VLOOKUP(D482,'00设备表'!$D:$F,3,0)</f>
        <v>HW107-07</v>
      </c>
      <c r="D482" s="318" t="s">
        <v>486</v>
      </c>
      <c r="E482" s="50" t="str">
        <f>VLOOKUP(D482,'00设备表'!$D:$F,2,0)</f>
        <v>华为CE6881H</v>
      </c>
      <c r="F482" s="28" t="s">
        <v>504</v>
      </c>
      <c r="G482" s="28" t="s">
        <v>508</v>
      </c>
      <c r="H482" s="28" t="s">
        <v>412</v>
      </c>
      <c r="I482" s="308" t="s">
        <v>578</v>
      </c>
      <c r="J482" s="109" t="str">
        <f t="shared" si="96"/>
        <v>LC-LC 15米</v>
      </c>
      <c r="K482" s="309">
        <v>2</v>
      </c>
      <c r="L482" s="109">
        <f t="shared" si="97"/>
        <v>15</v>
      </c>
      <c r="M482" s="310">
        <f t="shared" si="98"/>
        <v>30</v>
      </c>
      <c r="N482" s="311" t="str">
        <f t="shared" si="99"/>
        <v>上走线</v>
      </c>
      <c r="O482" s="312"/>
      <c r="P482" s="309"/>
      <c r="Q482" s="298">
        <f t="shared" si="100"/>
        <v>15</v>
      </c>
    </row>
    <row r="483" ht="16" spans="1:17">
      <c r="A483" s="308" t="s">
        <v>576</v>
      </c>
      <c r="B483" s="309">
        <v>439</v>
      </c>
      <c r="C483" s="50" t="str">
        <f>VLOOKUP(D483,'00设备表'!$D:$F,3,0)</f>
        <v>HW107-07</v>
      </c>
      <c r="D483" s="318" t="s">
        <v>486</v>
      </c>
      <c r="E483" s="50" t="str">
        <f>VLOOKUP(D483,'00设备表'!$D:$F,2,0)</f>
        <v>华为CE6881H</v>
      </c>
      <c r="F483" s="28" t="s">
        <v>504</v>
      </c>
      <c r="G483" s="28" t="s">
        <v>507</v>
      </c>
      <c r="H483" s="28" t="s">
        <v>412</v>
      </c>
      <c r="I483" s="308" t="s">
        <v>578</v>
      </c>
      <c r="J483" s="109" t="str">
        <f t="shared" si="96"/>
        <v>LC-LC 15米</v>
      </c>
      <c r="K483" s="309">
        <v>2</v>
      </c>
      <c r="L483" s="109">
        <f t="shared" si="97"/>
        <v>15</v>
      </c>
      <c r="M483" s="310">
        <f t="shared" si="98"/>
        <v>30</v>
      </c>
      <c r="N483" s="311" t="str">
        <f t="shared" si="99"/>
        <v>上走线</v>
      </c>
      <c r="O483" s="312"/>
      <c r="P483" s="309"/>
      <c r="Q483" s="298">
        <f t="shared" si="100"/>
        <v>15</v>
      </c>
    </row>
    <row r="484" ht="16" spans="1:17">
      <c r="A484" s="308" t="s">
        <v>576</v>
      </c>
      <c r="B484" s="309">
        <v>439</v>
      </c>
      <c r="C484" s="50" t="str">
        <f>VLOOKUP(D484,'00设备表'!$D:$F,3,0)</f>
        <v>HW107-07</v>
      </c>
      <c r="D484" s="318" t="s">
        <v>486</v>
      </c>
      <c r="E484" s="50" t="str">
        <f>VLOOKUP(D484,'00设备表'!$D:$F,2,0)</f>
        <v>华为CE6881H</v>
      </c>
      <c r="F484" s="28" t="s">
        <v>504</v>
      </c>
      <c r="G484" s="28" t="s">
        <v>506</v>
      </c>
      <c r="H484" s="28" t="s">
        <v>412</v>
      </c>
      <c r="I484" s="308" t="s">
        <v>578</v>
      </c>
      <c r="J484" s="109" t="str">
        <f t="shared" si="96"/>
        <v>LC-LC 15米</v>
      </c>
      <c r="K484" s="309">
        <v>2</v>
      </c>
      <c r="L484" s="109">
        <f t="shared" si="97"/>
        <v>15</v>
      </c>
      <c r="M484" s="310">
        <f t="shared" si="98"/>
        <v>30</v>
      </c>
      <c r="N484" s="311" t="str">
        <f t="shared" si="99"/>
        <v>上走线</v>
      </c>
      <c r="O484" s="312"/>
      <c r="P484" s="309"/>
      <c r="Q484" s="298">
        <f t="shared" si="100"/>
        <v>15</v>
      </c>
    </row>
    <row r="485" ht="16" spans="1:17">
      <c r="A485" s="308" t="s">
        <v>576</v>
      </c>
      <c r="B485" s="309">
        <v>439</v>
      </c>
      <c r="C485" s="50" t="str">
        <f>VLOOKUP(D485,'00设备表'!$D:$F,3,0)</f>
        <v>HW107-07</v>
      </c>
      <c r="D485" s="318" t="s">
        <v>486</v>
      </c>
      <c r="E485" s="50" t="str">
        <f>VLOOKUP(D485,'00设备表'!$D:$F,2,0)</f>
        <v>华为CE6881H</v>
      </c>
      <c r="F485" s="28" t="s">
        <v>504</v>
      </c>
      <c r="G485" s="28" t="s">
        <v>505</v>
      </c>
      <c r="H485" s="28" t="s">
        <v>412</v>
      </c>
      <c r="I485" s="308" t="s">
        <v>578</v>
      </c>
      <c r="J485" s="109" t="str">
        <f t="shared" si="96"/>
        <v>LC-LC 15米</v>
      </c>
      <c r="K485" s="309">
        <v>2</v>
      </c>
      <c r="L485" s="109">
        <f t="shared" si="97"/>
        <v>15</v>
      </c>
      <c r="M485" s="310">
        <f t="shared" si="98"/>
        <v>30</v>
      </c>
      <c r="N485" s="311" t="str">
        <f t="shared" si="99"/>
        <v>上走线</v>
      </c>
      <c r="O485" s="312"/>
      <c r="P485" s="309"/>
      <c r="Q485" s="298">
        <f t="shared" si="100"/>
        <v>15</v>
      </c>
    </row>
    <row r="486" ht="16" hidden="1" spans="1:17">
      <c r="A486" s="308" t="s">
        <v>576</v>
      </c>
      <c r="B486" s="309">
        <v>454</v>
      </c>
      <c r="C486" s="50" t="str">
        <f>VLOOKUP(D486,'00设备表'!$D:$F,3,0)</f>
        <v>HW107-08</v>
      </c>
      <c r="D486" s="318" t="s">
        <v>496</v>
      </c>
      <c r="E486" s="50" t="str">
        <f>VLOOKUP(D486,'00设备表'!$D:$F,2,0)</f>
        <v>华为CE6881H</v>
      </c>
      <c r="F486" s="50" t="str">
        <f>VLOOKUP(G486,'00设备表'!$D:$F,3,0)</f>
        <v>HW107-07</v>
      </c>
      <c r="G486" s="28" t="s">
        <v>488</v>
      </c>
      <c r="H486" s="50" t="str">
        <f>VLOOKUP(G486,'00设备表'!$D:$F,2,0)</f>
        <v>烽火R220K V2</v>
      </c>
      <c r="I486" s="308" t="s">
        <v>578</v>
      </c>
      <c r="J486" s="109" t="str">
        <f t="shared" ref="J486:J512" si="101">IF(I486="多模双头尾纤","LC-LC"&amp;" "&amp;L486&amp;"米",IF(I486="单模双头尾纤","SC-LC"&amp;" "&amp;L486&amp;"米",IF(I486="MPO双头尾纤","MPO-MPO"&amp;" "&amp;L486&amp;"米",IF(I486="以太网线","超五类线",0))))</f>
        <v>LC-LC 15米</v>
      </c>
      <c r="K486" s="309">
        <v>2</v>
      </c>
      <c r="L486" s="109">
        <f t="shared" si="97"/>
        <v>15</v>
      </c>
      <c r="M486" s="310">
        <f t="shared" ref="M486:M509" si="102">K486*L486</f>
        <v>30</v>
      </c>
      <c r="N486" s="311" t="str">
        <f t="shared" si="99"/>
        <v>上走线</v>
      </c>
      <c r="O486" s="312"/>
      <c r="P486" s="309"/>
      <c r="Q486" s="298">
        <f t="shared" ref="Q486:Q489" si="103">IF(ABS(MID(C486,3,3)-MID(F486,3,3))&lt;&gt;0,"建议手动计算",IF(C486=F486,10,(10+ROUNDUP(ABS(MID(C486,7,3)-MID(F486,7,3))/4,0)*5)))</f>
        <v>15</v>
      </c>
    </row>
    <row r="487" ht="16" hidden="1" spans="1:17">
      <c r="A487" s="308" t="s">
        <v>576</v>
      </c>
      <c r="B487" s="309">
        <v>455</v>
      </c>
      <c r="C487" s="50" t="str">
        <f>VLOOKUP(D487,'00设备表'!$D:$F,3,0)</f>
        <v>HW107-08</v>
      </c>
      <c r="D487" s="318" t="s">
        <v>496</v>
      </c>
      <c r="E487" s="50" t="str">
        <f>VLOOKUP(D487,'00设备表'!$D:$F,2,0)</f>
        <v>华为CE6881H</v>
      </c>
      <c r="F487" s="50" t="str">
        <f>VLOOKUP(G487,'00设备表'!$D:$F,3,0)</f>
        <v>HW107-08</v>
      </c>
      <c r="G487" s="28" t="s">
        <v>609</v>
      </c>
      <c r="H487" s="50" t="str">
        <f>VLOOKUP(G487,'00设备表'!$D:$F,2,0)</f>
        <v>烽火R220K V2</v>
      </c>
      <c r="I487" s="308" t="s">
        <v>578</v>
      </c>
      <c r="J487" s="109" t="str">
        <f t="shared" si="101"/>
        <v>LC-LC 10米</v>
      </c>
      <c r="K487" s="309">
        <v>2</v>
      </c>
      <c r="L487" s="109">
        <f t="shared" si="97"/>
        <v>10</v>
      </c>
      <c r="M487" s="310">
        <f t="shared" si="102"/>
        <v>20</v>
      </c>
      <c r="N487" s="311" t="str">
        <f t="shared" si="99"/>
        <v>架内走线</v>
      </c>
      <c r="O487" s="312"/>
      <c r="P487" s="309"/>
      <c r="Q487" s="298">
        <f t="shared" si="103"/>
        <v>10</v>
      </c>
    </row>
    <row r="488" ht="16" hidden="1" spans="1:17">
      <c r="A488" s="308" t="s">
        <v>576</v>
      </c>
      <c r="B488" s="309">
        <v>456</v>
      </c>
      <c r="C488" s="50" t="str">
        <f>VLOOKUP(D488,'00设备表'!$D:$F,3,0)</f>
        <v>HW107-08</v>
      </c>
      <c r="D488" s="318" t="s">
        <v>496</v>
      </c>
      <c r="E488" s="50" t="str">
        <f>VLOOKUP(D488,'00设备表'!$D:$F,2,0)</f>
        <v>华为CE6881H</v>
      </c>
      <c r="F488" s="50" t="str">
        <f>VLOOKUP(G488,'00设备表'!$D:$F,3,0)</f>
        <v>HW107-07</v>
      </c>
      <c r="G488" s="28" t="s">
        <v>489</v>
      </c>
      <c r="H488" s="50" t="str">
        <f>VLOOKUP(G488,'00设备表'!$D:$F,2,0)</f>
        <v>烽火R220K V2</v>
      </c>
      <c r="I488" s="308" t="s">
        <v>578</v>
      </c>
      <c r="J488" s="109" t="str">
        <f t="shared" si="101"/>
        <v>LC-LC 15米</v>
      </c>
      <c r="K488" s="309">
        <v>2</v>
      </c>
      <c r="L488" s="109">
        <f t="shared" si="97"/>
        <v>15</v>
      </c>
      <c r="M488" s="310">
        <f t="shared" si="102"/>
        <v>30</v>
      </c>
      <c r="N488" s="311" t="str">
        <f t="shared" si="99"/>
        <v>上走线</v>
      </c>
      <c r="O488" s="312"/>
      <c r="P488" s="309"/>
      <c r="Q488" s="298">
        <f t="shared" si="103"/>
        <v>15</v>
      </c>
    </row>
    <row r="489" ht="16" hidden="1" spans="1:17">
      <c r="A489" s="308" t="s">
        <v>576</v>
      </c>
      <c r="B489" s="309">
        <v>457</v>
      </c>
      <c r="C489" s="50" t="str">
        <f>VLOOKUP(D489,'00设备表'!$D:$F,3,0)</f>
        <v>HW107-08</v>
      </c>
      <c r="D489" s="318" t="s">
        <v>496</v>
      </c>
      <c r="E489" s="50" t="str">
        <f>VLOOKUP(D489,'00设备表'!$D:$F,2,0)</f>
        <v>华为CE6881H</v>
      </c>
      <c r="F489" s="50" t="str">
        <f>VLOOKUP(G489,'00设备表'!$D:$F,3,0)</f>
        <v>HW107-08</v>
      </c>
      <c r="G489" s="28" t="s">
        <v>499</v>
      </c>
      <c r="H489" s="50" t="str">
        <f>VLOOKUP(G489,'00设备表'!$D:$F,2,0)</f>
        <v>烽火R220K V2</v>
      </c>
      <c r="I489" s="308" t="s">
        <v>578</v>
      </c>
      <c r="J489" s="109" t="str">
        <f t="shared" si="101"/>
        <v>LC-LC 10米</v>
      </c>
      <c r="K489" s="309">
        <v>2</v>
      </c>
      <c r="L489" s="109">
        <f t="shared" si="97"/>
        <v>10</v>
      </c>
      <c r="M489" s="310">
        <f t="shared" si="102"/>
        <v>20</v>
      </c>
      <c r="N489" s="311" t="str">
        <f t="shared" si="99"/>
        <v>架内走线</v>
      </c>
      <c r="O489" s="312"/>
      <c r="P489" s="309"/>
      <c r="Q489" s="298">
        <f t="shared" si="103"/>
        <v>10</v>
      </c>
    </row>
    <row r="490" ht="16" hidden="1" spans="1:17">
      <c r="A490" s="308" t="s">
        <v>576</v>
      </c>
      <c r="B490" s="309">
        <v>458</v>
      </c>
      <c r="C490" s="50" t="str">
        <f>VLOOKUP(D490,'00设备表'!$D:$F,3,0)</f>
        <v>HW107-08</v>
      </c>
      <c r="D490" s="318" t="s">
        <v>496</v>
      </c>
      <c r="E490" s="50" t="str">
        <f>VLOOKUP(D490,'00设备表'!$D:$F,2,0)</f>
        <v>华为CE6881H</v>
      </c>
      <c r="F490" s="50" t="str">
        <f>VLOOKUP(G490,'00设备表'!$D:$F,3,0)</f>
        <v>HW107-07</v>
      </c>
      <c r="G490" s="28" t="s">
        <v>493</v>
      </c>
      <c r="H490" s="50" t="str">
        <f>VLOOKUP(G490,'00设备表'!$D:$F,2,0)</f>
        <v>烽火R220K V2</v>
      </c>
      <c r="I490" s="308" t="s">
        <v>578</v>
      </c>
      <c r="J490" s="109" t="str">
        <f t="shared" si="101"/>
        <v>LC-LC 15米</v>
      </c>
      <c r="K490" s="309">
        <v>2</v>
      </c>
      <c r="L490" s="109">
        <f t="shared" si="97"/>
        <v>15</v>
      </c>
      <c r="M490" s="310">
        <f t="shared" si="102"/>
        <v>30</v>
      </c>
      <c r="N490" s="311" t="str">
        <f t="shared" si="99"/>
        <v>上走线</v>
      </c>
      <c r="O490" s="312"/>
      <c r="P490" s="309"/>
    </row>
    <row r="491" ht="16" hidden="1" spans="1:17">
      <c r="A491" s="308" t="s">
        <v>576</v>
      </c>
      <c r="B491" s="309">
        <v>459</v>
      </c>
      <c r="C491" s="50" t="str">
        <f>VLOOKUP(D491,'00设备表'!$D:$F,3,0)</f>
        <v>HW107-08</v>
      </c>
      <c r="D491" s="318" t="s">
        <v>496</v>
      </c>
      <c r="E491" s="50" t="str">
        <f>VLOOKUP(D491,'00设备表'!$D:$F,2,0)</f>
        <v>华为CE6881H</v>
      </c>
      <c r="F491" s="50" t="str">
        <f>VLOOKUP(G491,'00设备表'!$D:$F,3,0)</f>
        <v>HW107-08</v>
      </c>
      <c r="G491" s="28" t="s">
        <v>503</v>
      </c>
      <c r="H491" s="50" t="str">
        <f>VLOOKUP(G491,'00设备表'!$D:$F,2,0)</f>
        <v>烽火R220K V2</v>
      </c>
      <c r="I491" s="308" t="s">
        <v>578</v>
      </c>
      <c r="J491" s="109" t="str">
        <f t="shared" si="101"/>
        <v>LC-LC 10米</v>
      </c>
      <c r="K491" s="309">
        <v>2</v>
      </c>
      <c r="L491" s="109">
        <f t="shared" si="97"/>
        <v>10</v>
      </c>
      <c r="M491" s="310">
        <f t="shared" si="102"/>
        <v>20</v>
      </c>
      <c r="N491" s="311" t="str">
        <f t="shared" si="99"/>
        <v>架内走线</v>
      </c>
      <c r="O491" s="312"/>
      <c r="P491" s="309"/>
    </row>
    <row r="492" ht="16" hidden="1" spans="1:17">
      <c r="A492" s="308" t="s">
        <v>576</v>
      </c>
      <c r="B492" s="309">
        <v>460</v>
      </c>
      <c r="C492" s="50" t="str">
        <f>VLOOKUP(D492,'00设备表'!$D:$F,3,0)</f>
        <v>HW107-08</v>
      </c>
      <c r="D492" s="318" t="s">
        <v>496</v>
      </c>
      <c r="E492" s="50" t="str">
        <f>VLOOKUP(D492,'00设备表'!$D:$F,2,0)</f>
        <v>华为CE6881H</v>
      </c>
      <c r="F492" s="50" t="str">
        <f>VLOOKUP(G492,'00设备表'!$D:$F,3,0)</f>
        <v>HW107-07</v>
      </c>
      <c r="G492" s="28" t="s">
        <v>492</v>
      </c>
      <c r="H492" s="50" t="str">
        <f>VLOOKUP(G492,'00设备表'!$D:$F,2,0)</f>
        <v>烽火R220K V2</v>
      </c>
      <c r="I492" s="308" t="s">
        <v>578</v>
      </c>
      <c r="J492" s="109" t="str">
        <f t="shared" si="101"/>
        <v>LC-LC 15米</v>
      </c>
      <c r="K492" s="309">
        <v>2</v>
      </c>
      <c r="L492" s="109">
        <f t="shared" si="97"/>
        <v>15</v>
      </c>
      <c r="M492" s="310">
        <f t="shared" si="102"/>
        <v>30</v>
      </c>
      <c r="N492" s="311" t="str">
        <f t="shared" si="99"/>
        <v>上走线</v>
      </c>
      <c r="O492" s="312"/>
      <c r="P492" s="309"/>
      <c r="Q492" s="298">
        <f>IF(ABS(MID(C492,3,3)-MID(F492,3,3))&lt;&gt;0,"建议手动计算",IF(C492=F492,10,(10+ROUNDUP(ABS(MID(C492,7,3)-MID(F492,7,3))/4,0)*5)))</f>
        <v>15</v>
      </c>
    </row>
    <row r="493" ht="16" hidden="1" spans="1:17">
      <c r="A493" s="308" t="s">
        <v>576</v>
      </c>
      <c r="B493" s="309">
        <v>461</v>
      </c>
      <c r="C493" s="50" t="str">
        <f>VLOOKUP(D493,'00设备表'!$D:$F,3,0)</f>
        <v>HW107-08</v>
      </c>
      <c r="D493" s="318" t="s">
        <v>496</v>
      </c>
      <c r="E493" s="50" t="str">
        <f>VLOOKUP(D493,'00设备表'!$D:$F,2,0)</f>
        <v>华为CE6881H</v>
      </c>
      <c r="F493" s="50" t="str">
        <f>VLOOKUP(G493,'00设备表'!$D:$F,3,0)</f>
        <v>HW107-08</v>
      </c>
      <c r="G493" s="97" t="s">
        <v>502</v>
      </c>
      <c r="H493" s="50" t="str">
        <f>VLOOKUP(G493,'00设备表'!$D:$F,2,0)</f>
        <v>烽火R220K V2</v>
      </c>
      <c r="I493" s="308" t="s">
        <v>578</v>
      </c>
      <c r="J493" s="109" t="str">
        <f t="shared" si="101"/>
        <v>LC-LC 10米</v>
      </c>
      <c r="K493" s="309">
        <v>2</v>
      </c>
      <c r="L493" s="109">
        <f t="shared" si="97"/>
        <v>10</v>
      </c>
      <c r="M493" s="310">
        <f t="shared" si="102"/>
        <v>20</v>
      </c>
      <c r="N493" s="311" t="str">
        <f t="shared" si="99"/>
        <v>架内走线</v>
      </c>
      <c r="O493" s="312"/>
      <c r="P493" s="309"/>
      <c r="Q493" s="298">
        <f>IF(ABS(MID(C493,3,3)-MID(F493,3,3))&lt;&gt;0,"建议手动计算",IF(C493=F493,10,(10+ROUNDUP(ABS(MID(C493,7,3)-MID(F493,7,3))/4,0)*5)))</f>
        <v>10</v>
      </c>
    </row>
    <row r="494" ht="16" hidden="1" spans="1:17">
      <c r="A494" s="308" t="s">
        <v>576</v>
      </c>
      <c r="B494" s="309">
        <v>462</v>
      </c>
      <c r="C494" s="50" t="str">
        <f>VLOOKUP(D494,'00设备表'!$D:$F,3,0)</f>
        <v>HW107-08</v>
      </c>
      <c r="D494" s="318" t="s">
        <v>496</v>
      </c>
      <c r="E494" s="50" t="str">
        <f>VLOOKUP(D494,'00设备表'!$D:$F,2,0)</f>
        <v>华为CE6881H</v>
      </c>
      <c r="F494" s="50" t="str">
        <f>VLOOKUP(G494,'00设备表'!$D:$F,3,0)</f>
        <v>HW107-07</v>
      </c>
      <c r="G494" s="97" t="s">
        <v>491</v>
      </c>
      <c r="H494" s="50" t="str">
        <f>VLOOKUP(G494,'00设备表'!$D:$F,2,0)</f>
        <v>烽火R220K V2</v>
      </c>
      <c r="I494" s="308" t="s">
        <v>578</v>
      </c>
      <c r="J494" s="109" t="str">
        <f t="shared" si="101"/>
        <v>LC-LC 15米</v>
      </c>
      <c r="K494" s="309">
        <v>2</v>
      </c>
      <c r="L494" s="109">
        <f t="shared" si="97"/>
        <v>15</v>
      </c>
      <c r="M494" s="310">
        <f t="shared" si="102"/>
        <v>30</v>
      </c>
      <c r="N494" s="311" t="str">
        <f t="shared" si="99"/>
        <v>上走线</v>
      </c>
      <c r="O494" s="312"/>
      <c r="P494" s="309"/>
      <c r="Q494" s="298">
        <f>IF(ABS(MID(C494,3,3)-MID(F494,3,3))&lt;&gt;0,"建议手动计算",IF(C494=F494,10,(10+ROUNDUP(ABS(MID(C494,7,3)-MID(F494,7,3))/4,0)*5)))</f>
        <v>15</v>
      </c>
    </row>
    <row r="495" ht="16" hidden="1" spans="1:17">
      <c r="A495" s="308" t="s">
        <v>576</v>
      </c>
      <c r="B495" s="309">
        <v>463</v>
      </c>
      <c r="C495" s="50" t="str">
        <f>VLOOKUP(D495,'00设备表'!$D:$F,3,0)</f>
        <v>HW107-08</v>
      </c>
      <c r="D495" s="318" t="s">
        <v>496</v>
      </c>
      <c r="E495" s="50" t="str">
        <f>VLOOKUP(D495,'00设备表'!$D:$F,2,0)</f>
        <v>华为CE6881H</v>
      </c>
      <c r="F495" s="50" t="str">
        <f>VLOOKUP(G495,'00设备表'!$D:$F,3,0)</f>
        <v>HW107-08</v>
      </c>
      <c r="G495" s="98" t="s">
        <v>501</v>
      </c>
      <c r="H495" s="50" t="str">
        <f>VLOOKUP(G495,'00设备表'!$D:$F,2,0)</f>
        <v>烽火R220K V2</v>
      </c>
      <c r="I495" s="308" t="s">
        <v>578</v>
      </c>
      <c r="J495" s="109" t="str">
        <f t="shared" si="101"/>
        <v>LC-LC 10米</v>
      </c>
      <c r="K495" s="309">
        <v>2</v>
      </c>
      <c r="L495" s="109">
        <f t="shared" ref="L495:L509" si="104">IF(C495=F495,10,(10+ROUNDUP(ABS(MID(C495,7,3)-MID(F495,7,3))/4,0)*5))</f>
        <v>10</v>
      </c>
      <c r="M495" s="310">
        <f t="shared" si="102"/>
        <v>20</v>
      </c>
      <c r="N495" s="311" t="str">
        <f t="shared" ref="N495:N509" si="105">IF(L495=10,"架内走线","上走线")</f>
        <v>架内走线</v>
      </c>
      <c r="O495" s="312"/>
      <c r="P495" s="309"/>
      <c r="Q495" s="298">
        <f t="shared" ref="Q495:Q509" si="106">IF(ABS(MID(C495,3,3)-MID(F495,3,3))&lt;&gt;0,"建议手动计算",IF(C495=F495,10,(10+ROUNDUP(ABS(MID(C495,7,3)-MID(F495,7,3))/4,0)*5)))</f>
        <v>10</v>
      </c>
    </row>
    <row r="496" ht="16" hidden="1" spans="1:17">
      <c r="A496" s="308" t="s">
        <v>576</v>
      </c>
      <c r="B496" s="309">
        <v>464</v>
      </c>
      <c r="C496" s="50" t="str">
        <f>VLOOKUP(D496,'00设备表'!$D:$F,3,0)</f>
        <v>HW107-08</v>
      </c>
      <c r="D496" s="318" t="s">
        <v>496</v>
      </c>
      <c r="E496" s="50" t="str">
        <f>VLOOKUP(D496,'00设备表'!$D:$F,2,0)</f>
        <v>华为CE6881H</v>
      </c>
      <c r="F496" s="50" t="str">
        <f>VLOOKUP(G496,'00设备表'!$D:$F,3,0)</f>
        <v>HW107-07</v>
      </c>
      <c r="G496" s="98" t="s">
        <v>490</v>
      </c>
      <c r="H496" s="50" t="str">
        <f>VLOOKUP(G496,'00设备表'!$D:$F,2,0)</f>
        <v>烽火R220K V2</v>
      </c>
      <c r="I496" s="308" t="s">
        <v>578</v>
      </c>
      <c r="J496" s="109" t="str">
        <f t="shared" si="101"/>
        <v>LC-LC 15米</v>
      </c>
      <c r="K496" s="309">
        <v>2</v>
      </c>
      <c r="L496" s="109">
        <f t="shared" si="104"/>
        <v>15</v>
      </c>
      <c r="M496" s="310">
        <f t="shared" si="102"/>
        <v>30</v>
      </c>
      <c r="N496" s="311" t="str">
        <f t="shared" si="105"/>
        <v>上走线</v>
      </c>
      <c r="O496" s="312"/>
      <c r="P496" s="309"/>
      <c r="Q496" s="298">
        <f t="shared" si="106"/>
        <v>15</v>
      </c>
    </row>
    <row r="497" ht="16" hidden="1" spans="1:17">
      <c r="A497" s="308" t="s">
        <v>576</v>
      </c>
      <c r="B497" s="309">
        <v>465</v>
      </c>
      <c r="C497" s="50" t="str">
        <f>VLOOKUP(D497,'00设备表'!$D:$F,3,0)</f>
        <v>HW107-08</v>
      </c>
      <c r="D497" s="318" t="s">
        <v>496</v>
      </c>
      <c r="E497" s="50" t="str">
        <f>VLOOKUP(D497,'00设备表'!$D:$F,2,0)</f>
        <v>华为CE6881H</v>
      </c>
      <c r="F497" s="50" t="str">
        <f>VLOOKUP(G497,'00设备表'!$D:$F,3,0)</f>
        <v>HW107-08</v>
      </c>
      <c r="G497" s="97" t="s">
        <v>500</v>
      </c>
      <c r="H497" s="50" t="str">
        <f>VLOOKUP(G497,'00设备表'!$D:$F,2,0)</f>
        <v>烽火R220K V2</v>
      </c>
      <c r="I497" s="308" t="s">
        <v>578</v>
      </c>
      <c r="J497" s="109" t="str">
        <f t="shared" si="101"/>
        <v>LC-LC 10米</v>
      </c>
      <c r="K497" s="309">
        <v>2</v>
      </c>
      <c r="L497" s="109">
        <f t="shared" si="104"/>
        <v>10</v>
      </c>
      <c r="M497" s="310">
        <f t="shared" si="102"/>
        <v>20</v>
      </c>
      <c r="N497" s="311" t="str">
        <f t="shared" si="105"/>
        <v>架内走线</v>
      </c>
      <c r="O497" s="312"/>
      <c r="P497" s="309"/>
      <c r="Q497" s="298">
        <f t="shared" si="106"/>
        <v>10</v>
      </c>
    </row>
    <row r="498" ht="16" hidden="1" spans="1:17">
      <c r="A498" s="308" t="s">
        <v>576</v>
      </c>
      <c r="B498" s="309">
        <v>466</v>
      </c>
      <c r="C498" s="50" t="str">
        <f>VLOOKUP(D498,'00设备表'!$D:$F,3,0)</f>
        <v>HW107-08</v>
      </c>
      <c r="D498" s="318" t="s">
        <v>496</v>
      </c>
      <c r="E498" s="50" t="str">
        <f>VLOOKUP(D498,'00设备表'!$D:$F,2,0)</f>
        <v>华为CE6881H</v>
      </c>
      <c r="F498" s="50" t="str">
        <f>VLOOKUP(G498,'00设备表'!$D:$F,3,0)</f>
        <v>HW108-01</v>
      </c>
      <c r="G498" s="97" t="s">
        <v>521</v>
      </c>
      <c r="H498" s="50" t="str">
        <f>VLOOKUP(G498,'00设备表'!$D:$F,2,0)</f>
        <v>华为9520</v>
      </c>
      <c r="I498" s="308" t="s">
        <v>578</v>
      </c>
      <c r="J498" s="109" t="str">
        <f t="shared" si="101"/>
        <v>LC-LC 20米</v>
      </c>
      <c r="K498" s="309">
        <v>2</v>
      </c>
      <c r="L498" s="109">
        <f t="shared" si="104"/>
        <v>20</v>
      </c>
      <c r="M498" s="310">
        <f t="shared" si="102"/>
        <v>40</v>
      </c>
      <c r="N498" s="311" t="str">
        <f t="shared" si="105"/>
        <v>上走线</v>
      </c>
      <c r="O498" s="312"/>
      <c r="P498" s="309"/>
      <c r="Q498" s="298" t="str">
        <f t="shared" si="106"/>
        <v>建议手动计算</v>
      </c>
    </row>
    <row r="499" ht="16" hidden="1" spans="1:17">
      <c r="A499" s="308" t="s">
        <v>576</v>
      </c>
      <c r="B499" s="309">
        <v>467</v>
      </c>
      <c r="C499" s="50" t="str">
        <f>VLOOKUP(D499,'00设备表'!$D:$F,3,0)</f>
        <v>HW107-08</v>
      </c>
      <c r="D499" s="318" t="s">
        <v>496</v>
      </c>
      <c r="E499" s="50" t="str">
        <f>VLOOKUP(D499,'00设备表'!$D:$F,2,0)</f>
        <v>华为CE6881H</v>
      </c>
      <c r="F499" s="50" t="str">
        <f>VLOOKUP(G499,'00设备表'!$D:$F,3,0)</f>
        <v>HW108-03</v>
      </c>
      <c r="G499" s="98" t="s">
        <v>529</v>
      </c>
      <c r="H499" s="50" t="str">
        <f>VLOOKUP(G499,'00设备表'!$D:$F,2,0)</f>
        <v>中兴R5530 G2</v>
      </c>
      <c r="I499" s="308" t="s">
        <v>578</v>
      </c>
      <c r="J499" s="109" t="str">
        <f t="shared" si="101"/>
        <v>LC-LC 20米</v>
      </c>
      <c r="K499" s="309">
        <v>2</v>
      </c>
      <c r="L499" s="109">
        <f t="shared" si="104"/>
        <v>20</v>
      </c>
      <c r="M499" s="310">
        <f t="shared" si="102"/>
        <v>40</v>
      </c>
      <c r="N499" s="311" t="str">
        <f t="shared" si="105"/>
        <v>上走线</v>
      </c>
      <c r="O499" s="312"/>
      <c r="P499" s="309"/>
      <c r="Q499" s="298" t="str">
        <f t="shared" si="106"/>
        <v>建议手动计算</v>
      </c>
    </row>
    <row r="500" ht="16" spans="1:17">
      <c r="A500" s="308" t="s">
        <v>576</v>
      </c>
      <c r="B500" s="309">
        <v>467</v>
      </c>
      <c r="C500" s="50" t="str">
        <f>VLOOKUP(D500,'00设备表'!$D:$F,3,0)</f>
        <v>HW107-08</v>
      </c>
      <c r="D500" s="318" t="s">
        <v>496</v>
      </c>
      <c r="E500" s="50" t="str">
        <f>VLOOKUP(D500,'00设备表'!$D:$F,2,0)</f>
        <v>华为CE6881H</v>
      </c>
      <c r="F500" s="28" t="s">
        <v>504</v>
      </c>
      <c r="G500" s="28" t="s">
        <v>510</v>
      </c>
      <c r="H500" s="28" t="s">
        <v>412</v>
      </c>
      <c r="I500" s="308" t="s">
        <v>578</v>
      </c>
      <c r="J500" s="109" t="str">
        <f t="shared" si="101"/>
        <v>LC-LC 15米</v>
      </c>
      <c r="K500" s="309">
        <v>2</v>
      </c>
      <c r="L500" s="109">
        <f t="shared" si="104"/>
        <v>15</v>
      </c>
      <c r="M500" s="310">
        <f t="shared" si="102"/>
        <v>30</v>
      </c>
      <c r="N500" s="311" t="str">
        <f t="shared" si="105"/>
        <v>上走线</v>
      </c>
      <c r="O500" s="312"/>
      <c r="P500" s="309"/>
      <c r="Q500" s="298">
        <f t="shared" si="106"/>
        <v>15</v>
      </c>
    </row>
    <row r="501" ht="16" spans="1:17">
      <c r="A501" s="308" t="s">
        <v>576</v>
      </c>
      <c r="B501" s="309">
        <v>467</v>
      </c>
      <c r="C501" s="50" t="str">
        <f>VLOOKUP(D501,'00设备表'!$D:$F,3,0)</f>
        <v>HW107-08</v>
      </c>
      <c r="D501" s="318" t="s">
        <v>496</v>
      </c>
      <c r="E501" s="50" t="str">
        <f>VLOOKUP(D501,'00设备表'!$D:$F,2,0)</f>
        <v>华为CE6881H</v>
      </c>
      <c r="F501" s="28" t="s">
        <v>504</v>
      </c>
      <c r="G501" s="28" t="s">
        <v>509</v>
      </c>
      <c r="H501" s="28" t="s">
        <v>412</v>
      </c>
      <c r="I501" s="308" t="s">
        <v>578</v>
      </c>
      <c r="J501" s="109" t="str">
        <f t="shared" si="101"/>
        <v>LC-LC 15米</v>
      </c>
      <c r="K501" s="309">
        <v>2</v>
      </c>
      <c r="L501" s="109">
        <f t="shared" si="104"/>
        <v>15</v>
      </c>
      <c r="M501" s="310">
        <f t="shared" si="102"/>
        <v>30</v>
      </c>
      <c r="N501" s="311" t="str">
        <f t="shared" si="105"/>
        <v>上走线</v>
      </c>
      <c r="O501" s="312"/>
      <c r="P501" s="309"/>
      <c r="Q501" s="298">
        <f t="shared" si="106"/>
        <v>15</v>
      </c>
    </row>
    <row r="502" ht="16" spans="1:17">
      <c r="A502" s="308" t="s">
        <v>576</v>
      </c>
      <c r="B502" s="309">
        <v>467</v>
      </c>
      <c r="C502" s="50" t="str">
        <f>VLOOKUP(D502,'00设备表'!$D:$F,3,0)</f>
        <v>HW107-08</v>
      </c>
      <c r="D502" s="318" t="s">
        <v>496</v>
      </c>
      <c r="E502" s="50" t="str">
        <f>VLOOKUP(D502,'00设备表'!$D:$F,2,0)</f>
        <v>华为CE6881H</v>
      </c>
      <c r="F502" s="28" t="s">
        <v>504</v>
      </c>
      <c r="G502" s="28" t="s">
        <v>508</v>
      </c>
      <c r="H502" s="28" t="s">
        <v>412</v>
      </c>
      <c r="I502" s="308" t="s">
        <v>578</v>
      </c>
      <c r="J502" s="109" t="str">
        <f t="shared" si="101"/>
        <v>LC-LC 15米</v>
      </c>
      <c r="K502" s="309">
        <v>2</v>
      </c>
      <c r="L502" s="109">
        <f t="shared" si="104"/>
        <v>15</v>
      </c>
      <c r="M502" s="310">
        <f t="shared" si="102"/>
        <v>30</v>
      </c>
      <c r="N502" s="311" t="str">
        <f t="shared" si="105"/>
        <v>上走线</v>
      </c>
      <c r="O502" s="312"/>
      <c r="P502" s="309"/>
      <c r="Q502" s="298">
        <f t="shared" si="106"/>
        <v>15</v>
      </c>
    </row>
    <row r="503" ht="16" spans="1:17">
      <c r="A503" s="308" t="s">
        <v>576</v>
      </c>
      <c r="B503" s="309">
        <v>467</v>
      </c>
      <c r="C503" s="50" t="str">
        <f>VLOOKUP(D503,'00设备表'!$D:$F,3,0)</f>
        <v>HW107-08</v>
      </c>
      <c r="D503" s="318" t="s">
        <v>496</v>
      </c>
      <c r="E503" s="50" t="str">
        <f>VLOOKUP(D503,'00设备表'!$D:$F,2,0)</f>
        <v>华为CE6881H</v>
      </c>
      <c r="F503" s="28" t="s">
        <v>504</v>
      </c>
      <c r="G503" s="28" t="s">
        <v>507</v>
      </c>
      <c r="H503" s="28" t="s">
        <v>412</v>
      </c>
      <c r="I503" s="308" t="s">
        <v>578</v>
      </c>
      <c r="J503" s="109" t="str">
        <f t="shared" si="101"/>
        <v>LC-LC 15米</v>
      </c>
      <c r="K503" s="309">
        <v>2</v>
      </c>
      <c r="L503" s="109">
        <f t="shared" si="104"/>
        <v>15</v>
      </c>
      <c r="M503" s="310">
        <f t="shared" si="102"/>
        <v>30</v>
      </c>
      <c r="N503" s="311" t="str">
        <f t="shared" si="105"/>
        <v>上走线</v>
      </c>
      <c r="O503" s="312"/>
      <c r="P503" s="309"/>
      <c r="Q503" s="298">
        <f t="shared" si="106"/>
        <v>15</v>
      </c>
    </row>
    <row r="504" ht="16" spans="1:17">
      <c r="A504" s="308" t="s">
        <v>576</v>
      </c>
      <c r="B504" s="309">
        <v>467</v>
      </c>
      <c r="C504" s="50" t="str">
        <f>VLOOKUP(D504,'00设备表'!$D:$F,3,0)</f>
        <v>HW107-08</v>
      </c>
      <c r="D504" s="318" t="s">
        <v>496</v>
      </c>
      <c r="E504" s="50" t="str">
        <f>VLOOKUP(D504,'00设备表'!$D:$F,2,0)</f>
        <v>华为CE6881H</v>
      </c>
      <c r="F504" s="28" t="s">
        <v>504</v>
      </c>
      <c r="G504" s="28" t="s">
        <v>506</v>
      </c>
      <c r="H504" s="28" t="s">
        <v>412</v>
      </c>
      <c r="I504" s="308" t="s">
        <v>578</v>
      </c>
      <c r="J504" s="109" t="str">
        <f t="shared" si="101"/>
        <v>LC-LC 15米</v>
      </c>
      <c r="K504" s="309">
        <v>2</v>
      </c>
      <c r="L504" s="109">
        <f t="shared" si="104"/>
        <v>15</v>
      </c>
      <c r="M504" s="310">
        <f t="shared" si="102"/>
        <v>30</v>
      </c>
      <c r="N504" s="311" t="str">
        <f t="shared" si="105"/>
        <v>上走线</v>
      </c>
      <c r="O504" s="312"/>
      <c r="P504" s="309"/>
      <c r="Q504" s="298">
        <f t="shared" si="106"/>
        <v>15</v>
      </c>
    </row>
    <row r="505" ht="16" spans="1:17">
      <c r="A505" s="308" t="s">
        <v>576</v>
      </c>
      <c r="B505" s="309">
        <v>467</v>
      </c>
      <c r="C505" s="50" t="str">
        <f>VLOOKUP(D505,'00设备表'!$D:$F,3,0)</f>
        <v>HW107-08</v>
      </c>
      <c r="D505" s="318" t="s">
        <v>496</v>
      </c>
      <c r="E505" s="50" t="str">
        <f>VLOOKUP(D505,'00设备表'!$D:$F,2,0)</f>
        <v>华为CE6881H</v>
      </c>
      <c r="F505" s="28" t="s">
        <v>504</v>
      </c>
      <c r="G505" s="28" t="s">
        <v>505</v>
      </c>
      <c r="H505" s="28" t="s">
        <v>412</v>
      </c>
      <c r="I505" s="308" t="s">
        <v>578</v>
      </c>
      <c r="J505" s="109" t="str">
        <f t="shared" si="101"/>
        <v>LC-LC 15米</v>
      </c>
      <c r="K505" s="309">
        <v>2</v>
      </c>
      <c r="L505" s="109">
        <f t="shared" si="104"/>
        <v>15</v>
      </c>
      <c r="M505" s="310">
        <f t="shared" si="102"/>
        <v>30</v>
      </c>
      <c r="N505" s="311" t="str">
        <f t="shared" si="105"/>
        <v>上走线</v>
      </c>
      <c r="O505" s="312"/>
      <c r="P505" s="309"/>
      <c r="Q505" s="298">
        <f t="shared" si="106"/>
        <v>15</v>
      </c>
    </row>
    <row r="506" hidden="1" spans="1:17">
      <c r="A506" s="308" t="s">
        <v>576</v>
      </c>
      <c r="B506" s="309">
        <v>481</v>
      </c>
      <c r="C506" s="50" t="str">
        <f>VLOOKUP(D506,'00设备表'!$D:$F,3,0)</f>
        <v>HW105-02</v>
      </c>
      <c r="D506" s="141" t="s">
        <v>358</v>
      </c>
      <c r="E506" s="50" t="str">
        <f>VLOOKUP(D506,'00设备表'!$D:$F,2,0)</f>
        <v>华为5855</v>
      </c>
      <c r="F506" s="50" t="str">
        <f>VLOOKUP(G506,'00设备表'!$D:$F,3,0)</f>
        <v>HW105-01</v>
      </c>
      <c r="G506" s="25" t="s">
        <v>337</v>
      </c>
      <c r="H506" s="50" t="str">
        <f>VLOOKUP(G506,'00设备表'!$D:$F,2,0)</f>
        <v>华为1000E-F55</v>
      </c>
      <c r="I506" s="308" t="s">
        <v>577</v>
      </c>
      <c r="J506" s="109" t="str">
        <f t="shared" ref="J506:J569" si="107">IF(I506="多模双头尾纤","LC-LC"&amp;" "&amp;L506&amp;"米",IF(I506="单模双头尾纤","SC-LC"&amp;" "&amp;L506&amp;"米",IF(I506="MPO双头尾纤","MPO-MPO"&amp;" "&amp;L506&amp;"米",IF(I506="以太网线","超五类线",0))))</f>
        <v>超五类线</v>
      </c>
      <c r="K506" s="309">
        <v>1</v>
      </c>
      <c r="L506" s="109">
        <f t="shared" ref="L506:L523" si="108">IF(C506=F506,10,(10+ROUNDUP(ABS(MID(C506,7,3)-MID(F506,7,3))/4,0)*5))</f>
        <v>15</v>
      </c>
      <c r="M506" s="310">
        <f t="shared" ref="M506:M517" si="109">K506*L506</f>
        <v>15</v>
      </c>
      <c r="N506" s="311" t="str">
        <f t="shared" ref="N506:N522" si="110">IF(L506=10,"架内走线","上走线")</f>
        <v>上走线</v>
      </c>
      <c r="O506" s="312"/>
      <c r="P506" s="309"/>
      <c r="Q506" s="298">
        <f t="shared" ref="Q506:Q522" si="111">IF(ABS(MID(C506,3,3)-MID(F506,3,3))&lt;&gt;0,"建议手动计算",IF(C506=F506,10,(10+ROUNDUP(ABS(MID(C506,7,3)-MID(F506,7,3))/4,0)*5)))</f>
        <v>15</v>
      </c>
    </row>
    <row r="507" hidden="1" spans="1:17">
      <c r="A507" s="308" t="s">
        <v>576</v>
      </c>
      <c r="B507" s="309">
        <v>482</v>
      </c>
      <c r="C507" s="50" t="str">
        <f>VLOOKUP(D507,'00设备表'!$D:$F,3,0)</f>
        <v>HW105-02</v>
      </c>
      <c r="D507" s="141" t="s">
        <v>358</v>
      </c>
      <c r="E507" s="50" t="str">
        <f>VLOOKUP(D507,'00设备表'!$D:$F,2,0)</f>
        <v>华为5855</v>
      </c>
      <c r="F507" s="50" t="str">
        <f>VLOOKUP(G507,'00设备表'!$D:$F,3,0)</f>
        <v>HW105-02</v>
      </c>
      <c r="G507" s="25" t="s">
        <v>355</v>
      </c>
      <c r="H507" s="50" t="str">
        <f>VLOOKUP(G507,'00设备表'!$D:$F,2,0)</f>
        <v>华为1000E-F55</v>
      </c>
      <c r="I507" s="308" t="s">
        <v>577</v>
      </c>
      <c r="J507" s="109" t="str">
        <f t="shared" si="107"/>
        <v>超五类线</v>
      </c>
      <c r="K507" s="309">
        <v>1</v>
      </c>
      <c r="L507" s="109">
        <f t="shared" si="108"/>
        <v>10</v>
      </c>
      <c r="M507" s="310">
        <f t="shared" si="109"/>
        <v>10</v>
      </c>
      <c r="N507" s="311" t="str">
        <f t="shared" si="110"/>
        <v>架内走线</v>
      </c>
      <c r="O507" s="312"/>
      <c r="P507" s="309"/>
      <c r="Q507" s="298">
        <f t="shared" si="111"/>
        <v>10</v>
      </c>
    </row>
    <row r="508" hidden="1" spans="1:17">
      <c r="A508" s="308" t="s">
        <v>576</v>
      </c>
      <c r="B508" s="309">
        <v>483</v>
      </c>
      <c r="C508" s="50" t="str">
        <f>VLOOKUP(D508,'00设备表'!$D:$F,3,0)</f>
        <v>HW105-02</v>
      </c>
      <c r="D508" s="141" t="s">
        <v>358</v>
      </c>
      <c r="E508" s="50" t="str">
        <f>VLOOKUP(D508,'00设备表'!$D:$F,2,0)</f>
        <v>华为5855</v>
      </c>
      <c r="F508" s="50" t="str">
        <f>VLOOKUP(G508,'00设备表'!$D:$F,3,0)</f>
        <v>HW105-01</v>
      </c>
      <c r="G508" s="25" t="s">
        <v>341</v>
      </c>
      <c r="H508" s="50" t="str">
        <f>VLOOKUP(G508,'00设备表'!$D:$F,2,0)</f>
        <v>华为CE6881H</v>
      </c>
      <c r="I508" s="308" t="s">
        <v>577</v>
      </c>
      <c r="J508" s="109" t="str">
        <f t="shared" si="107"/>
        <v>超五类线</v>
      </c>
      <c r="K508" s="309">
        <v>1</v>
      </c>
      <c r="L508" s="109">
        <f t="shared" si="108"/>
        <v>15</v>
      </c>
      <c r="M508" s="310">
        <f t="shared" si="109"/>
        <v>15</v>
      </c>
      <c r="N508" s="311" t="str">
        <f t="shared" si="110"/>
        <v>上走线</v>
      </c>
      <c r="O508" s="312"/>
      <c r="P508" s="309"/>
      <c r="Q508" s="298">
        <f t="shared" si="111"/>
        <v>15</v>
      </c>
    </row>
    <row r="509" hidden="1" spans="1:17">
      <c r="A509" s="308" t="s">
        <v>576</v>
      </c>
      <c r="B509" s="309">
        <v>484</v>
      </c>
      <c r="C509" s="50" t="str">
        <f>VLOOKUP(D509,'00设备表'!$D:$F,3,0)</f>
        <v>HW105-02</v>
      </c>
      <c r="D509" s="141" t="s">
        <v>358</v>
      </c>
      <c r="E509" s="50" t="str">
        <f>VLOOKUP(D509,'00设备表'!$D:$F,2,0)</f>
        <v>华为5855</v>
      </c>
      <c r="F509" s="50" t="str">
        <f>VLOOKUP(G509,'00设备表'!$D:$F,3,0)</f>
        <v>HW105-02</v>
      </c>
      <c r="G509" s="25" t="s">
        <v>356</v>
      </c>
      <c r="H509" s="50" t="str">
        <f>VLOOKUP(G509,'00设备表'!$D:$F,2,0)</f>
        <v>华为CE6881H</v>
      </c>
      <c r="I509" s="308" t="s">
        <v>577</v>
      </c>
      <c r="J509" s="109" t="str">
        <f t="shared" si="107"/>
        <v>超五类线</v>
      </c>
      <c r="K509" s="309">
        <v>1</v>
      </c>
      <c r="L509" s="109">
        <f t="shared" si="108"/>
        <v>10</v>
      </c>
      <c r="M509" s="310">
        <f t="shared" si="109"/>
        <v>10</v>
      </c>
      <c r="N509" s="311" t="str">
        <f t="shared" si="110"/>
        <v>架内走线</v>
      </c>
      <c r="O509" s="312"/>
      <c r="P509" s="309"/>
      <c r="Q509" s="298">
        <f t="shared" si="111"/>
        <v>10</v>
      </c>
    </row>
    <row r="510" hidden="1" spans="1:17">
      <c r="A510" s="308" t="s">
        <v>576</v>
      </c>
      <c r="B510" s="309">
        <v>485</v>
      </c>
      <c r="C510" s="50" t="str">
        <f>VLOOKUP(D510,'00设备表'!$D:$F,3,0)</f>
        <v>HW105-02</v>
      </c>
      <c r="D510" s="141" t="s">
        <v>358</v>
      </c>
      <c r="E510" s="50" t="str">
        <f>VLOOKUP(D510,'00设备表'!$D:$F,2,0)</f>
        <v>华为5855</v>
      </c>
      <c r="F510" s="50" t="str">
        <f>VLOOKUP(G510,'00设备表'!$D:$F,3,0)</f>
        <v>HW105-01</v>
      </c>
      <c r="G510" s="25" t="s">
        <v>343</v>
      </c>
      <c r="H510" s="50" t="str">
        <f>VLOOKUP(G510,'00设备表'!$D:$F,2,0)</f>
        <v>华为CE6881H</v>
      </c>
      <c r="I510" s="308" t="s">
        <v>577</v>
      </c>
      <c r="J510" s="109" t="str">
        <f t="shared" si="107"/>
        <v>超五类线</v>
      </c>
      <c r="K510" s="309">
        <v>1</v>
      </c>
      <c r="L510" s="109">
        <f t="shared" si="108"/>
        <v>15</v>
      </c>
      <c r="M510" s="310">
        <f t="shared" ref="M510:M524" si="112">K510*L510</f>
        <v>15</v>
      </c>
      <c r="N510" s="311" t="str">
        <f t="shared" ref="N510:N553" si="113">IF(L510=10,"架内走线","上走线")</f>
        <v>上走线</v>
      </c>
      <c r="O510" s="312"/>
      <c r="P510" s="309"/>
      <c r="Q510" s="298">
        <f t="shared" ref="Q510:Q555" si="114">IF(ABS(MID(C510,3,3)-MID(F510,3,3))&lt;&gt;0,"建议手动计算",IF(C510=F510,10,(10+ROUNDUP(ABS(MID(C510,7,3)-MID(F510,7,3))/4,0)*5)))</f>
        <v>15</v>
      </c>
    </row>
    <row r="511" hidden="1" spans="1:17">
      <c r="A511" s="308" t="s">
        <v>576</v>
      </c>
      <c r="B511" s="309">
        <v>486</v>
      </c>
      <c r="C511" s="50" t="str">
        <f>VLOOKUP(D511,'00设备表'!$D:$F,3,0)</f>
        <v>HW105-02</v>
      </c>
      <c r="D511" s="141" t="s">
        <v>358</v>
      </c>
      <c r="E511" s="50" t="str">
        <f>VLOOKUP(D511,'00设备表'!$D:$F,2,0)</f>
        <v>华为5855</v>
      </c>
      <c r="F511" s="50" t="str">
        <f>VLOOKUP(G511,'00设备表'!$D:$F,3,0)</f>
        <v>HW105-02</v>
      </c>
      <c r="G511" s="25" t="s">
        <v>357</v>
      </c>
      <c r="H511" s="50" t="str">
        <f>VLOOKUP(G511,'00设备表'!$D:$F,2,0)</f>
        <v>华为CE6881H</v>
      </c>
      <c r="I511" s="308" t="s">
        <v>577</v>
      </c>
      <c r="J511" s="109" t="str">
        <f t="shared" si="107"/>
        <v>超五类线</v>
      </c>
      <c r="K511" s="309">
        <v>1</v>
      </c>
      <c r="L511" s="109">
        <f t="shared" ref="L511:L553" si="115">IF(C511=F511,10,(10+ROUNDUP(ABS(MID(C511,7,3)-MID(F511,7,3))/4,0)*5))</f>
        <v>10</v>
      </c>
      <c r="M511" s="310">
        <f t="shared" si="112"/>
        <v>10</v>
      </c>
      <c r="N511" s="311" t="str">
        <f t="shared" si="113"/>
        <v>架内走线</v>
      </c>
      <c r="O511" s="312"/>
      <c r="P511" s="309"/>
      <c r="Q511" s="298">
        <f t="shared" si="114"/>
        <v>10</v>
      </c>
    </row>
    <row r="512" hidden="1" spans="1:17">
      <c r="A512" s="308" t="s">
        <v>576</v>
      </c>
      <c r="B512" s="309">
        <v>487</v>
      </c>
      <c r="C512" s="50" t="str">
        <f>VLOOKUP(D512,'00设备表'!$D:$F,3,0)</f>
        <v>HW105-02</v>
      </c>
      <c r="D512" s="141" t="s">
        <v>358</v>
      </c>
      <c r="E512" s="50" t="str">
        <f>VLOOKUP(D512,'00设备表'!$D:$F,2,0)</f>
        <v>华为5855</v>
      </c>
      <c r="F512" s="50" t="str">
        <f>VLOOKUP(G512,'00设备表'!$D:$F,3,0)</f>
        <v>HW105-01</v>
      </c>
      <c r="G512" s="25" t="s">
        <v>346</v>
      </c>
      <c r="H512" s="50" t="str">
        <f>VLOOKUP(G512,'00设备表'!$D:$F,2,0)</f>
        <v>绿盟UTSNX3-HHB</v>
      </c>
      <c r="I512" s="308" t="s">
        <v>577</v>
      </c>
      <c r="J512" s="109" t="str">
        <f t="shared" si="107"/>
        <v>超五类线</v>
      </c>
      <c r="K512" s="309">
        <v>1</v>
      </c>
      <c r="L512" s="109">
        <f t="shared" si="115"/>
        <v>15</v>
      </c>
      <c r="M512" s="310">
        <f t="shared" si="112"/>
        <v>15</v>
      </c>
      <c r="N512" s="311" t="str">
        <f t="shared" si="113"/>
        <v>上走线</v>
      </c>
      <c r="O512" s="312"/>
      <c r="P512" s="309"/>
      <c r="Q512" s="298">
        <f t="shared" si="114"/>
        <v>15</v>
      </c>
    </row>
    <row r="513" hidden="1" spans="1:17">
      <c r="A513" s="308" t="s">
        <v>576</v>
      </c>
      <c r="B513" s="309">
        <v>488</v>
      </c>
      <c r="C513" s="50" t="str">
        <f>VLOOKUP(D513,'00设备表'!$D:$F,3,0)</f>
        <v>HW105-02</v>
      </c>
      <c r="D513" s="141" t="s">
        <v>358</v>
      </c>
      <c r="E513" s="50" t="str">
        <f>VLOOKUP(D513,'00设备表'!$D:$F,2,0)</f>
        <v>华为5855</v>
      </c>
      <c r="F513" s="50" t="str">
        <f>VLOOKUP(G513,'00设备表'!$D:$F,3,0)</f>
        <v>HW105-02</v>
      </c>
      <c r="G513" s="25" t="s">
        <v>361</v>
      </c>
      <c r="H513" s="50" t="str">
        <f>VLOOKUP(G513,'00设备表'!$D:$F,2,0)</f>
        <v>绿盟UTSNX3-HHB</v>
      </c>
      <c r="I513" s="308" t="s">
        <v>577</v>
      </c>
      <c r="J513" s="109" t="str">
        <f t="shared" si="107"/>
        <v>超五类线</v>
      </c>
      <c r="K513" s="309">
        <v>1</v>
      </c>
      <c r="L513" s="109">
        <f t="shared" si="115"/>
        <v>10</v>
      </c>
      <c r="M513" s="310">
        <f t="shared" si="112"/>
        <v>10</v>
      </c>
      <c r="N513" s="311" t="str">
        <f t="shared" si="113"/>
        <v>架内走线</v>
      </c>
      <c r="O513" s="312"/>
      <c r="P513" s="309"/>
      <c r="Q513" s="298">
        <f t="shared" si="114"/>
        <v>10</v>
      </c>
    </row>
    <row r="514" hidden="1" spans="1:17">
      <c r="A514" s="308" t="s">
        <v>576</v>
      </c>
      <c r="B514" s="309">
        <v>489</v>
      </c>
      <c r="C514" s="50" t="str">
        <f>VLOOKUP(D514,'00设备表'!$D:$F,3,0)</f>
        <v>HW105-02</v>
      </c>
      <c r="D514" s="141" t="s">
        <v>358</v>
      </c>
      <c r="E514" s="50" t="str">
        <f>VLOOKUP(D514,'00设备表'!$D:$F,2,0)</f>
        <v>华为5855</v>
      </c>
      <c r="F514" s="50" t="str">
        <f>VLOOKUP(G514,'00设备表'!$D:$F,3,0)</f>
        <v>HW105-01</v>
      </c>
      <c r="G514" s="25" t="s">
        <v>352</v>
      </c>
      <c r="H514" s="50" t="str">
        <f>VLOOKUP(G514,'00设备表'!$D:$F,2,0)</f>
        <v>华为CE8865-4C</v>
      </c>
      <c r="I514" s="308" t="s">
        <v>577</v>
      </c>
      <c r="J514" s="109" t="str">
        <f t="shared" si="107"/>
        <v>超五类线</v>
      </c>
      <c r="K514" s="309">
        <v>1</v>
      </c>
      <c r="L514" s="109">
        <f t="shared" si="115"/>
        <v>15</v>
      </c>
      <c r="M514" s="310">
        <f t="shared" si="112"/>
        <v>15</v>
      </c>
      <c r="N514" s="311" t="str">
        <f t="shared" si="113"/>
        <v>上走线</v>
      </c>
      <c r="O514" s="312"/>
      <c r="P514" s="309"/>
      <c r="Q514" s="298">
        <f t="shared" si="114"/>
        <v>15</v>
      </c>
    </row>
    <row r="515" hidden="1" spans="1:17">
      <c r="A515" s="308" t="s">
        <v>576</v>
      </c>
      <c r="B515" s="309">
        <v>490</v>
      </c>
      <c r="C515" s="50" t="str">
        <f>VLOOKUP(D515,'00设备表'!$D:$F,3,0)</f>
        <v>HW105-02</v>
      </c>
      <c r="D515" s="141" t="s">
        <v>358</v>
      </c>
      <c r="E515" s="50" t="str">
        <f>VLOOKUP(D515,'00设备表'!$D:$F,2,0)</f>
        <v>华为5855</v>
      </c>
      <c r="F515" s="50" t="str">
        <f>VLOOKUP(G515,'00设备表'!$D:$F,3,0)</f>
        <v>HW105-02</v>
      </c>
      <c r="G515" s="25" t="s">
        <v>364</v>
      </c>
      <c r="H515" s="50" t="str">
        <f>VLOOKUP(G515,'00设备表'!$D:$F,2,0)</f>
        <v>华为CE8865-4C</v>
      </c>
      <c r="I515" s="308" t="s">
        <v>577</v>
      </c>
      <c r="J515" s="109" t="str">
        <f t="shared" si="107"/>
        <v>超五类线</v>
      </c>
      <c r="K515" s="309">
        <v>1</v>
      </c>
      <c r="L515" s="109">
        <f t="shared" si="115"/>
        <v>10</v>
      </c>
      <c r="M515" s="310">
        <f t="shared" si="112"/>
        <v>10</v>
      </c>
      <c r="N515" s="311" t="str">
        <f t="shared" si="113"/>
        <v>架内走线</v>
      </c>
      <c r="O515" s="312"/>
      <c r="P515" s="309"/>
      <c r="Q515" s="298">
        <f t="shared" si="114"/>
        <v>10</v>
      </c>
    </row>
    <row r="516" hidden="1" spans="1:17">
      <c r="A516" s="308" t="s">
        <v>576</v>
      </c>
      <c r="B516" s="309">
        <v>491</v>
      </c>
      <c r="C516" s="50" t="str">
        <f>VLOOKUP(D516,'00设备表'!$D:$F,3,0)</f>
        <v>HW105-02</v>
      </c>
      <c r="D516" s="141" t="s">
        <v>358</v>
      </c>
      <c r="E516" s="50" t="str">
        <f>VLOOKUP(D516,'00设备表'!$D:$F,2,0)</f>
        <v>华为5855</v>
      </c>
      <c r="F516" s="50" t="str">
        <f>VLOOKUP(G516,'00设备表'!$D:$F,3,0)</f>
        <v>HW105-01</v>
      </c>
      <c r="G516" s="25" t="s">
        <v>344</v>
      </c>
      <c r="H516" s="50" t="str">
        <f>VLOOKUP(G516,'00设备表'!$D:$F,2,0)</f>
        <v>烽火R220K V2</v>
      </c>
      <c r="I516" s="308" t="s">
        <v>577</v>
      </c>
      <c r="J516" s="109" t="str">
        <f t="shared" si="107"/>
        <v>超五类线</v>
      </c>
      <c r="K516" s="309">
        <v>1</v>
      </c>
      <c r="L516" s="109">
        <f t="shared" si="115"/>
        <v>15</v>
      </c>
      <c r="M516" s="310">
        <f t="shared" si="112"/>
        <v>15</v>
      </c>
      <c r="N516" s="311" t="str">
        <f t="shared" si="113"/>
        <v>上走线</v>
      </c>
      <c r="O516" s="312"/>
      <c r="P516" s="309"/>
      <c r="Q516" s="298">
        <f t="shared" si="114"/>
        <v>15</v>
      </c>
    </row>
    <row r="517" hidden="1" spans="1:17">
      <c r="A517" s="308" t="s">
        <v>576</v>
      </c>
      <c r="B517" s="309">
        <v>492</v>
      </c>
      <c r="C517" s="50" t="str">
        <f>VLOOKUP(D517,'00设备表'!$D:$F,3,0)</f>
        <v>HW105-02</v>
      </c>
      <c r="D517" s="141" t="s">
        <v>358</v>
      </c>
      <c r="E517" s="50" t="str">
        <f>VLOOKUP(D517,'00设备表'!$D:$F,2,0)</f>
        <v>华为5855</v>
      </c>
      <c r="F517" s="50" t="str">
        <f>VLOOKUP(G517,'00设备表'!$D:$F,3,0)</f>
        <v>HW105-02</v>
      </c>
      <c r="G517" s="25" t="s">
        <v>360</v>
      </c>
      <c r="H517" s="50" t="str">
        <f>VLOOKUP(G517,'00设备表'!$D:$F,2,0)</f>
        <v>烽火R220K V2</v>
      </c>
      <c r="I517" s="308" t="s">
        <v>577</v>
      </c>
      <c r="J517" s="109" t="str">
        <f t="shared" si="107"/>
        <v>超五类线</v>
      </c>
      <c r="K517" s="309">
        <v>1</v>
      </c>
      <c r="L517" s="109">
        <f t="shared" si="115"/>
        <v>10</v>
      </c>
      <c r="M517" s="310">
        <f t="shared" si="112"/>
        <v>10</v>
      </c>
      <c r="N517" s="311" t="str">
        <f t="shared" si="113"/>
        <v>架内走线</v>
      </c>
      <c r="O517" s="312"/>
      <c r="P517" s="309"/>
      <c r="Q517" s="298">
        <f t="shared" si="114"/>
        <v>10</v>
      </c>
    </row>
    <row r="518" hidden="1" spans="1:17">
      <c r="A518" s="308" t="s">
        <v>576</v>
      </c>
      <c r="B518" s="309">
        <v>493</v>
      </c>
      <c r="C518" s="50" t="str">
        <f>VLOOKUP(D518,'00设备表'!$D:$F,3,0)</f>
        <v>HW105-02</v>
      </c>
      <c r="D518" s="141" t="s">
        <v>358</v>
      </c>
      <c r="E518" s="50" t="str">
        <f>VLOOKUP(D518,'00设备表'!$D:$F,2,0)</f>
        <v>华为5855</v>
      </c>
      <c r="F518" s="50" t="str">
        <f>VLOOKUP(G518,'00设备表'!$D:$F,3,0)</f>
        <v>HW105-01</v>
      </c>
      <c r="G518" s="99" t="s">
        <v>351</v>
      </c>
      <c r="H518" s="50" t="str">
        <f>VLOOKUP(G518,'00设备表'!$D:$F,2,0)</f>
        <v>中兴R5930 G2</v>
      </c>
      <c r="I518" s="308" t="s">
        <v>577</v>
      </c>
      <c r="J518" s="109" t="str">
        <f t="shared" si="107"/>
        <v>超五类线</v>
      </c>
      <c r="K518" s="309">
        <v>1</v>
      </c>
      <c r="L518" s="109">
        <f t="shared" si="115"/>
        <v>15</v>
      </c>
      <c r="M518" s="310">
        <f t="shared" si="112"/>
        <v>15</v>
      </c>
      <c r="N518" s="311" t="str">
        <f t="shared" si="113"/>
        <v>上走线</v>
      </c>
      <c r="O518" s="312"/>
      <c r="P518" s="308" t="s">
        <v>603</v>
      </c>
      <c r="Q518" s="298">
        <f t="shared" si="114"/>
        <v>15</v>
      </c>
    </row>
    <row r="519" hidden="1" spans="1:17">
      <c r="A519" s="308" t="s">
        <v>576</v>
      </c>
      <c r="B519" s="309">
        <v>494</v>
      </c>
      <c r="C519" s="50" t="str">
        <f>VLOOKUP(D519,'00设备表'!$D:$F,3,0)</f>
        <v>HW105-02</v>
      </c>
      <c r="D519" s="141" t="s">
        <v>358</v>
      </c>
      <c r="E519" s="50" t="str">
        <f>VLOOKUP(D519,'00设备表'!$D:$F,2,0)</f>
        <v>华为5855</v>
      </c>
      <c r="F519" s="50" t="str">
        <f>VLOOKUP(G519,'00设备表'!$D:$F,3,0)</f>
        <v>HW105-02</v>
      </c>
      <c r="G519" s="99" t="s">
        <v>363</v>
      </c>
      <c r="H519" s="50" t="str">
        <f>VLOOKUP(G519,'00设备表'!$D:$F,2,0)</f>
        <v>中兴R5930 G2</v>
      </c>
      <c r="I519" s="308" t="s">
        <v>577</v>
      </c>
      <c r="J519" s="109" t="str">
        <f t="shared" si="107"/>
        <v>超五类线</v>
      </c>
      <c r="K519" s="309">
        <v>1</v>
      </c>
      <c r="L519" s="109">
        <f t="shared" si="115"/>
        <v>10</v>
      </c>
      <c r="M519" s="310">
        <f t="shared" ref="M519:M553" si="116">K519*L519</f>
        <v>10</v>
      </c>
      <c r="N519" s="311" t="str">
        <f t="shared" si="113"/>
        <v>架内走线</v>
      </c>
      <c r="O519" s="312"/>
      <c r="P519" s="308" t="s">
        <v>604</v>
      </c>
      <c r="Q519" s="298">
        <f t="shared" si="114"/>
        <v>10</v>
      </c>
    </row>
    <row r="520" hidden="1" spans="1:17">
      <c r="A520" s="308" t="s">
        <v>576</v>
      </c>
      <c r="B520" s="309">
        <v>495</v>
      </c>
      <c r="C520" s="50" t="str">
        <f>VLOOKUP(D520,'00设备表'!$D:$F,3,0)</f>
        <v>HW105-02</v>
      </c>
      <c r="D520" s="141" t="s">
        <v>358</v>
      </c>
      <c r="E520" s="50" t="str">
        <f>VLOOKUP(D520,'00设备表'!$D:$F,2,0)</f>
        <v>华为5855</v>
      </c>
      <c r="F520" s="50" t="str">
        <f>VLOOKUP(G520,'00设备表'!$D:$F,3,0)</f>
        <v>HW105-01</v>
      </c>
      <c r="G520" s="99" t="s">
        <v>350</v>
      </c>
      <c r="H520" s="50" t="str">
        <f>VLOOKUP(G520,'00设备表'!$D:$F,2,0)</f>
        <v>中兴R5930 G2</v>
      </c>
      <c r="I520" s="308" t="s">
        <v>577</v>
      </c>
      <c r="J520" s="109" t="str">
        <f t="shared" si="107"/>
        <v>超五类线</v>
      </c>
      <c r="K520" s="309">
        <v>1</v>
      </c>
      <c r="L520" s="109">
        <f t="shared" si="115"/>
        <v>15</v>
      </c>
      <c r="M520" s="310">
        <f t="shared" si="116"/>
        <v>15</v>
      </c>
      <c r="N520" s="311" t="str">
        <f t="shared" si="113"/>
        <v>上走线</v>
      </c>
      <c r="O520" s="312"/>
      <c r="P520" s="309"/>
      <c r="Q520" s="298">
        <f t="shared" si="114"/>
        <v>15</v>
      </c>
    </row>
    <row r="521" hidden="1" spans="1:17">
      <c r="A521" s="308" t="s">
        <v>576</v>
      </c>
      <c r="B521" s="309">
        <v>496</v>
      </c>
      <c r="C521" s="50" t="str">
        <f>VLOOKUP(D521,'00设备表'!$D:$F,3,0)</f>
        <v>HW105-02</v>
      </c>
      <c r="D521" s="141" t="s">
        <v>358</v>
      </c>
      <c r="E521" s="50" t="str">
        <f>VLOOKUP(D521,'00设备表'!$D:$F,2,0)</f>
        <v>华为5855</v>
      </c>
      <c r="F521" s="50" t="str">
        <f>VLOOKUP(G521,'00设备表'!$D:$F,3,0)</f>
        <v>HW105-02</v>
      </c>
      <c r="G521" s="99" t="s">
        <v>362</v>
      </c>
      <c r="H521" s="50" t="str">
        <f>VLOOKUP(G521,'00设备表'!$D:$F,2,0)</f>
        <v>中兴R5930 G2</v>
      </c>
      <c r="I521" s="308" t="s">
        <v>577</v>
      </c>
      <c r="J521" s="109" t="str">
        <f t="shared" si="107"/>
        <v>超五类线</v>
      </c>
      <c r="K521" s="309">
        <v>1</v>
      </c>
      <c r="L521" s="109">
        <f t="shared" si="115"/>
        <v>10</v>
      </c>
      <c r="M521" s="310">
        <f t="shared" si="116"/>
        <v>10</v>
      </c>
      <c r="N521" s="311" t="str">
        <f t="shared" si="113"/>
        <v>架内走线</v>
      </c>
      <c r="O521" s="312"/>
      <c r="P521" s="309"/>
      <c r="Q521" s="298">
        <f t="shared" si="114"/>
        <v>10</v>
      </c>
    </row>
    <row r="522" hidden="1" spans="1:17">
      <c r="A522" s="308" t="s">
        <v>576</v>
      </c>
      <c r="B522" s="309">
        <v>497</v>
      </c>
      <c r="C522" s="50" t="str">
        <f>VLOOKUP(D522,'00设备表'!$D:$F,3,0)</f>
        <v>HW105-02</v>
      </c>
      <c r="D522" s="141" t="s">
        <v>358</v>
      </c>
      <c r="E522" s="50" t="str">
        <f>VLOOKUP(D522,'00设备表'!$D:$F,2,0)</f>
        <v>华为5855</v>
      </c>
      <c r="F522" s="50" t="str">
        <f>VLOOKUP(G522,'00设备表'!$D:$F,3,0)</f>
        <v>HW105-01</v>
      </c>
      <c r="G522" s="99" t="s">
        <v>348</v>
      </c>
      <c r="H522" s="50" t="str">
        <f>VLOOKUP(G522,'00设备表'!$D:$F,2,0)</f>
        <v>中兴R5930 G2</v>
      </c>
      <c r="I522" s="308" t="s">
        <v>577</v>
      </c>
      <c r="J522" s="109" t="str">
        <f t="shared" si="107"/>
        <v>超五类线</v>
      </c>
      <c r="K522" s="309">
        <v>1</v>
      </c>
      <c r="L522" s="109">
        <f t="shared" si="115"/>
        <v>15</v>
      </c>
      <c r="M522" s="310">
        <f t="shared" si="116"/>
        <v>15</v>
      </c>
      <c r="N522" s="311" t="str">
        <f t="shared" si="113"/>
        <v>上走线</v>
      </c>
      <c r="O522" s="312"/>
      <c r="P522" s="309"/>
      <c r="Q522" s="298">
        <f t="shared" si="114"/>
        <v>15</v>
      </c>
    </row>
    <row r="523" hidden="1" spans="1:17">
      <c r="A523" s="308" t="s">
        <v>576</v>
      </c>
      <c r="B523" s="309">
        <v>498</v>
      </c>
      <c r="C523" s="50" t="str">
        <f>VLOOKUP(D523,'00设备表'!$D:$F,3,0)</f>
        <v>HW105-02</v>
      </c>
      <c r="D523" s="141" t="s">
        <v>358</v>
      </c>
      <c r="E523" s="50" t="str">
        <f>VLOOKUP(D523,'00设备表'!$D:$F,2,0)</f>
        <v>华为5855</v>
      </c>
      <c r="F523" s="50" t="str">
        <f>VLOOKUP(G523,'00设备表'!$D:$F,3,0)</f>
        <v>HW105-04</v>
      </c>
      <c r="G523" s="99" t="s">
        <v>366</v>
      </c>
      <c r="H523" s="50" t="str">
        <f>VLOOKUP(G523,'00设备表'!$D:$F,2,0)</f>
        <v>华为CE6881H</v>
      </c>
      <c r="I523" s="308" t="s">
        <v>577</v>
      </c>
      <c r="J523" s="109" t="str">
        <f t="shared" si="107"/>
        <v>超五类线</v>
      </c>
      <c r="K523" s="309">
        <v>1</v>
      </c>
      <c r="L523" s="109">
        <f t="shared" si="115"/>
        <v>15</v>
      </c>
      <c r="M523" s="310">
        <f t="shared" si="116"/>
        <v>15</v>
      </c>
      <c r="N523" s="311" t="str">
        <f t="shared" si="113"/>
        <v>上走线</v>
      </c>
      <c r="O523" s="312"/>
      <c r="P523" s="309"/>
      <c r="Q523" s="298">
        <f t="shared" si="114"/>
        <v>15</v>
      </c>
    </row>
    <row r="524" hidden="1" spans="1:17">
      <c r="A524" s="308" t="s">
        <v>576</v>
      </c>
      <c r="B524" s="309">
        <v>499</v>
      </c>
      <c r="C524" s="50" t="str">
        <f>VLOOKUP(D524,'00设备表'!$D:$F,3,0)</f>
        <v>HW105-02</v>
      </c>
      <c r="D524" s="141" t="s">
        <v>358</v>
      </c>
      <c r="E524" s="50" t="str">
        <f>VLOOKUP(D524,'00设备表'!$D:$F,2,0)</f>
        <v>华为5855</v>
      </c>
      <c r="F524" s="50" t="str">
        <f>VLOOKUP(G524,'00设备表'!$D:$F,3,0)</f>
        <v>HW105-05</v>
      </c>
      <c r="G524" s="99" t="s">
        <v>380</v>
      </c>
      <c r="H524" s="50" t="str">
        <f>VLOOKUP(G524,'00设备表'!$D:$F,2,0)</f>
        <v>华为CE6881H</v>
      </c>
      <c r="I524" s="308" t="s">
        <v>577</v>
      </c>
      <c r="J524" s="109" t="str">
        <f t="shared" si="107"/>
        <v>超五类线</v>
      </c>
      <c r="K524" s="309">
        <v>1</v>
      </c>
      <c r="L524" s="109">
        <f t="shared" si="115"/>
        <v>15</v>
      </c>
      <c r="M524" s="310">
        <f t="shared" si="116"/>
        <v>15</v>
      </c>
      <c r="N524" s="311" t="str">
        <f t="shared" si="113"/>
        <v>上走线</v>
      </c>
      <c r="O524" s="312"/>
      <c r="P524" s="309"/>
      <c r="Q524" s="298">
        <f t="shared" si="114"/>
        <v>15</v>
      </c>
    </row>
    <row r="525" hidden="1" spans="1:17">
      <c r="A525" s="308" t="s">
        <v>576</v>
      </c>
      <c r="B525" s="309">
        <v>500</v>
      </c>
      <c r="C525" s="50" t="str">
        <f>VLOOKUP(D525,'00设备表'!$D:$F,3,0)</f>
        <v>HW105-02</v>
      </c>
      <c r="D525" s="141" t="s">
        <v>358</v>
      </c>
      <c r="E525" s="50" t="str">
        <f>VLOOKUP(D525,'00设备表'!$D:$F,2,0)</f>
        <v>华为5855</v>
      </c>
      <c r="F525" s="50" t="str">
        <f>VLOOKUP(G525,'00设备表'!$D:$F,3,0)</f>
        <v>HW105-04</v>
      </c>
      <c r="G525" s="99" t="s">
        <v>582</v>
      </c>
      <c r="H525" s="50" t="str">
        <f>VLOOKUP(G525,'00设备表'!$D:$F,2,0)</f>
        <v>华为CE6881H</v>
      </c>
      <c r="I525" s="308" t="s">
        <v>577</v>
      </c>
      <c r="J525" s="109" t="str">
        <f t="shared" si="107"/>
        <v>超五类线</v>
      </c>
      <c r="K525" s="309">
        <v>1</v>
      </c>
      <c r="L525" s="109">
        <f t="shared" si="115"/>
        <v>15</v>
      </c>
      <c r="M525" s="310">
        <f t="shared" si="116"/>
        <v>15</v>
      </c>
      <c r="N525" s="311" t="str">
        <f t="shared" si="113"/>
        <v>上走线</v>
      </c>
      <c r="O525" s="312"/>
      <c r="P525" s="309"/>
      <c r="Q525" s="298">
        <f t="shared" si="114"/>
        <v>15</v>
      </c>
    </row>
    <row r="526" hidden="1" spans="1:17">
      <c r="A526" s="308" t="s">
        <v>576</v>
      </c>
      <c r="B526" s="309">
        <v>501</v>
      </c>
      <c r="C526" s="50" t="str">
        <f>VLOOKUP(D526,'00设备表'!$D:$F,3,0)</f>
        <v>HW105-02</v>
      </c>
      <c r="D526" s="141" t="s">
        <v>358</v>
      </c>
      <c r="E526" s="50" t="str">
        <f>VLOOKUP(D526,'00设备表'!$D:$F,2,0)</f>
        <v>华为5855</v>
      </c>
      <c r="F526" s="50" t="str">
        <f>VLOOKUP(G526,'00设备表'!$D:$F,3,0)</f>
        <v>HW105-05</v>
      </c>
      <c r="G526" s="99" t="s">
        <v>583</v>
      </c>
      <c r="H526" s="50" t="str">
        <f>VLOOKUP(G526,'00设备表'!$D:$F,2,0)</f>
        <v>华为CE6881H</v>
      </c>
      <c r="I526" s="308" t="s">
        <v>577</v>
      </c>
      <c r="J526" s="109" t="str">
        <f t="shared" si="107"/>
        <v>超五类线</v>
      </c>
      <c r="K526" s="309">
        <v>1</v>
      </c>
      <c r="L526" s="109">
        <f t="shared" si="115"/>
        <v>15</v>
      </c>
      <c r="M526" s="310">
        <f t="shared" si="116"/>
        <v>15</v>
      </c>
      <c r="N526" s="311" t="str">
        <f t="shared" si="113"/>
        <v>上走线</v>
      </c>
      <c r="O526" s="312"/>
      <c r="P526" s="309"/>
      <c r="Q526" s="298">
        <f t="shared" si="114"/>
        <v>15</v>
      </c>
    </row>
    <row r="527" hidden="1" spans="1:17">
      <c r="A527" s="308" t="s">
        <v>576</v>
      </c>
      <c r="B527" s="309">
        <v>502</v>
      </c>
      <c r="C527" s="50" t="str">
        <f>VLOOKUP(D527,'00设备表'!$D:$F,3,0)</f>
        <v>HW105-02</v>
      </c>
      <c r="D527" s="141" t="s">
        <v>358</v>
      </c>
      <c r="E527" s="50" t="str">
        <f>VLOOKUP(D527,'00设备表'!$D:$F,2,0)</f>
        <v>华为5855</v>
      </c>
      <c r="F527" s="50" t="str">
        <f>VLOOKUP(G527,'00设备表'!$D:$F,3,0)</f>
        <v>HW105-05</v>
      </c>
      <c r="G527" s="99" t="s">
        <v>382</v>
      </c>
      <c r="H527" s="50" t="str">
        <f>VLOOKUP(G527,'00设备表'!$D:$F,2,0)</f>
        <v>信安SecSign-TS</v>
      </c>
      <c r="I527" s="308" t="s">
        <v>577</v>
      </c>
      <c r="J527" s="109" t="str">
        <f t="shared" si="107"/>
        <v>超五类线</v>
      </c>
      <c r="K527" s="309">
        <v>1</v>
      </c>
      <c r="L527" s="109">
        <f t="shared" si="115"/>
        <v>15</v>
      </c>
      <c r="M527" s="310">
        <f t="shared" si="116"/>
        <v>15</v>
      </c>
      <c r="N527" s="311" t="str">
        <f t="shared" si="113"/>
        <v>上走线</v>
      </c>
      <c r="O527" s="312"/>
      <c r="P527" s="309"/>
      <c r="Q527" s="298">
        <f t="shared" si="114"/>
        <v>15</v>
      </c>
    </row>
    <row r="528" hidden="1" spans="1:17">
      <c r="A528" s="308" t="s">
        <v>576</v>
      </c>
      <c r="B528" s="309">
        <v>503</v>
      </c>
      <c r="C528" s="50" t="str">
        <f>VLOOKUP(D528,'00设备表'!$D:$F,3,0)</f>
        <v>HW105-02</v>
      </c>
      <c r="D528" s="141" t="s">
        <v>358</v>
      </c>
      <c r="E528" s="50" t="str">
        <f>VLOOKUP(D528,'00设备表'!$D:$F,2,0)</f>
        <v>华为5855</v>
      </c>
      <c r="F528" s="50" t="str">
        <f>VLOOKUP(G528,'00设备表'!$D:$F,3,0)</f>
        <v>HW105-04</v>
      </c>
      <c r="G528" s="25" t="s">
        <v>368</v>
      </c>
      <c r="H528" s="50" t="str">
        <f>VLOOKUP(G528,'00设备表'!$D:$F,2,0)</f>
        <v>信安SecHAC</v>
      </c>
      <c r="I528" s="308" t="s">
        <v>577</v>
      </c>
      <c r="J528" s="109" t="str">
        <f t="shared" si="107"/>
        <v>超五类线</v>
      </c>
      <c r="K528" s="309">
        <v>1</v>
      </c>
      <c r="L528" s="109">
        <f t="shared" si="115"/>
        <v>15</v>
      </c>
      <c r="M528" s="310">
        <f t="shared" si="116"/>
        <v>15</v>
      </c>
      <c r="N528" s="311" t="str">
        <f t="shared" si="113"/>
        <v>上走线</v>
      </c>
      <c r="O528" s="312"/>
      <c r="P528" s="309"/>
      <c r="Q528" s="298">
        <f t="shared" si="114"/>
        <v>15</v>
      </c>
    </row>
    <row r="529" hidden="1" spans="1:17">
      <c r="A529" s="308" t="s">
        <v>576</v>
      </c>
      <c r="B529" s="309">
        <v>504</v>
      </c>
      <c r="C529" s="50" t="str">
        <f>VLOOKUP(D529,'00设备表'!$D:$F,3,0)</f>
        <v>HW105-02</v>
      </c>
      <c r="D529" s="141" t="s">
        <v>358</v>
      </c>
      <c r="E529" s="50" t="str">
        <f>VLOOKUP(D529,'00设备表'!$D:$F,2,0)</f>
        <v>华为5855</v>
      </c>
      <c r="F529" s="50" t="str">
        <f>VLOOKUP(G529,'00设备表'!$D:$F,3,0)</f>
        <v>HW105-05</v>
      </c>
      <c r="G529" s="25" t="s">
        <v>384</v>
      </c>
      <c r="H529" s="50" t="str">
        <f>VLOOKUP(G529,'00设备表'!$D:$F,2,0)</f>
        <v>信安SecHAC</v>
      </c>
      <c r="I529" s="308" t="s">
        <v>577</v>
      </c>
      <c r="J529" s="109" t="str">
        <f t="shared" si="107"/>
        <v>超五类线</v>
      </c>
      <c r="K529" s="309">
        <v>1</v>
      </c>
      <c r="L529" s="109">
        <f t="shared" si="115"/>
        <v>15</v>
      </c>
      <c r="M529" s="310">
        <f t="shared" si="116"/>
        <v>15</v>
      </c>
      <c r="N529" s="311" t="str">
        <f t="shared" si="113"/>
        <v>上走线</v>
      </c>
      <c r="O529" s="312"/>
      <c r="P529" s="309"/>
      <c r="Q529" s="298">
        <f t="shared" si="114"/>
        <v>15</v>
      </c>
    </row>
    <row r="530" hidden="1" spans="1:17">
      <c r="A530" s="308" t="s">
        <v>576</v>
      </c>
      <c r="B530" s="309">
        <v>505</v>
      </c>
      <c r="C530" s="50" t="str">
        <f>VLOOKUP(D530,'00设备表'!$D:$F,3,0)</f>
        <v>HW105-02</v>
      </c>
      <c r="D530" s="141" t="s">
        <v>358</v>
      </c>
      <c r="E530" s="50" t="str">
        <f>VLOOKUP(D530,'00设备表'!$D:$F,2,0)</f>
        <v>华为5855</v>
      </c>
      <c r="F530" s="50" t="str">
        <f>VLOOKUP(G530,'00设备表'!$D:$F,3,0)</f>
        <v>HW105-04</v>
      </c>
      <c r="G530" s="25" t="s">
        <v>370</v>
      </c>
      <c r="H530" s="50" t="str">
        <f>VLOOKUP(G530,'00设备表'!$D:$F,2,0)</f>
        <v>信安SecGW</v>
      </c>
      <c r="I530" s="308" t="s">
        <v>577</v>
      </c>
      <c r="J530" s="109" t="str">
        <f t="shared" si="107"/>
        <v>超五类线</v>
      </c>
      <c r="K530" s="309">
        <v>1</v>
      </c>
      <c r="L530" s="109">
        <f t="shared" si="115"/>
        <v>15</v>
      </c>
      <c r="M530" s="310">
        <f t="shared" si="116"/>
        <v>15</v>
      </c>
      <c r="N530" s="311" t="str">
        <f t="shared" si="113"/>
        <v>上走线</v>
      </c>
      <c r="O530" s="312"/>
      <c r="P530" s="309"/>
      <c r="Q530" s="298">
        <f t="shared" si="114"/>
        <v>15</v>
      </c>
    </row>
    <row r="531" hidden="1" spans="1:17">
      <c r="A531" s="308" t="s">
        <v>576</v>
      </c>
      <c r="B531" s="309">
        <v>506</v>
      </c>
      <c r="C531" s="50" t="str">
        <f>VLOOKUP(D531,'00设备表'!$D:$F,3,0)</f>
        <v>HW105-02</v>
      </c>
      <c r="D531" s="141" t="s">
        <v>358</v>
      </c>
      <c r="E531" s="50" t="str">
        <f>VLOOKUP(D531,'00设备表'!$D:$F,2,0)</f>
        <v>华为5855</v>
      </c>
      <c r="F531" s="50" t="str">
        <f>VLOOKUP(G531,'00设备表'!$D:$F,3,0)</f>
        <v>HW105-05</v>
      </c>
      <c r="G531" s="25" t="s">
        <v>385</v>
      </c>
      <c r="H531" s="50" t="str">
        <f>VLOOKUP(G531,'00设备表'!$D:$F,2,0)</f>
        <v>信安SecGW</v>
      </c>
      <c r="I531" s="308" t="s">
        <v>577</v>
      </c>
      <c r="J531" s="109" t="str">
        <f t="shared" si="107"/>
        <v>超五类线</v>
      </c>
      <c r="K531" s="309">
        <v>1</v>
      </c>
      <c r="L531" s="109">
        <f t="shared" si="115"/>
        <v>15</v>
      </c>
      <c r="M531" s="310">
        <f t="shared" si="116"/>
        <v>15</v>
      </c>
      <c r="N531" s="311" t="str">
        <f t="shared" si="113"/>
        <v>上走线</v>
      </c>
      <c r="O531" s="312"/>
      <c r="P531" s="309"/>
      <c r="Q531" s="298">
        <f t="shared" si="114"/>
        <v>15</v>
      </c>
    </row>
    <row r="532" hidden="1" spans="1:17">
      <c r="A532" s="308" t="s">
        <v>576</v>
      </c>
      <c r="B532" s="309">
        <v>507</v>
      </c>
      <c r="C532" s="50" t="str">
        <f>VLOOKUP(D532,'00设备表'!$D:$F,3,0)</f>
        <v>HW105-02</v>
      </c>
      <c r="D532" s="141" t="s">
        <v>358</v>
      </c>
      <c r="E532" s="50" t="str">
        <f>VLOOKUP(D532,'00设备表'!$D:$F,2,0)</f>
        <v>华为5855</v>
      </c>
      <c r="F532" s="50" t="str">
        <f>VLOOKUP(G532,'00设备表'!$D:$F,3,0)</f>
        <v>HW105-04</v>
      </c>
      <c r="G532" s="25" t="s">
        <v>372</v>
      </c>
      <c r="H532" s="50" t="str">
        <f>VLOOKUP(G532,'00设备表'!$D:$F,2,0)</f>
        <v>信安SecHSM-Sign</v>
      </c>
      <c r="I532" s="308" t="s">
        <v>577</v>
      </c>
      <c r="J532" s="109" t="str">
        <f t="shared" si="107"/>
        <v>超五类线</v>
      </c>
      <c r="K532" s="309">
        <v>1</v>
      </c>
      <c r="L532" s="109">
        <f t="shared" si="115"/>
        <v>15</v>
      </c>
      <c r="M532" s="310">
        <f t="shared" si="116"/>
        <v>15</v>
      </c>
      <c r="N532" s="311" t="str">
        <f t="shared" si="113"/>
        <v>上走线</v>
      </c>
      <c r="O532" s="312"/>
      <c r="P532" s="309"/>
      <c r="Q532" s="298">
        <f t="shared" si="114"/>
        <v>15</v>
      </c>
    </row>
    <row r="533" hidden="1" spans="1:17">
      <c r="A533" s="308" t="s">
        <v>576</v>
      </c>
      <c r="B533" s="309">
        <v>508</v>
      </c>
      <c r="C533" s="50" t="str">
        <f>VLOOKUP(D533,'00设备表'!$D:$F,3,0)</f>
        <v>HW105-02</v>
      </c>
      <c r="D533" s="141" t="s">
        <v>358</v>
      </c>
      <c r="E533" s="50" t="str">
        <f>VLOOKUP(D533,'00设备表'!$D:$F,2,0)</f>
        <v>华为5855</v>
      </c>
      <c r="F533" s="50" t="str">
        <f>VLOOKUP(G533,'00设备表'!$D:$F,3,0)</f>
        <v>HW105-05</v>
      </c>
      <c r="G533" s="25" t="s">
        <v>386</v>
      </c>
      <c r="H533" s="50" t="str">
        <f>VLOOKUP(G533,'00设备表'!$D:$F,2,0)</f>
        <v>信安SecHSM-Sign</v>
      </c>
      <c r="I533" s="308" t="s">
        <v>577</v>
      </c>
      <c r="J533" s="109" t="str">
        <f t="shared" si="107"/>
        <v>超五类线</v>
      </c>
      <c r="K533" s="309">
        <v>1</v>
      </c>
      <c r="L533" s="109">
        <f t="shared" si="115"/>
        <v>15</v>
      </c>
      <c r="M533" s="310">
        <f t="shared" si="116"/>
        <v>15</v>
      </c>
      <c r="N533" s="311" t="str">
        <f t="shared" si="113"/>
        <v>上走线</v>
      </c>
      <c r="O533" s="312"/>
      <c r="P533" s="309"/>
      <c r="Q533" s="298">
        <f t="shared" si="114"/>
        <v>15</v>
      </c>
    </row>
    <row r="534" hidden="1" spans="1:17">
      <c r="A534" s="308" t="s">
        <v>576</v>
      </c>
      <c r="B534" s="309">
        <v>509</v>
      </c>
      <c r="C534" s="50" t="str">
        <f>VLOOKUP(D534,'00设备表'!$D:$F,3,0)</f>
        <v>HW105-02</v>
      </c>
      <c r="D534" s="141" t="s">
        <v>358</v>
      </c>
      <c r="E534" s="50" t="str">
        <f>VLOOKUP(D534,'00设备表'!$D:$F,2,0)</f>
        <v>华为5855</v>
      </c>
      <c r="F534" s="50" t="str">
        <f>VLOOKUP(G534,'00设备表'!$D:$F,3,0)</f>
        <v>HW105-04</v>
      </c>
      <c r="G534" s="25" t="s">
        <v>374</v>
      </c>
      <c r="H534" s="50" t="str">
        <f>VLOOKUP(G534,'00设备表'!$D:$F,2,0)</f>
        <v>信安SecHSM-Net</v>
      </c>
      <c r="I534" s="308" t="s">
        <v>577</v>
      </c>
      <c r="J534" s="109" t="str">
        <f t="shared" si="107"/>
        <v>超五类线</v>
      </c>
      <c r="K534" s="309">
        <v>1</v>
      </c>
      <c r="L534" s="109">
        <f t="shared" si="115"/>
        <v>15</v>
      </c>
      <c r="M534" s="310">
        <f t="shared" si="116"/>
        <v>15</v>
      </c>
      <c r="N534" s="311" t="str">
        <f t="shared" si="113"/>
        <v>上走线</v>
      </c>
      <c r="O534" s="312"/>
      <c r="P534" s="309"/>
      <c r="Q534" s="298">
        <f t="shared" si="114"/>
        <v>15</v>
      </c>
    </row>
    <row r="535" hidden="1" spans="1:17">
      <c r="A535" s="308" t="s">
        <v>576</v>
      </c>
      <c r="B535" s="309">
        <v>510</v>
      </c>
      <c r="C535" s="50" t="str">
        <f>VLOOKUP(D535,'00设备表'!$D:$F,3,0)</f>
        <v>HW105-02</v>
      </c>
      <c r="D535" s="141" t="s">
        <v>358</v>
      </c>
      <c r="E535" s="50" t="str">
        <f>VLOOKUP(D535,'00设备表'!$D:$F,2,0)</f>
        <v>华为5855</v>
      </c>
      <c r="F535" s="50" t="str">
        <f>VLOOKUP(G535,'00设备表'!$D:$F,3,0)</f>
        <v>HW105-05</v>
      </c>
      <c r="G535" s="25" t="s">
        <v>387</v>
      </c>
      <c r="H535" s="50" t="str">
        <f>VLOOKUP(G535,'00设备表'!$D:$F,2,0)</f>
        <v>信安SecHSM-Net</v>
      </c>
      <c r="I535" s="308" t="s">
        <v>577</v>
      </c>
      <c r="J535" s="109" t="str">
        <f t="shared" si="107"/>
        <v>超五类线</v>
      </c>
      <c r="K535" s="309">
        <v>1</v>
      </c>
      <c r="L535" s="109">
        <f t="shared" si="115"/>
        <v>15</v>
      </c>
      <c r="M535" s="310">
        <f t="shared" si="116"/>
        <v>15</v>
      </c>
      <c r="N535" s="311" t="str">
        <f t="shared" si="113"/>
        <v>上走线</v>
      </c>
      <c r="O535" s="312"/>
      <c r="P535" s="309"/>
      <c r="Q535" s="298">
        <f t="shared" si="114"/>
        <v>15</v>
      </c>
    </row>
    <row r="536" hidden="1" spans="1:17">
      <c r="A536" s="308" t="s">
        <v>576</v>
      </c>
      <c r="B536" s="309">
        <v>511</v>
      </c>
      <c r="C536" s="50" t="str">
        <f>VLOOKUP(D536,'00设备表'!$D:$F,3,0)</f>
        <v>HW105-02</v>
      </c>
      <c r="D536" s="141" t="s">
        <v>358</v>
      </c>
      <c r="E536" s="50" t="str">
        <f>VLOOKUP(D536,'00设备表'!$D:$F,2,0)</f>
        <v>华为5855</v>
      </c>
      <c r="F536" s="50" t="str">
        <f>VLOOKUP(G536,'00设备表'!$D:$F,3,0)</f>
        <v>HW105-04</v>
      </c>
      <c r="G536" s="25" t="s">
        <v>378</v>
      </c>
      <c r="H536" s="50" t="str">
        <f>VLOOKUP(G536,'00设备表'!$D:$F,2,0)</f>
        <v>烽火R220K V2</v>
      </c>
      <c r="I536" s="308" t="s">
        <v>577</v>
      </c>
      <c r="J536" s="109" t="str">
        <f t="shared" si="107"/>
        <v>超五类线</v>
      </c>
      <c r="K536" s="309">
        <v>1</v>
      </c>
      <c r="L536" s="109">
        <f t="shared" si="115"/>
        <v>15</v>
      </c>
      <c r="M536" s="310">
        <f t="shared" si="116"/>
        <v>15</v>
      </c>
      <c r="N536" s="311" t="str">
        <f t="shared" si="113"/>
        <v>上走线</v>
      </c>
      <c r="O536" s="312"/>
      <c r="P536" s="309"/>
      <c r="Q536" s="298">
        <f t="shared" si="114"/>
        <v>15</v>
      </c>
    </row>
    <row r="537" hidden="1" spans="1:17">
      <c r="A537" s="308" t="s">
        <v>576</v>
      </c>
      <c r="B537" s="309">
        <v>512</v>
      </c>
      <c r="C537" s="50" t="str">
        <f>VLOOKUP(D537,'00设备表'!$D:$F,3,0)</f>
        <v>HW105-02</v>
      </c>
      <c r="D537" s="141" t="s">
        <v>358</v>
      </c>
      <c r="E537" s="50" t="str">
        <f>VLOOKUP(D537,'00设备表'!$D:$F,2,0)</f>
        <v>华为5855</v>
      </c>
      <c r="F537" s="50" t="str">
        <f>VLOOKUP(G537,'00设备表'!$D:$F,3,0)</f>
        <v>HW105-05</v>
      </c>
      <c r="G537" s="141" t="s">
        <v>389</v>
      </c>
      <c r="H537" s="50" t="str">
        <f>VLOOKUP(G537,'00设备表'!$D:$F,2,0)</f>
        <v>烽火R220K V2</v>
      </c>
      <c r="I537" s="308" t="s">
        <v>577</v>
      </c>
      <c r="J537" s="109" t="str">
        <f t="shared" si="107"/>
        <v>超五类线</v>
      </c>
      <c r="K537" s="309">
        <v>1</v>
      </c>
      <c r="L537" s="109">
        <f t="shared" si="115"/>
        <v>15</v>
      </c>
      <c r="M537" s="310">
        <f t="shared" si="116"/>
        <v>15</v>
      </c>
      <c r="N537" s="311" t="str">
        <f t="shared" si="113"/>
        <v>上走线</v>
      </c>
      <c r="O537" s="312"/>
      <c r="P537" s="309"/>
      <c r="Q537" s="298">
        <f t="shared" si="114"/>
        <v>15</v>
      </c>
    </row>
    <row r="538" hidden="1" spans="1:17">
      <c r="A538" s="308" t="s">
        <v>576</v>
      </c>
      <c r="B538" s="309">
        <v>513</v>
      </c>
      <c r="C538" s="50" t="str">
        <f>VLOOKUP(D538,'00设备表'!$D:$F,3,0)</f>
        <v>HW105-02</v>
      </c>
      <c r="D538" s="141" t="s">
        <v>358</v>
      </c>
      <c r="E538" s="50" t="str">
        <f>VLOOKUP(D538,'00设备表'!$D:$F,2,0)</f>
        <v>华为5855</v>
      </c>
      <c r="F538" s="50" t="str">
        <f>VLOOKUP(G538,'00设备表'!$D:$F,3,0)</f>
        <v>HW105-04</v>
      </c>
      <c r="G538" s="141" t="s">
        <v>377</v>
      </c>
      <c r="H538" s="50" t="str">
        <f>VLOOKUP(G538,'00设备表'!$D:$F,2,0)</f>
        <v>烽火R220K V2</v>
      </c>
      <c r="I538" s="308" t="s">
        <v>577</v>
      </c>
      <c r="J538" s="109" t="str">
        <f t="shared" si="107"/>
        <v>超五类线</v>
      </c>
      <c r="K538" s="309">
        <v>1</v>
      </c>
      <c r="L538" s="109">
        <f t="shared" si="115"/>
        <v>15</v>
      </c>
      <c r="M538" s="310">
        <f t="shared" si="116"/>
        <v>15</v>
      </c>
      <c r="N538" s="311" t="str">
        <f t="shared" si="113"/>
        <v>上走线</v>
      </c>
      <c r="O538" s="312"/>
      <c r="P538" s="309"/>
      <c r="Q538" s="298">
        <f t="shared" si="114"/>
        <v>15</v>
      </c>
    </row>
    <row r="539" hidden="1" spans="1:17">
      <c r="A539" s="308" t="s">
        <v>576</v>
      </c>
      <c r="B539" s="309">
        <v>514</v>
      </c>
      <c r="C539" s="50" t="str">
        <f>VLOOKUP(D539,'00设备表'!$D:$F,3,0)</f>
        <v>HW105-02</v>
      </c>
      <c r="D539" s="141" t="s">
        <v>358</v>
      </c>
      <c r="E539" s="50" t="str">
        <f>VLOOKUP(D539,'00设备表'!$D:$F,2,0)</f>
        <v>华为5855</v>
      </c>
      <c r="F539" s="50" t="str">
        <f>VLOOKUP(G539,'00设备表'!$D:$F,3,0)</f>
        <v>HW105-05</v>
      </c>
      <c r="G539" s="99" t="s">
        <v>388</v>
      </c>
      <c r="H539" s="50" t="str">
        <f>VLOOKUP(G539,'00设备表'!$D:$F,2,0)</f>
        <v>烽火R220K V2</v>
      </c>
      <c r="I539" s="308" t="s">
        <v>577</v>
      </c>
      <c r="J539" s="109" t="str">
        <f t="shared" si="107"/>
        <v>超五类线</v>
      </c>
      <c r="K539" s="309">
        <v>1</v>
      </c>
      <c r="L539" s="109">
        <f t="shared" si="115"/>
        <v>15</v>
      </c>
      <c r="M539" s="310">
        <f t="shared" si="116"/>
        <v>15</v>
      </c>
      <c r="N539" s="311" t="str">
        <f t="shared" si="113"/>
        <v>上走线</v>
      </c>
      <c r="O539" s="312"/>
      <c r="P539" s="309"/>
      <c r="Q539" s="298">
        <f t="shared" si="114"/>
        <v>15</v>
      </c>
    </row>
    <row r="540" hidden="1" spans="1:17">
      <c r="A540" s="308" t="s">
        <v>576</v>
      </c>
      <c r="B540" s="309">
        <v>515</v>
      </c>
      <c r="C540" s="50" t="str">
        <f>VLOOKUP(D540,'00设备表'!$D:$F,3,0)</f>
        <v>HW105-02</v>
      </c>
      <c r="D540" s="141" t="s">
        <v>358</v>
      </c>
      <c r="E540" s="50" t="str">
        <f>VLOOKUP(D540,'00设备表'!$D:$F,2,0)</f>
        <v>华为5855</v>
      </c>
      <c r="F540" s="50" t="str">
        <f>VLOOKUP(G540,'00设备表'!$D:$F,3,0)</f>
        <v>HW105-04</v>
      </c>
      <c r="G540" s="99" t="s">
        <v>376</v>
      </c>
      <c r="H540" s="50" t="str">
        <f>VLOOKUP(G540,'00设备表'!$D:$F,2,0)</f>
        <v>烽火R220K V2</v>
      </c>
      <c r="I540" s="308" t="s">
        <v>577</v>
      </c>
      <c r="J540" s="109" t="str">
        <f t="shared" si="107"/>
        <v>超五类线</v>
      </c>
      <c r="K540" s="309">
        <v>1</v>
      </c>
      <c r="L540" s="109">
        <f t="shared" si="115"/>
        <v>15</v>
      </c>
      <c r="M540" s="310">
        <f t="shared" si="116"/>
        <v>15</v>
      </c>
      <c r="N540" s="311" t="str">
        <f t="shared" si="113"/>
        <v>上走线</v>
      </c>
      <c r="O540" s="312"/>
      <c r="P540" s="309"/>
      <c r="Q540" s="298">
        <f t="shared" si="114"/>
        <v>15</v>
      </c>
    </row>
    <row r="541" hidden="1" spans="1:17">
      <c r="A541" s="308" t="s">
        <v>576</v>
      </c>
      <c r="B541" s="309">
        <v>516</v>
      </c>
      <c r="C541" s="50" t="str">
        <f>VLOOKUP(D541,'00设备表'!$D:$F,3,0)</f>
        <v>HW105-02</v>
      </c>
      <c r="D541" s="141" t="s">
        <v>358</v>
      </c>
      <c r="E541" s="50" t="str">
        <f>VLOOKUP(D541,'00设备表'!$D:$F,2,0)</f>
        <v>华为5855</v>
      </c>
      <c r="F541" s="50" t="str">
        <f>VLOOKUP(G541,'00设备表'!$D:$F,3,0)</f>
        <v>HW105-05</v>
      </c>
      <c r="G541" s="99" t="s">
        <v>389</v>
      </c>
      <c r="H541" s="50" t="str">
        <f>VLOOKUP(G541,'00设备表'!$D:$F,2,0)</f>
        <v>烽火R220K V2</v>
      </c>
      <c r="I541" s="308" t="s">
        <v>577</v>
      </c>
      <c r="J541" s="109" t="str">
        <f t="shared" si="107"/>
        <v>超五类线</v>
      </c>
      <c r="K541" s="309">
        <v>1</v>
      </c>
      <c r="L541" s="109">
        <f t="shared" si="115"/>
        <v>15</v>
      </c>
      <c r="M541" s="310">
        <f t="shared" si="116"/>
        <v>15</v>
      </c>
      <c r="N541" s="311" t="str">
        <f t="shared" si="113"/>
        <v>上走线</v>
      </c>
      <c r="O541" s="312"/>
      <c r="P541" s="309"/>
      <c r="Q541" s="298">
        <f t="shared" si="114"/>
        <v>15</v>
      </c>
    </row>
    <row r="542" ht="16" hidden="1" spans="1:17">
      <c r="A542" s="308" t="s">
        <v>576</v>
      </c>
      <c r="B542" s="309">
        <v>517</v>
      </c>
      <c r="C542" s="50" t="str">
        <f>VLOOKUP(D542,'00设备表'!$D:$F,3,0)</f>
        <v>HW105-08</v>
      </c>
      <c r="D542" s="141" t="s">
        <v>403</v>
      </c>
      <c r="E542" s="50" t="str">
        <f>VLOOKUP(D542,'00设备表'!$D:$F,2,0)</f>
        <v>华为5855</v>
      </c>
      <c r="F542" s="50" t="str">
        <f>VLOOKUP(G542,'00设备表'!$D:$F,3,0)</f>
        <v>HW105-06</v>
      </c>
      <c r="G542" s="28" t="s">
        <v>391</v>
      </c>
      <c r="H542" s="50" t="str">
        <f>VLOOKUP(G542,'00设备表'!$D:$F,2,0)</f>
        <v>华为CE6881H</v>
      </c>
      <c r="I542" s="308" t="s">
        <v>577</v>
      </c>
      <c r="J542" s="109" t="str">
        <f t="shared" si="107"/>
        <v>超五类线</v>
      </c>
      <c r="K542" s="309">
        <v>1</v>
      </c>
      <c r="L542" s="109">
        <f t="shared" si="115"/>
        <v>15</v>
      </c>
      <c r="M542" s="310">
        <f t="shared" si="116"/>
        <v>15</v>
      </c>
      <c r="N542" s="311" t="str">
        <f t="shared" si="113"/>
        <v>上走线</v>
      </c>
      <c r="O542" s="312"/>
      <c r="P542" s="309"/>
      <c r="Q542" s="298">
        <f t="shared" si="114"/>
        <v>15</v>
      </c>
    </row>
    <row r="543" ht="16" hidden="1" spans="1:17">
      <c r="A543" s="308" t="s">
        <v>576</v>
      </c>
      <c r="B543" s="309">
        <v>518</v>
      </c>
      <c r="C543" s="50" t="str">
        <f>VLOOKUP(D543,'00设备表'!$D:$F,3,0)</f>
        <v>HW105-08</v>
      </c>
      <c r="D543" s="141" t="s">
        <v>403</v>
      </c>
      <c r="E543" s="50" t="str">
        <f>VLOOKUP(D543,'00设备表'!$D:$F,2,0)</f>
        <v>华为5855</v>
      </c>
      <c r="F543" s="50" t="str">
        <f>VLOOKUP(G543,'00设备表'!$D:$F,3,0)</f>
        <v>HW105-08</v>
      </c>
      <c r="G543" s="28" t="s">
        <v>401</v>
      </c>
      <c r="H543" s="50" t="str">
        <f>VLOOKUP(G543,'00设备表'!$D:$F,2,0)</f>
        <v>华为CE6881H</v>
      </c>
      <c r="I543" s="308" t="s">
        <v>577</v>
      </c>
      <c r="J543" s="109" t="str">
        <f t="shared" si="107"/>
        <v>超五类线</v>
      </c>
      <c r="K543" s="309">
        <v>1</v>
      </c>
      <c r="L543" s="109">
        <f t="shared" si="115"/>
        <v>10</v>
      </c>
      <c r="M543" s="310">
        <f t="shared" si="116"/>
        <v>10</v>
      </c>
      <c r="N543" s="311" t="str">
        <f t="shared" si="113"/>
        <v>架内走线</v>
      </c>
      <c r="O543" s="312"/>
      <c r="P543" s="309"/>
      <c r="Q543" s="298">
        <f t="shared" si="114"/>
        <v>10</v>
      </c>
    </row>
    <row r="544" ht="16" hidden="1" spans="1:17">
      <c r="A544" s="308" t="s">
        <v>576</v>
      </c>
      <c r="B544" s="309">
        <v>519</v>
      </c>
      <c r="C544" s="50" t="str">
        <f>VLOOKUP(D544,'00设备表'!$D:$F,3,0)</f>
        <v>HW105-08</v>
      </c>
      <c r="D544" s="141" t="s">
        <v>403</v>
      </c>
      <c r="E544" s="50" t="str">
        <f>VLOOKUP(D544,'00设备表'!$D:$F,2,0)</f>
        <v>华为5855</v>
      </c>
      <c r="F544" s="50" t="str">
        <f>VLOOKUP(G544,'00设备表'!$D:$F,3,0)</f>
        <v>HW105-06</v>
      </c>
      <c r="G544" s="28" t="s">
        <v>392</v>
      </c>
      <c r="H544" s="50" t="str">
        <f>VLOOKUP(G544,'00设备表'!$D:$F,2,0)</f>
        <v>华为CE6881H</v>
      </c>
      <c r="I544" s="308" t="s">
        <v>577</v>
      </c>
      <c r="J544" s="109" t="str">
        <f t="shared" si="107"/>
        <v>超五类线</v>
      </c>
      <c r="K544" s="309">
        <v>1</v>
      </c>
      <c r="L544" s="109">
        <f t="shared" si="115"/>
        <v>15</v>
      </c>
      <c r="M544" s="310">
        <f t="shared" si="116"/>
        <v>15</v>
      </c>
      <c r="N544" s="311" t="str">
        <f t="shared" si="113"/>
        <v>上走线</v>
      </c>
      <c r="O544" s="312"/>
      <c r="P544" s="309"/>
      <c r="Q544" s="298">
        <f t="shared" si="114"/>
        <v>15</v>
      </c>
    </row>
    <row r="545" ht="16" hidden="1" spans="1:17">
      <c r="A545" s="308" t="s">
        <v>576</v>
      </c>
      <c r="B545" s="309">
        <v>520</v>
      </c>
      <c r="C545" s="50" t="str">
        <f>VLOOKUP(D545,'00设备表'!$D:$F,3,0)</f>
        <v>HW105-08</v>
      </c>
      <c r="D545" s="141" t="s">
        <v>403</v>
      </c>
      <c r="E545" s="50" t="str">
        <f>VLOOKUP(D545,'00设备表'!$D:$F,2,0)</f>
        <v>华为5855</v>
      </c>
      <c r="F545" s="50" t="str">
        <f>VLOOKUP(G545,'00设备表'!$D:$F,3,0)</f>
        <v>HW105-08</v>
      </c>
      <c r="G545" s="28" t="s">
        <v>402</v>
      </c>
      <c r="H545" s="50" t="str">
        <f>VLOOKUP(G545,'00设备表'!$D:$F,2,0)</f>
        <v>华为CE6881H</v>
      </c>
      <c r="I545" s="308" t="s">
        <v>577</v>
      </c>
      <c r="J545" s="109" t="str">
        <f t="shared" si="107"/>
        <v>超五类线</v>
      </c>
      <c r="K545" s="309">
        <v>1</v>
      </c>
      <c r="L545" s="109">
        <f t="shared" si="115"/>
        <v>10</v>
      </c>
      <c r="M545" s="310">
        <f t="shared" si="116"/>
        <v>10</v>
      </c>
      <c r="N545" s="311" t="str">
        <f t="shared" si="113"/>
        <v>架内走线</v>
      </c>
      <c r="O545" s="312"/>
      <c r="P545" s="309"/>
      <c r="Q545" s="298">
        <f t="shared" si="114"/>
        <v>10</v>
      </c>
    </row>
    <row r="546" ht="16" hidden="1" spans="1:17">
      <c r="A546" s="308" t="s">
        <v>576</v>
      </c>
      <c r="B546" s="309">
        <v>521</v>
      </c>
      <c r="C546" s="50" t="str">
        <f>VLOOKUP(D546,'00设备表'!$D:$F,3,0)</f>
        <v>HW105-08</v>
      </c>
      <c r="D546" s="141" t="s">
        <v>403</v>
      </c>
      <c r="E546" s="50" t="str">
        <f>VLOOKUP(D546,'00设备表'!$D:$F,2,0)</f>
        <v>华为5855</v>
      </c>
      <c r="F546" s="50" t="str">
        <f>VLOOKUP(G546,'00设备表'!$D:$F,3,0)</f>
        <v>HW105-06</v>
      </c>
      <c r="G546" s="28" t="s">
        <v>393</v>
      </c>
      <c r="H546" s="50" t="str">
        <f>VLOOKUP(G546,'00设备表'!$D:$F,2,0)</f>
        <v>烽火R220K V2</v>
      </c>
      <c r="I546" s="308" t="s">
        <v>577</v>
      </c>
      <c r="J546" s="109" t="str">
        <f t="shared" si="107"/>
        <v>超五类线</v>
      </c>
      <c r="K546" s="309">
        <v>1</v>
      </c>
      <c r="L546" s="109">
        <f t="shared" si="115"/>
        <v>15</v>
      </c>
      <c r="M546" s="310">
        <f t="shared" si="116"/>
        <v>15</v>
      </c>
      <c r="N546" s="311" t="str">
        <f t="shared" si="113"/>
        <v>上走线</v>
      </c>
      <c r="O546" s="312"/>
      <c r="P546" s="309"/>
      <c r="Q546" s="298">
        <f t="shared" si="114"/>
        <v>15</v>
      </c>
    </row>
    <row r="547" ht="16" hidden="1" spans="1:17">
      <c r="A547" s="308" t="s">
        <v>576</v>
      </c>
      <c r="B547" s="309">
        <v>522</v>
      </c>
      <c r="C547" s="50" t="str">
        <f>VLOOKUP(D547,'00设备表'!$D:$F,3,0)</f>
        <v>HW105-08</v>
      </c>
      <c r="D547" s="141" t="s">
        <v>403</v>
      </c>
      <c r="E547" s="50" t="str">
        <f>VLOOKUP(D547,'00设备表'!$D:$F,2,0)</f>
        <v>华为5855</v>
      </c>
      <c r="F547" s="50" t="str">
        <f>VLOOKUP(G547,'00设备表'!$D:$F,3,0)</f>
        <v>HW105-08</v>
      </c>
      <c r="G547" s="28" t="s">
        <v>404</v>
      </c>
      <c r="H547" s="50" t="str">
        <f>VLOOKUP(G547,'00设备表'!$D:$F,2,0)</f>
        <v>烽火R220K V2</v>
      </c>
      <c r="I547" s="308" t="s">
        <v>577</v>
      </c>
      <c r="J547" s="109" t="str">
        <f t="shared" si="107"/>
        <v>超五类线</v>
      </c>
      <c r="K547" s="309">
        <v>1</v>
      </c>
      <c r="L547" s="109">
        <f t="shared" si="115"/>
        <v>10</v>
      </c>
      <c r="M547" s="310">
        <f t="shared" si="116"/>
        <v>10</v>
      </c>
      <c r="N547" s="311" t="str">
        <f t="shared" si="113"/>
        <v>架内走线</v>
      </c>
      <c r="O547" s="312"/>
      <c r="P547" s="309"/>
      <c r="Q547" s="298">
        <f t="shared" si="114"/>
        <v>10</v>
      </c>
    </row>
    <row r="548" ht="16" hidden="1" spans="1:17">
      <c r="A548" s="308" t="s">
        <v>576</v>
      </c>
      <c r="B548" s="309">
        <v>523</v>
      </c>
      <c r="C548" s="50" t="str">
        <f>VLOOKUP(D548,'00设备表'!$D:$F,3,0)</f>
        <v>HW105-08</v>
      </c>
      <c r="D548" s="141" t="s">
        <v>403</v>
      </c>
      <c r="E548" s="50" t="str">
        <f>VLOOKUP(D548,'00设备表'!$D:$F,2,0)</f>
        <v>华为5855</v>
      </c>
      <c r="F548" s="50" t="str">
        <f>VLOOKUP(G548,'00设备表'!$D:$F,3,0)</f>
        <v>HW105-06</v>
      </c>
      <c r="G548" s="28" t="s">
        <v>394</v>
      </c>
      <c r="H548" s="50" t="str">
        <f>VLOOKUP(G548,'00设备表'!$D:$F,2,0)</f>
        <v>烽火R220K V2</v>
      </c>
      <c r="I548" s="308" t="s">
        <v>577</v>
      </c>
      <c r="J548" s="109" t="str">
        <f t="shared" si="107"/>
        <v>超五类线</v>
      </c>
      <c r="K548" s="309">
        <v>1</v>
      </c>
      <c r="L548" s="109">
        <f t="shared" si="115"/>
        <v>15</v>
      </c>
      <c r="M548" s="310">
        <f t="shared" si="116"/>
        <v>15</v>
      </c>
      <c r="N548" s="311" t="str">
        <f t="shared" si="113"/>
        <v>上走线</v>
      </c>
      <c r="O548" s="312"/>
      <c r="P548" s="309"/>
      <c r="Q548" s="298">
        <f t="shared" si="114"/>
        <v>15</v>
      </c>
    </row>
    <row r="549" ht="16" hidden="1" spans="1:17">
      <c r="A549" s="308" t="s">
        <v>576</v>
      </c>
      <c r="B549" s="309">
        <v>524</v>
      </c>
      <c r="C549" s="50" t="str">
        <f>VLOOKUP(D549,'00设备表'!$D:$F,3,0)</f>
        <v>HW105-08</v>
      </c>
      <c r="D549" s="141" t="s">
        <v>403</v>
      </c>
      <c r="E549" s="50" t="str">
        <f>VLOOKUP(D549,'00设备表'!$D:$F,2,0)</f>
        <v>华为5855</v>
      </c>
      <c r="F549" s="50" t="str">
        <f>VLOOKUP(G549,'00设备表'!$D:$F,3,0)</f>
        <v>HW105-08</v>
      </c>
      <c r="G549" s="28" t="s">
        <v>405</v>
      </c>
      <c r="H549" s="50" t="str">
        <f>VLOOKUP(G549,'00设备表'!$D:$F,2,0)</f>
        <v>烽火R220K V2</v>
      </c>
      <c r="I549" s="308" t="s">
        <v>577</v>
      </c>
      <c r="J549" s="109" t="str">
        <f t="shared" si="107"/>
        <v>超五类线</v>
      </c>
      <c r="K549" s="309">
        <v>1</v>
      </c>
      <c r="L549" s="109">
        <f t="shared" si="115"/>
        <v>10</v>
      </c>
      <c r="M549" s="310">
        <f t="shared" si="116"/>
        <v>10</v>
      </c>
      <c r="N549" s="311" t="str">
        <f t="shared" si="113"/>
        <v>架内走线</v>
      </c>
      <c r="O549" s="312"/>
      <c r="P549" s="309"/>
      <c r="Q549" s="298">
        <f t="shared" si="114"/>
        <v>10</v>
      </c>
    </row>
    <row r="550" ht="16" hidden="1" spans="1:17">
      <c r="A550" s="308" t="s">
        <v>576</v>
      </c>
      <c r="B550" s="309">
        <v>525</v>
      </c>
      <c r="C550" s="50" t="str">
        <f>VLOOKUP(D550,'00设备表'!$D:$F,3,0)</f>
        <v>HW105-08</v>
      </c>
      <c r="D550" s="141" t="s">
        <v>403</v>
      </c>
      <c r="E550" s="50" t="str">
        <f>VLOOKUP(D550,'00设备表'!$D:$F,2,0)</f>
        <v>华为5855</v>
      </c>
      <c r="F550" s="50" t="str">
        <f>VLOOKUP(G550,'00设备表'!$D:$F,3,0)</f>
        <v>HW105-06</v>
      </c>
      <c r="G550" s="28" t="s">
        <v>399</v>
      </c>
      <c r="H550" s="50" t="str">
        <f>VLOOKUP(G550,'00设备表'!$D:$F,2,0)</f>
        <v>烽火R220K V2</v>
      </c>
      <c r="I550" s="308" t="s">
        <v>577</v>
      </c>
      <c r="J550" s="109" t="str">
        <f t="shared" si="107"/>
        <v>超五类线</v>
      </c>
      <c r="K550" s="309">
        <v>1</v>
      </c>
      <c r="L550" s="109">
        <f t="shared" si="115"/>
        <v>15</v>
      </c>
      <c r="M550" s="310">
        <f t="shared" si="116"/>
        <v>15</v>
      </c>
      <c r="N550" s="311" t="str">
        <f t="shared" si="113"/>
        <v>上走线</v>
      </c>
      <c r="O550" s="312"/>
      <c r="P550" s="309"/>
      <c r="Q550" s="298">
        <f t="shared" si="114"/>
        <v>15</v>
      </c>
    </row>
    <row r="551" ht="16" hidden="1" spans="1:17">
      <c r="A551" s="308" t="s">
        <v>576</v>
      </c>
      <c r="B551" s="309">
        <v>526</v>
      </c>
      <c r="C551" s="50" t="str">
        <f>VLOOKUP(D551,'00设备表'!$D:$F,3,0)</f>
        <v>HW105-08</v>
      </c>
      <c r="D551" s="141" t="s">
        <v>403</v>
      </c>
      <c r="E551" s="50" t="str">
        <f>VLOOKUP(D551,'00设备表'!$D:$F,2,0)</f>
        <v>华为5855</v>
      </c>
      <c r="F551" s="50" t="str">
        <f>VLOOKUP(G551,'00设备表'!$D:$F,3,0)</f>
        <v>HW105-08</v>
      </c>
      <c r="G551" s="28" t="s">
        <v>409</v>
      </c>
      <c r="H551" s="50" t="str">
        <f>VLOOKUP(G551,'00设备表'!$D:$F,2,0)</f>
        <v>烽火R220K V2</v>
      </c>
      <c r="I551" s="308" t="s">
        <v>577</v>
      </c>
      <c r="J551" s="109" t="str">
        <f t="shared" si="107"/>
        <v>超五类线</v>
      </c>
      <c r="K551" s="309">
        <v>1</v>
      </c>
      <c r="L551" s="109">
        <f t="shared" si="115"/>
        <v>10</v>
      </c>
      <c r="M551" s="310">
        <f t="shared" si="116"/>
        <v>10</v>
      </c>
      <c r="N551" s="311" t="str">
        <f t="shared" si="113"/>
        <v>架内走线</v>
      </c>
      <c r="O551" s="312"/>
      <c r="P551" s="309"/>
      <c r="Q551" s="298">
        <f t="shared" si="114"/>
        <v>10</v>
      </c>
    </row>
    <row r="552" ht="16" hidden="1" spans="1:17">
      <c r="A552" s="308" t="s">
        <v>576</v>
      </c>
      <c r="B552" s="309">
        <v>527</v>
      </c>
      <c r="C552" s="50" t="str">
        <f>VLOOKUP(D552,'00设备表'!$D:$F,3,0)</f>
        <v>HW105-08</v>
      </c>
      <c r="D552" s="141" t="s">
        <v>403</v>
      </c>
      <c r="E552" s="50" t="str">
        <f>VLOOKUP(D552,'00设备表'!$D:$F,2,0)</f>
        <v>华为5855</v>
      </c>
      <c r="F552" s="50" t="str">
        <f>VLOOKUP(G552,'00设备表'!$D:$F,3,0)</f>
        <v>HW105-06</v>
      </c>
      <c r="G552" s="28" t="s">
        <v>398</v>
      </c>
      <c r="H552" s="50" t="str">
        <f>VLOOKUP(G552,'00设备表'!$D:$F,2,0)</f>
        <v>烽火R220K V2</v>
      </c>
      <c r="I552" s="308" t="s">
        <v>577</v>
      </c>
      <c r="J552" s="109" t="str">
        <f t="shared" si="107"/>
        <v>超五类线</v>
      </c>
      <c r="K552" s="309">
        <v>1</v>
      </c>
      <c r="L552" s="109">
        <f t="shared" si="115"/>
        <v>15</v>
      </c>
      <c r="M552" s="310">
        <f t="shared" si="116"/>
        <v>15</v>
      </c>
      <c r="N552" s="311" t="str">
        <f t="shared" si="113"/>
        <v>上走线</v>
      </c>
      <c r="O552" s="312"/>
      <c r="P552" s="309"/>
      <c r="Q552" s="298">
        <f t="shared" si="114"/>
        <v>15</v>
      </c>
    </row>
    <row r="553" ht="16" hidden="1" spans="1:17">
      <c r="A553" s="308" t="s">
        <v>576</v>
      </c>
      <c r="B553" s="309">
        <v>528</v>
      </c>
      <c r="C553" s="50" t="str">
        <f>VLOOKUP(D553,'00设备表'!$D:$F,3,0)</f>
        <v>HW105-08</v>
      </c>
      <c r="D553" s="141" t="s">
        <v>403</v>
      </c>
      <c r="E553" s="50" t="str">
        <f>VLOOKUP(D553,'00设备表'!$D:$F,2,0)</f>
        <v>华为5855</v>
      </c>
      <c r="F553" s="50" t="str">
        <f>VLOOKUP(G553,'00设备表'!$D:$F,3,0)</f>
        <v>HW105-08</v>
      </c>
      <c r="G553" s="28" t="s">
        <v>408</v>
      </c>
      <c r="H553" s="50" t="str">
        <f>VLOOKUP(G553,'00设备表'!$D:$F,2,0)</f>
        <v>烽火R220K V2</v>
      </c>
      <c r="I553" s="308" t="s">
        <v>577</v>
      </c>
      <c r="J553" s="109" t="str">
        <f t="shared" si="107"/>
        <v>超五类线</v>
      </c>
      <c r="K553" s="309">
        <v>1</v>
      </c>
      <c r="L553" s="109">
        <f t="shared" si="115"/>
        <v>10</v>
      </c>
      <c r="M553" s="310">
        <f t="shared" si="116"/>
        <v>10</v>
      </c>
      <c r="N553" s="311" t="str">
        <f t="shared" si="113"/>
        <v>架内走线</v>
      </c>
      <c r="O553" s="312"/>
      <c r="P553" s="309"/>
      <c r="Q553" s="298">
        <f t="shared" si="114"/>
        <v>10</v>
      </c>
    </row>
    <row r="554" ht="16" hidden="1" spans="1:17">
      <c r="A554" s="308" t="s">
        <v>576</v>
      </c>
      <c r="B554" s="309">
        <v>529</v>
      </c>
      <c r="C554" s="50" t="str">
        <f>VLOOKUP(D554,'00设备表'!$D:$F,3,0)</f>
        <v>HW105-08</v>
      </c>
      <c r="D554" s="141" t="s">
        <v>403</v>
      </c>
      <c r="E554" s="50" t="str">
        <f>VLOOKUP(D554,'00设备表'!$D:$F,2,0)</f>
        <v>华为5855</v>
      </c>
      <c r="F554" s="50" t="str">
        <f>VLOOKUP(G554,'00设备表'!$D:$F,3,0)</f>
        <v>HW105-06</v>
      </c>
      <c r="G554" s="28" t="s">
        <v>397</v>
      </c>
      <c r="H554" s="50" t="str">
        <f>VLOOKUP(G554,'00设备表'!$D:$F,2,0)</f>
        <v>烽火R220K V2</v>
      </c>
      <c r="I554" s="308" t="s">
        <v>577</v>
      </c>
      <c r="J554" s="109" t="str">
        <f t="shared" si="107"/>
        <v>超五类线</v>
      </c>
      <c r="K554" s="309">
        <v>1</v>
      </c>
      <c r="L554" s="109">
        <f t="shared" ref="L554:L566" si="117">IF(C554=F554,10,(10+ROUNDUP(ABS(MID(C554,7,3)-MID(F554,7,3))/4,0)*5))</f>
        <v>15</v>
      </c>
      <c r="M554" s="310">
        <f t="shared" ref="M554:M566" si="118">K554*L554</f>
        <v>15</v>
      </c>
      <c r="N554" s="311" t="str">
        <f t="shared" ref="N554:N566" si="119">IF(L554=10,"架内走线","上走线")</f>
        <v>上走线</v>
      </c>
      <c r="O554" s="312"/>
      <c r="P554" s="309"/>
      <c r="Q554" s="298">
        <f t="shared" si="114"/>
        <v>15</v>
      </c>
    </row>
    <row r="555" ht="16" hidden="1" spans="1:17">
      <c r="A555" s="308" t="s">
        <v>576</v>
      </c>
      <c r="B555" s="309">
        <v>530</v>
      </c>
      <c r="C555" s="50" t="str">
        <f>VLOOKUP(D555,'00设备表'!$D:$F,3,0)</f>
        <v>HW105-08</v>
      </c>
      <c r="D555" s="141" t="s">
        <v>403</v>
      </c>
      <c r="E555" s="50" t="str">
        <f>VLOOKUP(D555,'00设备表'!$D:$F,2,0)</f>
        <v>华为5855</v>
      </c>
      <c r="F555" s="50" t="str">
        <f>VLOOKUP(G555,'00设备表'!$D:$F,3,0)</f>
        <v>HW105-08</v>
      </c>
      <c r="G555" s="28" t="s">
        <v>407</v>
      </c>
      <c r="H555" s="50" t="str">
        <f>VLOOKUP(G555,'00设备表'!$D:$F,2,0)</f>
        <v>烽火R220K V2</v>
      </c>
      <c r="I555" s="308" t="s">
        <v>577</v>
      </c>
      <c r="J555" s="109" t="str">
        <f t="shared" si="107"/>
        <v>超五类线</v>
      </c>
      <c r="K555" s="309">
        <v>1</v>
      </c>
      <c r="L555" s="109">
        <f t="shared" si="117"/>
        <v>10</v>
      </c>
      <c r="M555" s="310">
        <f t="shared" si="118"/>
        <v>10</v>
      </c>
      <c r="N555" s="311" t="str">
        <f t="shared" si="119"/>
        <v>架内走线</v>
      </c>
      <c r="O555" s="312"/>
      <c r="P555" s="309"/>
      <c r="Q555" s="298">
        <f t="shared" si="114"/>
        <v>10</v>
      </c>
    </row>
    <row r="556" ht="16" hidden="1" spans="1:17">
      <c r="A556" s="308" t="s">
        <v>576</v>
      </c>
      <c r="B556" s="309">
        <v>531</v>
      </c>
      <c r="C556" s="50" t="str">
        <f>VLOOKUP(D556,'00设备表'!$D:$F,3,0)</f>
        <v>HW105-08</v>
      </c>
      <c r="D556" s="141" t="s">
        <v>403</v>
      </c>
      <c r="E556" s="50" t="str">
        <f>VLOOKUP(D556,'00设备表'!$D:$F,2,0)</f>
        <v>华为5855</v>
      </c>
      <c r="F556" s="50" t="str">
        <f>VLOOKUP(G556,'00设备表'!$D:$F,3,0)</f>
        <v>HW105-06</v>
      </c>
      <c r="G556" s="28" t="s">
        <v>396</v>
      </c>
      <c r="H556" s="50" t="str">
        <f>VLOOKUP(G556,'00设备表'!$D:$F,2,0)</f>
        <v>烽火R220K V2</v>
      </c>
      <c r="I556" s="308" t="s">
        <v>577</v>
      </c>
      <c r="J556" s="109" t="str">
        <f t="shared" si="107"/>
        <v>超五类线</v>
      </c>
      <c r="K556" s="309">
        <v>1</v>
      </c>
      <c r="L556" s="109">
        <f t="shared" si="117"/>
        <v>15</v>
      </c>
      <c r="M556" s="310">
        <f t="shared" si="118"/>
        <v>15</v>
      </c>
      <c r="N556" s="311" t="str">
        <f t="shared" si="119"/>
        <v>上走线</v>
      </c>
      <c r="O556" s="312"/>
      <c r="P556" s="309"/>
    </row>
    <row r="557" ht="16" hidden="1" spans="1:17">
      <c r="A557" s="308" t="s">
        <v>576</v>
      </c>
      <c r="B557" s="309">
        <v>532</v>
      </c>
      <c r="C557" s="50" t="str">
        <f>VLOOKUP(D557,'00设备表'!$D:$F,3,0)</f>
        <v>HW105-08</v>
      </c>
      <c r="D557" s="141" t="s">
        <v>403</v>
      </c>
      <c r="E557" s="50" t="str">
        <f>VLOOKUP(D557,'00设备表'!$D:$F,2,0)</f>
        <v>华为5855</v>
      </c>
      <c r="F557" s="50" t="str">
        <f>VLOOKUP(G557,'00设备表'!$D:$F,3,0)</f>
        <v>HW105-08</v>
      </c>
      <c r="G557" s="28" t="s">
        <v>406</v>
      </c>
      <c r="H557" s="50" t="str">
        <f>VLOOKUP(G557,'00设备表'!$D:$F,2,0)</f>
        <v>烽火R220K V2</v>
      </c>
      <c r="I557" s="308" t="s">
        <v>577</v>
      </c>
      <c r="J557" s="109" t="str">
        <f t="shared" si="107"/>
        <v>超五类线</v>
      </c>
      <c r="K557" s="309">
        <v>1</v>
      </c>
      <c r="L557" s="109">
        <f t="shared" si="117"/>
        <v>10</v>
      </c>
      <c r="M557" s="310">
        <f t="shared" si="118"/>
        <v>10</v>
      </c>
      <c r="N557" s="311" t="str">
        <f t="shared" si="119"/>
        <v>架内走线</v>
      </c>
      <c r="O557" s="312"/>
      <c r="P557" s="309"/>
    </row>
    <row r="558" ht="16" hidden="1" spans="1:17">
      <c r="A558" s="308" t="s">
        <v>576</v>
      </c>
      <c r="B558" s="309">
        <v>533</v>
      </c>
      <c r="C558" s="50" t="str">
        <f>VLOOKUP(D558,'00设备表'!$D:$F,3,0)</f>
        <v>HW105-08</v>
      </c>
      <c r="D558" s="141" t="s">
        <v>403</v>
      </c>
      <c r="E558" s="50" t="str">
        <f>VLOOKUP(D558,'00设备表'!$D:$F,2,0)</f>
        <v>华为5855</v>
      </c>
      <c r="F558" s="50" t="str">
        <f>VLOOKUP(G558,'00设备表'!$D:$F,3,0)</f>
        <v>HW105-06</v>
      </c>
      <c r="G558" s="28" t="s">
        <v>395</v>
      </c>
      <c r="H558" s="50" t="str">
        <f>VLOOKUP(G558,'00设备表'!$D:$F,2,0)</f>
        <v>烽火R220K V2</v>
      </c>
      <c r="I558" s="308" t="s">
        <v>577</v>
      </c>
      <c r="J558" s="109" t="str">
        <f t="shared" si="107"/>
        <v>超五类线</v>
      </c>
      <c r="K558" s="309">
        <v>1</v>
      </c>
      <c r="L558" s="109">
        <f t="shared" si="117"/>
        <v>15</v>
      </c>
      <c r="M558" s="310">
        <f t="shared" si="118"/>
        <v>15</v>
      </c>
      <c r="N558" s="311" t="str">
        <f t="shared" si="119"/>
        <v>上走线</v>
      </c>
      <c r="O558" s="312"/>
      <c r="P558" s="309"/>
      <c r="Q558" s="298">
        <f>IF(ABS(MID(C558,3,3)-MID(F558,3,3))&lt;&gt;0,"建议手动计算",IF(C558=F558,10,(10+ROUNDUP(ABS(MID(C558,7,3)-MID(F558,7,3))/4,0)*5)))</f>
        <v>15</v>
      </c>
    </row>
    <row r="559" ht="16" spans="1:17">
      <c r="A559" s="308" t="s">
        <v>576</v>
      </c>
      <c r="B559" s="309">
        <v>533</v>
      </c>
      <c r="C559" s="50" t="str">
        <f>VLOOKUP(D559,'00设备表'!$D:$F,3,0)</f>
        <v>HW105-08</v>
      </c>
      <c r="D559" s="141" t="s">
        <v>403</v>
      </c>
      <c r="E559" s="50" t="str">
        <f>VLOOKUP(D559,'00设备表'!$D:$F,2,0)</f>
        <v>华为5855</v>
      </c>
      <c r="F559" s="28" t="s">
        <v>410</v>
      </c>
      <c r="G559" s="28" t="s">
        <v>415</v>
      </c>
      <c r="H559" s="28" t="s">
        <v>412</v>
      </c>
      <c r="I559" s="308" t="s">
        <v>577</v>
      </c>
      <c r="J559" s="109" t="str">
        <f t="shared" si="107"/>
        <v>超五类线</v>
      </c>
      <c r="K559" s="309">
        <v>1</v>
      </c>
      <c r="L559" s="109">
        <f t="shared" si="117"/>
        <v>15</v>
      </c>
      <c r="M559" s="310">
        <f t="shared" si="118"/>
        <v>15</v>
      </c>
      <c r="N559" s="311" t="str">
        <f t="shared" si="119"/>
        <v>上走线</v>
      </c>
      <c r="O559" s="312"/>
      <c r="P559" s="309"/>
      <c r="Q559" s="298">
        <f>IF(ABS(MID(C559,3,3)-MID(F559,3,3))&lt;&gt;0,"建议手动计算",IF(C559=F559,10,(10+ROUNDUP(ABS(MID(C559,7,3)-MID(F559,7,3))/4,0)*5)))</f>
        <v>15</v>
      </c>
    </row>
    <row r="560" ht="16" spans="1:17">
      <c r="A560" s="308" t="s">
        <v>576</v>
      </c>
      <c r="B560" s="309">
        <v>533</v>
      </c>
      <c r="C560" s="50" t="str">
        <f>VLOOKUP(D560,'00设备表'!$D:$F,3,0)</f>
        <v>HW105-08</v>
      </c>
      <c r="D560" s="141" t="s">
        <v>403</v>
      </c>
      <c r="E560" s="50" t="str">
        <f>VLOOKUP(D560,'00设备表'!$D:$F,2,0)</f>
        <v>华为5855</v>
      </c>
      <c r="F560" s="28" t="s">
        <v>410</v>
      </c>
      <c r="G560" s="28" t="s">
        <v>414</v>
      </c>
      <c r="H560" s="28" t="s">
        <v>412</v>
      </c>
      <c r="I560" s="308" t="s">
        <v>577</v>
      </c>
      <c r="J560" s="109" t="str">
        <f t="shared" si="107"/>
        <v>超五类线</v>
      </c>
      <c r="K560" s="309">
        <v>1</v>
      </c>
      <c r="L560" s="109">
        <f t="shared" si="117"/>
        <v>15</v>
      </c>
      <c r="M560" s="310">
        <f t="shared" si="118"/>
        <v>15</v>
      </c>
      <c r="N560" s="311" t="str">
        <f t="shared" si="119"/>
        <v>上走线</v>
      </c>
      <c r="O560" s="312"/>
      <c r="P560" s="309"/>
      <c r="Q560" s="298">
        <f>IF(ABS(MID(C560,3,3)-MID(F560,3,3))&lt;&gt;0,"建议手动计算",IF(C560=F560,10,(10+ROUNDUP(ABS(MID(C560,7,3)-MID(F560,7,3))/4,0)*5)))</f>
        <v>15</v>
      </c>
    </row>
    <row r="561" ht="16" spans="1:17">
      <c r="A561" s="308" t="s">
        <v>576</v>
      </c>
      <c r="B561" s="309">
        <v>533</v>
      </c>
      <c r="C561" s="50" t="str">
        <f>VLOOKUP(D561,'00设备表'!$D:$F,3,0)</f>
        <v>HW105-08</v>
      </c>
      <c r="D561" s="141" t="s">
        <v>403</v>
      </c>
      <c r="E561" s="50" t="str">
        <f>VLOOKUP(D561,'00设备表'!$D:$F,2,0)</f>
        <v>华为5855</v>
      </c>
      <c r="F561" s="28" t="s">
        <v>410</v>
      </c>
      <c r="G561" s="28" t="s">
        <v>413</v>
      </c>
      <c r="H561" s="28" t="s">
        <v>412</v>
      </c>
      <c r="I561" s="308" t="s">
        <v>577</v>
      </c>
      <c r="J561" s="109" t="str">
        <f t="shared" si="107"/>
        <v>超五类线</v>
      </c>
      <c r="K561" s="309">
        <v>1</v>
      </c>
      <c r="L561" s="109">
        <f t="shared" si="117"/>
        <v>15</v>
      </c>
      <c r="M561" s="310">
        <f t="shared" si="118"/>
        <v>15</v>
      </c>
      <c r="N561" s="311" t="str">
        <f t="shared" si="119"/>
        <v>上走线</v>
      </c>
      <c r="O561" s="312"/>
      <c r="P561" s="309"/>
      <c r="Q561" s="298">
        <f>IF(ABS(MID(C561,3,3)-MID(F561,3,3))&lt;&gt;0,"建议手动计算",IF(C561=F561,10,(10+ROUNDUP(ABS(MID(C561,7,3)-MID(F561,7,3))/4,0)*5)))</f>
        <v>15</v>
      </c>
    </row>
    <row r="562" ht="16" spans="1:17">
      <c r="A562" s="308" t="s">
        <v>576</v>
      </c>
      <c r="B562" s="309">
        <v>533</v>
      </c>
      <c r="C562" s="50" t="str">
        <f>VLOOKUP(D562,'00设备表'!$D:$F,3,0)</f>
        <v>HW105-08</v>
      </c>
      <c r="D562" s="141" t="s">
        <v>403</v>
      </c>
      <c r="E562" s="50" t="str">
        <f>VLOOKUP(D562,'00设备表'!$D:$F,2,0)</f>
        <v>华为5855</v>
      </c>
      <c r="F562" s="28" t="s">
        <v>410</v>
      </c>
      <c r="G562" s="28" t="s">
        <v>411</v>
      </c>
      <c r="H562" s="28" t="s">
        <v>412</v>
      </c>
      <c r="I562" s="308" t="s">
        <v>577</v>
      </c>
      <c r="J562" s="109" t="str">
        <f t="shared" si="107"/>
        <v>超五类线</v>
      </c>
      <c r="K562" s="309">
        <v>1</v>
      </c>
      <c r="L562" s="109">
        <f t="shared" si="117"/>
        <v>15</v>
      </c>
      <c r="M562" s="310">
        <f t="shared" si="118"/>
        <v>15</v>
      </c>
      <c r="N562" s="311" t="str">
        <f t="shared" si="119"/>
        <v>上走线</v>
      </c>
      <c r="O562" s="312"/>
      <c r="P562" s="309"/>
      <c r="Q562" s="298">
        <f>IF(ABS(MID(C562,3,3)-MID(F562,3,3))&lt;&gt;0,"建议手动计算",IF(C562=F562,10,(10+ROUNDUP(ABS(MID(C562,7,3)-MID(F562,7,3))/4,0)*5)))</f>
        <v>15</v>
      </c>
    </row>
    <row r="563" hidden="1" spans="1:17">
      <c r="A563" s="308" t="s">
        <v>576</v>
      </c>
      <c r="B563" s="309">
        <v>534</v>
      </c>
      <c r="C563" s="50" t="str">
        <f>VLOOKUP(D563,'00设备表'!$D:$F,3,0)</f>
        <v>HW106-04</v>
      </c>
      <c r="D563" s="141" t="s">
        <v>428</v>
      </c>
      <c r="E563" s="50" t="str">
        <f>VLOOKUP(D563,'00设备表'!$D:$F,2,0)</f>
        <v>华为5855</v>
      </c>
      <c r="F563" s="50" t="str">
        <f>VLOOKUP(G563,'00设备表'!$D:$F,3,0)</f>
        <v>HW106-02</v>
      </c>
      <c r="G563" s="97" t="s">
        <v>417</v>
      </c>
      <c r="H563" s="50" t="str">
        <f>VLOOKUP(G563,'00设备表'!$D:$F,2,0)</f>
        <v>华为CE6881H</v>
      </c>
      <c r="I563" s="308" t="s">
        <v>577</v>
      </c>
      <c r="J563" s="109" t="str">
        <f t="shared" si="107"/>
        <v>超五类线</v>
      </c>
      <c r="K563" s="309">
        <v>1</v>
      </c>
      <c r="L563" s="109">
        <f t="shared" ref="L563:L576" si="120">IF(C563=F563,10,(10+ROUNDUP(ABS(MID(C563,7,3)-MID(F563,7,3))/4,0)*5))</f>
        <v>15</v>
      </c>
      <c r="M563" s="310">
        <f t="shared" ref="M563:M576" si="121">K563*L563</f>
        <v>15</v>
      </c>
      <c r="N563" s="311" t="str">
        <f t="shared" ref="N563:N576" si="122">IF(L563=10,"架内走线","上走线")</f>
        <v>上走线</v>
      </c>
      <c r="O563" s="312"/>
      <c r="P563" s="309"/>
      <c r="Q563" s="298">
        <f t="shared" ref="Q563:Q576" si="123">IF(ABS(MID(C563,3,3)-MID(F563,3,3))&lt;&gt;0,"建议手动计算",IF(C563=F563,10,(10+ROUNDUP(ABS(MID(C563,7,3)-MID(F563,7,3))/4,0)*5)))</f>
        <v>15</v>
      </c>
    </row>
    <row r="564" hidden="1" spans="1:17">
      <c r="A564" s="308" t="s">
        <v>576</v>
      </c>
      <c r="B564" s="309">
        <v>535</v>
      </c>
      <c r="C564" s="50" t="str">
        <f>VLOOKUP(D564,'00设备表'!$D:$F,3,0)</f>
        <v>HW106-04</v>
      </c>
      <c r="D564" s="141" t="s">
        <v>428</v>
      </c>
      <c r="E564" s="50" t="str">
        <f>VLOOKUP(D564,'00设备表'!$D:$F,2,0)</f>
        <v>华为5855</v>
      </c>
      <c r="F564" s="50" t="str">
        <f>VLOOKUP(G564,'00设备表'!$D:$F,3,0)</f>
        <v>HW106-03</v>
      </c>
      <c r="G564" s="97" t="s">
        <v>423</v>
      </c>
      <c r="H564" s="50" t="str">
        <f>VLOOKUP(G564,'00设备表'!$D:$F,2,0)</f>
        <v>华为CE6881H</v>
      </c>
      <c r="I564" s="308" t="s">
        <v>577</v>
      </c>
      <c r="J564" s="109" t="str">
        <f t="shared" si="107"/>
        <v>超五类线</v>
      </c>
      <c r="K564" s="309">
        <v>1</v>
      </c>
      <c r="L564" s="109">
        <f t="shared" si="120"/>
        <v>15</v>
      </c>
      <c r="M564" s="310">
        <f t="shared" si="121"/>
        <v>15</v>
      </c>
      <c r="N564" s="311" t="str">
        <f t="shared" si="122"/>
        <v>上走线</v>
      </c>
      <c r="O564" s="312"/>
      <c r="P564" s="309"/>
      <c r="Q564" s="298">
        <f t="shared" si="123"/>
        <v>15</v>
      </c>
    </row>
    <row r="565" hidden="1" spans="1:17">
      <c r="A565" s="308" t="s">
        <v>576</v>
      </c>
      <c r="B565" s="309">
        <v>536</v>
      </c>
      <c r="C565" s="50" t="str">
        <f>VLOOKUP(D565,'00设备表'!$D:$F,3,0)</f>
        <v>HW106-04</v>
      </c>
      <c r="D565" s="141" t="s">
        <v>428</v>
      </c>
      <c r="E565" s="50" t="str">
        <f>VLOOKUP(D565,'00设备表'!$D:$F,2,0)</f>
        <v>华为5855</v>
      </c>
      <c r="F565" s="50" t="str">
        <f>VLOOKUP(G565,'00设备表'!$D:$F,3,0)</f>
        <v>HW106-02</v>
      </c>
      <c r="G565" s="98" t="s">
        <v>418</v>
      </c>
      <c r="H565" s="50" t="str">
        <f>VLOOKUP(G565,'00设备表'!$D:$F,2,0)</f>
        <v>烽火R220K V2</v>
      </c>
      <c r="I565" s="308" t="s">
        <v>577</v>
      </c>
      <c r="J565" s="109" t="str">
        <f t="shared" si="107"/>
        <v>超五类线</v>
      </c>
      <c r="K565" s="309">
        <v>1</v>
      </c>
      <c r="L565" s="109">
        <f t="shared" si="120"/>
        <v>15</v>
      </c>
      <c r="M565" s="310">
        <f t="shared" si="121"/>
        <v>15</v>
      </c>
      <c r="N565" s="311" t="str">
        <f t="shared" si="122"/>
        <v>上走线</v>
      </c>
      <c r="O565" s="312"/>
      <c r="P565" s="309"/>
      <c r="Q565" s="298">
        <f t="shared" si="123"/>
        <v>15</v>
      </c>
    </row>
    <row r="566" hidden="1" spans="1:17">
      <c r="A566" s="308" t="s">
        <v>576</v>
      </c>
      <c r="B566" s="309">
        <v>537</v>
      </c>
      <c r="C566" s="50" t="str">
        <f>VLOOKUP(D566,'00设备表'!$D:$F,3,0)</f>
        <v>HW106-04</v>
      </c>
      <c r="D566" s="141" t="s">
        <v>428</v>
      </c>
      <c r="E566" s="50" t="str">
        <f>VLOOKUP(D566,'00设备表'!$D:$F,2,0)</f>
        <v>华为5855</v>
      </c>
      <c r="F566" s="50" t="str">
        <f>VLOOKUP(G566,'00设备表'!$D:$F,3,0)</f>
        <v>HW106-03</v>
      </c>
      <c r="G566" s="98" t="s">
        <v>424</v>
      </c>
      <c r="H566" s="50" t="str">
        <f>VLOOKUP(G566,'00设备表'!$D:$F,2,0)</f>
        <v>烽火R220K V2</v>
      </c>
      <c r="I566" s="308" t="s">
        <v>577</v>
      </c>
      <c r="J566" s="109" t="str">
        <f t="shared" ref="J566:J576" si="124">IF(I566="多模双头尾纤","LC-LC"&amp;" "&amp;L566&amp;"米",IF(I566="单模双头尾纤","SC-LC"&amp;" "&amp;L566&amp;"米",IF(I566="MPO双头尾纤","MPO-MPO"&amp;" "&amp;L566&amp;"米",IF(I566="以太网线","超五类线",0))))</f>
        <v>超五类线</v>
      </c>
      <c r="K566" s="309">
        <v>1</v>
      </c>
      <c r="L566" s="109">
        <f t="shared" si="120"/>
        <v>15</v>
      </c>
      <c r="M566" s="310">
        <f t="shared" si="121"/>
        <v>15</v>
      </c>
      <c r="N566" s="311" t="str">
        <f t="shared" si="122"/>
        <v>上走线</v>
      </c>
      <c r="O566" s="312"/>
      <c r="P566" s="309"/>
      <c r="Q566" s="298">
        <f t="shared" si="123"/>
        <v>15</v>
      </c>
    </row>
    <row r="567" hidden="1" spans="1:17">
      <c r="A567" s="308" t="s">
        <v>576</v>
      </c>
      <c r="B567" s="309">
        <v>538</v>
      </c>
      <c r="C567" s="50" t="str">
        <f>VLOOKUP(D567,'00设备表'!$D:$F,3,0)</f>
        <v>HW106-04</v>
      </c>
      <c r="D567" s="141" t="s">
        <v>428</v>
      </c>
      <c r="E567" s="50" t="str">
        <f>VLOOKUP(D567,'00设备表'!$D:$F,2,0)</f>
        <v>华为5855</v>
      </c>
      <c r="F567" s="50" t="str">
        <f>VLOOKUP(G567,'00设备表'!$D:$F,3,0)</f>
        <v>HW106-02</v>
      </c>
      <c r="G567" s="97" t="s">
        <v>419</v>
      </c>
      <c r="H567" s="50" t="str">
        <f>VLOOKUP(G567,'00设备表'!$D:$F,2,0)</f>
        <v>烽火G440K V2</v>
      </c>
      <c r="I567" s="308" t="s">
        <v>577</v>
      </c>
      <c r="J567" s="109" t="str">
        <f t="shared" si="124"/>
        <v>超五类线</v>
      </c>
      <c r="K567" s="309">
        <v>1</v>
      </c>
      <c r="L567" s="109">
        <f t="shared" si="120"/>
        <v>15</v>
      </c>
      <c r="M567" s="310">
        <f t="shared" si="121"/>
        <v>15</v>
      </c>
      <c r="N567" s="311" t="str">
        <f t="shared" si="122"/>
        <v>上走线</v>
      </c>
      <c r="O567" s="312"/>
      <c r="P567" s="309"/>
      <c r="Q567" s="298">
        <f t="shared" si="123"/>
        <v>15</v>
      </c>
    </row>
    <row r="568" hidden="1" spans="1:17">
      <c r="A568" s="308" t="s">
        <v>576</v>
      </c>
      <c r="B568" s="309">
        <v>539</v>
      </c>
      <c r="C568" s="50" t="str">
        <f>VLOOKUP(D568,'00设备表'!$D:$F,3,0)</f>
        <v>HW106-04</v>
      </c>
      <c r="D568" s="141" t="s">
        <v>428</v>
      </c>
      <c r="E568" s="50" t="str">
        <f>VLOOKUP(D568,'00设备表'!$D:$F,2,0)</f>
        <v>华为5855</v>
      </c>
      <c r="F568" s="50" t="str">
        <f>VLOOKUP(G568,'00设备表'!$D:$F,3,0)</f>
        <v>HW106-03</v>
      </c>
      <c r="G568" s="97" t="s">
        <v>425</v>
      </c>
      <c r="H568" s="50" t="str">
        <f>VLOOKUP(G568,'00设备表'!$D:$F,2,0)</f>
        <v>烽火G440K V2</v>
      </c>
      <c r="I568" s="308" t="s">
        <v>577</v>
      </c>
      <c r="J568" s="109" t="str">
        <f t="shared" si="124"/>
        <v>超五类线</v>
      </c>
      <c r="K568" s="309">
        <v>1</v>
      </c>
      <c r="L568" s="109">
        <f t="shared" si="120"/>
        <v>15</v>
      </c>
      <c r="M568" s="310">
        <f t="shared" si="121"/>
        <v>15</v>
      </c>
      <c r="N568" s="311" t="str">
        <f t="shared" si="122"/>
        <v>上走线</v>
      </c>
      <c r="O568" s="312"/>
      <c r="P568" s="309"/>
      <c r="Q568" s="298">
        <f t="shared" si="123"/>
        <v>15</v>
      </c>
    </row>
    <row r="569" hidden="1" spans="1:17">
      <c r="A569" s="308" t="s">
        <v>576</v>
      </c>
      <c r="B569" s="309">
        <v>540</v>
      </c>
      <c r="C569" s="50" t="str">
        <f>VLOOKUP(D569,'00设备表'!$D:$F,3,0)</f>
        <v>HW106-04</v>
      </c>
      <c r="D569" s="141" t="s">
        <v>428</v>
      </c>
      <c r="E569" s="50" t="str">
        <f>VLOOKUP(D569,'00设备表'!$D:$F,2,0)</f>
        <v>华为5855</v>
      </c>
      <c r="F569" s="50" t="str">
        <f>VLOOKUP(G569,'00设备表'!$D:$F,3,0)</f>
        <v>HW106-04</v>
      </c>
      <c r="G569" s="98" t="s">
        <v>427</v>
      </c>
      <c r="H569" s="50" t="str">
        <f>VLOOKUP(G569,'00设备表'!$D:$F,2,0)</f>
        <v>华为CE6881H</v>
      </c>
      <c r="I569" s="308" t="s">
        <v>577</v>
      </c>
      <c r="J569" s="109" t="str">
        <f t="shared" si="124"/>
        <v>超五类线</v>
      </c>
      <c r="K569" s="309">
        <v>1</v>
      </c>
      <c r="L569" s="109">
        <f t="shared" si="120"/>
        <v>10</v>
      </c>
      <c r="M569" s="310">
        <f t="shared" si="121"/>
        <v>10</v>
      </c>
      <c r="N569" s="311" t="str">
        <f t="shared" si="122"/>
        <v>架内走线</v>
      </c>
      <c r="O569" s="312"/>
      <c r="P569" s="309"/>
      <c r="Q569" s="298">
        <f t="shared" si="123"/>
        <v>10</v>
      </c>
    </row>
    <row r="570" hidden="1" spans="1:17">
      <c r="A570" s="308" t="s">
        <v>576</v>
      </c>
      <c r="B570" s="309">
        <v>541</v>
      </c>
      <c r="C570" s="50" t="str">
        <f>VLOOKUP(D570,'00设备表'!$D:$F,3,0)</f>
        <v>HW106-04</v>
      </c>
      <c r="D570" s="141" t="s">
        <v>428</v>
      </c>
      <c r="E570" s="50" t="str">
        <f>VLOOKUP(D570,'00设备表'!$D:$F,2,0)</f>
        <v>华为5855</v>
      </c>
      <c r="F570" s="50" t="str">
        <f>VLOOKUP(G570,'00设备表'!$D:$F,3,0)</f>
        <v>HW106-06</v>
      </c>
      <c r="G570" s="98" t="s">
        <v>435</v>
      </c>
      <c r="H570" s="50" t="str">
        <f>VLOOKUP(G570,'00设备表'!$D:$F,2,0)</f>
        <v>华为CE6881H</v>
      </c>
      <c r="I570" s="308" t="s">
        <v>577</v>
      </c>
      <c r="J570" s="109" t="str">
        <f t="shared" si="124"/>
        <v>超五类线</v>
      </c>
      <c r="K570" s="309">
        <v>1</v>
      </c>
      <c r="L570" s="109">
        <f t="shared" si="120"/>
        <v>15</v>
      </c>
      <c r="M570" s="310">
        <f t="shared" si="121"/>
        <v>15</v>
      </c>
      <c r="N570" s="311" t="str">
        <f t="shared" si="122"/>
        <v>上走线</v>
      </c>
      <c r="O570" s="312"/>
      <c r="P570" s="309"/>
      <c r="Q570" s="298">
        <f t="shared" si="123"/>
        <v>15</v>
      </c>
    </row>
    <row r="571" hidden="1" spans="1:17">
      <c r="A571" s="308" t="s">
        <v>576</v>
      </c>
      <c r="B571" s="309">
        <v>542</v>
      </c>
      <c r="C571" s="50" t="str">
        <f>VLOOKUP(D571,'00设备表'!$D:$F,3,0)</f>
        <v>HW106-04</v>
      </c>
      <c r="D571" s="141" t="s">
        <v>428</v>
      </c>
      <c r="E571" s="50" t="str">
        <f>VLOOKUP(D571,'00设备表'!$D:$F,2,0)</f>
        <v>华为5855</v>
      </c>
      <c r="F571" s="50" t="str">
        <f>VLOOKUP(G571,'00设备表'!$D:$F,3,0)</f>
        <v>HW106-04</v>
      </c>
      <c r="G571" s="97" t="s">
        <v>433</v>
      </c>
      <c r="H571" s="50" t="str">
        <f>VLOOKUP(G571,'00设备表'!$D:$F,2,0)</f>
        <v>华为9520</v>
      </c>
      <c r="I571" s="308" t="s">
        <v>577</v>
      </c>
      <c r="J571" s="109" t="str">
        <f t="shared" si="124"/>
        <v>超五类线</v>
      </c>
      <c r="K571" s="309">
        <v>1</v>
      </c>
      <c r="L571" s="109">
        <f t="shared" si="120"/>
        <v>10</v>
      </c>
      <c r="M571" s="310">
        <f t="shared" si="121"/>
        <v>10</v>
      </c>
      <c r="N571" s="311" t="str">
        <f t="shared" si="122"/>
        <v>架内走线</v>
      </c>
      <c r="O571" s="312"/>
      <c r="P571" s="309"/>
      <c r="Q571" s="298">
        <f t="shared" si="123"/>
        <v>10</v>
      </c>
    </row>
    <row r="572" hidden="1" spans="1:17">
      <c r="A572" s="308" t="s">
        <v>576</v>
      </c>
      <c r="B572" s="309">
        <v>543</v>
      </c>
      <c r="C572" s="50" t="str">
        <f>VLOOKUP(D572,'00设备表'!$D:$F,3,0)</f>
        <v>HW106-04</v>
      </c>
      <c r="D572" s="141" t="s">
        <v>428</v>
      </c>
      <c r="E572" s="50" t="str">
        <f>VLOOKUP(D572,'00设备表'!$D:$F,2,0)</f>
        <v>华为5855</v>
      </c>
      <c r="F572" s="50" t="str">
        <f>VLOOKUP(G572,'00设备表'!$D:$F,3,0)</f>
        <v>HW106-04</v>
      </c>
      <c r="G572" s="97" t="s">
        <v>432</v>
      </c>
      <c r="H572" s="50" t="str">
        <f>VLOOKUP(G572,'00设备表'!$D:$F,2,0)</f>
        <v>华为9520</v>
      </c>
      <c r="I572" s="308" t="s">
        <v>577</v>
      </c>
      <c r="J572" s="109" t="str">
        <f t="shared" si="124"/>
        <v>超五类线</v>
      </c>
      <c r="K572" s="309">
        <v>1</v>
      </c>
      <c r="L572" s="109">
        <f t="shared" si="120"/>
        <v>10</v>
      </c>
      <c r="M572" s="310">
        <f t="shared" si="121"/>
        <v>10</v>
      </c>
      <c r="N572" s="311" t="str">
        <f t="shared" si="122"/>
        <v>架内走线</v>
      </c>
      <c r="O572" s="312"/>
      <c r="P572" s="309"/>
      <c r="Q572" s="298">
        <f t="shared" si="123"/>
        <v>10</v>
      </c>
    </row>
    <row r="573" hidden="1" spans="1:17">
      <c r="A573" s="308" t="s">
        <v>576</v>
      </c>
      <c r="B573" s="309">
        <v>544</v>
      </c>
      <c r="C573" s="50" t="str">
        <f>VLOOKUP(D573,'00设备表'!$D:$F,3,0)</f>
        <v>HW106-04</v>
      </c>
      <c r="D573" s="141" t="s">
        <v>428</v>
      </c>
      <c r="E573" s="50" t="str">
        <f>VLOOKUP(D573,'00设备表'!$D:$F,2,0)</f>
        <v>华为5855</v>
      </c>
      <c r="F573" s="50" t="str">
        <f>VLOOKUP(G573,'00设备表'!$D:$F,3,0)</f>
        <v>HW106-04</v>
      </c>
      <c r="G573" s="97" t="s">
        <v>431</v>
      </c>
      <c r="H573" s="50" t="str">
        <f>VLOOKUP(G573,'00设备表'!$D:$F,2,0)</f>
        <v>华为9520</v>
      </c>
      <c r="I573" s="308" t="s">
        <v>577</v>
      </c>
      <c r="J573" s="109" t="str">
        <f t="shared" si="124"/>
        <v>超五类线</v>
      </c>
      <c r="K573" s="309">
        <v>1</v>
      </c>
      <c r="L573" s="109">
        <f t="shared" si="120"/>
        <v>10</v>
      </c>
      <c r="M573" s="310">
        <f t="shared" si="121"/>
        <v>10</v>
      </c>
      <c r="N573" s="311" t="str">
        <f t="shared" si="122"/>
        <v>架内走线</v>
      </c>
      <c r="O573" s="312"/>
      <c r="P573" s="309"/>
      <c r="Q573" s="298">
        <f t="shared" si="123"/>
        <v>10</v>
      </c>
    </row>
    <row r="574" hidden="1" spans="1:17">
      <c r="A574" s="308" t="s">
        <v>576</v>
      </c>
      <c r="B574" s="309">
        <v>545</v>
      </c>
      <c r="C574" s="50" t="str">
        <f>VLOOKUP(D574,'00设备表'!$D:$F,3,0)</f>
        <v>HW106-04</v>
      </c>
      <c r="D574" s="141" t="s">
        <v>428</v>
      </c>
      <c r="E574" s="50" t="str">
        <f>VLOOKUP(D574,'00设备表'!$D:$F,2,0)</f>
        <v>华为5855</v>
      </c>
      <c r="F574" s="50" t="str">
        <f>VLOOKUP(G574,'00设备表'!$D:$F,3,0)</f>
        <v>HW106-04</v>
      </c>
      <c r="G574" s="97" t="s">
        <v>429</v>
      </c>
      <c r="H574" s="50" t="str">
        <f>VLOOKUP(G574,'00设备表'!$D:$F,2,0)</f>
        <v>华为9520</v>
      </c>
      <c r="I574" s="308" t="s">
        <v>577</v>
      </c>
      <c r="J574" s="109" t="str">
        <f t="shared" si="124"/>
        <v>超五类线</v>
      </c>
      <c r="K574" s="309">
        <v>1</v>
      </c>
      <c r="L574" s="109">
        <f t="shared" si="120"/>
        <v>10</v>
      </c>
      <c r="M574" s="310">
        <f t="shared" si="121"/>
        <v>10</v>
      </c>
      <c r="N574" s="311" t="str">
        <f t="shared" si="122"/>
        <v>架内走线</v>
      </c>
      <c r="O574" s="312"/>
      <c r="P574" s="309"/>
      <c r="Q574" s="298">
        <f t="shared" si="123"/>
        <v>10</v>
      </c>
    </row>
    <row r="575" hidden="1" spans="1:17">
      <c r="A575" s="308" t="s">
        <v>576</v>
      </c>
      <c r="B575" s="309">
        <v>546</v>
      </c>
      <c r="C575" s="50" t="str">
        <f>VLOOKUP(D575,'00设备表'!$D:$F,3,0)</f>
        <v>HW106-04</v>
      </c>
      <c r="D575" s="141" t="s">
        <v>428</v>
      </c>
      <c r="E575" s="50" t="str">
        <f>VLOOKUP(D575,'00设备表'!$D:$F,2,0)</f>
        <v>华为5855</v>
      </c>
      <c r="F575" s="50" t="str">
        <f>VLOOKUP(G575,'00设备表'!$D:$F,3,0)</f>
        <v>HW106-06</v>
      </c>
      <c r="G575" s="98" t="s">
        <v>438</v>
      </c>
      <c r="H575" s="50" t="str">
        <f>VLOOKUP(G575,'00设备表'!$D:$F,2,0)</f>
        <v>华为5500</v>
      </c>
      <c r="I575" s="308" t="s">
        <v>577</v>
      </c>
      <c r="J575" s="109" t="str">
        <f t="shared" si="124"/>
        <v>超五类线</v>
      </c>
      <c r="K575" s="309">
        <v>1</v>
      </c>
      <c r="L575" s="109">
        <f t="shared" si="120"/>
        <v>15</v>
      </c>
      <c r="M575" s="310">
        <f t="shared" si="121"/>
        <v>15</v>
      </c>
      <c r="N575" s="311" t="str">
        <f t="shared" si="122"/>
        <v>上走线</v>
      </c>
      <c r="O575" s="312"/>
      <c r="P575" s="309"/>
      <c r="Q575" s="298">
        <f t="shared" si="123"/>
        <v>15</v>
      </c>
    </row>
    <row r="576" hidden="1" spans="1:17">
      <c r="A576" s="308" t="s">
        <v>576</v>
      </c>
      <c r="B576" s="309">
        <v>547</v>
      </c>
      <c r="C576" s="50" t="str">
        <f>VLOOKUP(D576,'00设备表'!$D:$F,3,0)</f>
        <v>HW106-04</v>
      </c>
      <c r="D576" s="141" t="s">
        <v>428</v>
      </c>
      <c r="E576" s="50" t="str">
        <f>VLOOKUP(D576,'00设备表'!$D:$F,2,0)</f>
        <v>华为5855</v>
      </c>
      <c r="F576" s="50" t="str">
        <f>VLOOKUP(G576,'00设备表'!$D:$F,3,0)</f>
        <v>HW106-06</v>
      </c>
      <c r="G576" s="97" t="s">
        <v>436</v>
      </c>
      <c r="H576" s="50" t="str">
        <f>VLOOKUP(G576,'00设备表'!$D:$F,2,0)</f>
        <v>中兴R5530 G2</v>
      </c>
      <c r="I576" s="308" t="s">
        <v>577</v>
      </c>
      <c r="J576" s="109" t="str">
        <f t="shared" si="124"/>
        <v>超五类线</v>
      </c>
      <c r="K576" s="309">
        <v>1</v>
      </c>
      <c r="L576" s="109">
        <f t="shared" si="120"/>
        <v>15</v>
      </c>
      <c r="M576" s="310">
        <f t="shared" si="121"/>
        <v>15</v>
      </c>
      <c r="N576" s="311" t="str">
        <f t="shared" si="122"/>
        <v>上走线</v>
      </c>
      <c r="O576" s="312"/>
      <c r="P576" s="309"/>
      <c r="Q576" s="298">
        <f t="shared" si="123"/>
        <v>15</v>
      </c>
    </row>
    <row r="577" hidden="1" spans="1:17">
      <c r="A577" s="308" t="s">
        <v>576</v>
      </c>
      <c r="B577" s="309">
        <v>548</v>
      </c>
      <c r="C577" s="50" t="str">
        <f>VLOOKUP(D577,'00设备表'!$D:$F,3,0)</f>
        <v>HW107-03</v>
      </c>
      <c r="D577" s="99" t="s">
        <v>456</v>
      </c>
      <c r="E577" s="50" t="str">
        <f>VLOOKUP(D577,'00设备表'!$D:$F,2,0)</f>
        <v>华为5855</v>
      </c>
      <c r="F577" s="50" t="str">
        <f>VLOOKUP(G577,'00设备表'!$D:$F,3,0)</f>
        <v>HW107-02</v>
      </c>
      <c r="G577" s="99" t="s">
        <v>441</v>
      </c>
      <c r="H577" s="50" t="str">
        <f>VLOOKUP(G577,'00设备表'!$D:$F,2,0)</f>
        <v>华为1000E-F55</v>
      </c>
      <c r="I577" s="308" t="s">
        <v>577</v>
      </c>
      <c r="J577" s="109" t="str">
        <f t="shared" ref="J571:J640" si="125">IF(I577="多模双头尾纤","LC-LC"&amp;" "&amp;L577&amp;"米",IF(I577="单模双头尾纤","SC-LC"&amp;" "&amp;L577&amp;"米",IF(I577="MPO双头尾纤","MPO-MPO"&amp;" "&amp;L577&amp;"米",IF(I577="以太网线","超五类线",0))))</f>
        <v>超五类线</v>
      </c>
      <c r="K577" s="309">
        <v>1</v>
      </c>
      <c r="L577" s="109">
        <f t="shared" ref="L574:L600" si="126">IF(C577=F577,10,(10+ROUNDUP(ABS(MID(C577,7,3)-MID(F577,7,3))/4,0)*5))</f>
        <v>15</v>
      </c>
      <c r="M577" s="310">
        <f t="shared" ref="M577:M640" si="127">K577*L577</f>
        <v>15</v>
      </c>
      <c r="N577" s="311" t="str">
        <f t="shared" ref="N574:N600" si="128">IF(L577=10,"架内走线","上走线")</f>
        <v>上走线</v>
      </c>
      <c r="O577" s="312"/>
      <c r="P577" s="309"/>
      <c r="Q577" s="298">
        <f t="shared" ref="Q574:Q600" si="129">IF(ABS(MID(C577,3,3)-MID(F577,3,3))&lt;&gt;0,"建议手动计算",IF(C577=F577,10,(10+ROUNDUP(ABS(MID(C577,7,3)-MID(F577,7,3))/4,0)*5)))</f>
        <v>15</v>
      </c>
    </row>
    <row r="578" hidden="1" spans="1:17">
      <c r="A578" s="308" t="s">
        <v>576</v>
      </c>
      <c r="B578" s="309">
        <v>549</v>
      </c>
      <c r="C578" s="50" t="str">
        <f>VLOOKUP(D578,'00设备表'!$D:$F,3,0)</f>
        <v>HW107-03</v>
      </c>
      <c r="D578" s="99" t="s">
        <v>456</v>
      </c>
      <c r="E578" s="50" t="str">
        <f>VLOOKUP(D578,'00设备表'!$D:$F,2,0)</f>
        <v>华为5855</v>
      </c>
      <c r="F578" s="50" t="str">
        <f>VLOOKUP(G578,'00设备表'!$D:$F,3,0)</f>
        <v>HW107-03</v>
      </c>
      <c r="G578" s="99" t="s">
        <v>452</v>
      </c>
      <c r="H578" s="50" t="str">
        <f>VLOOKUP(G578,'00设备表'!$D:$F,2,0)</f>
        <v>华为1000E-F55</v>
      </c>
      <c r="I578" s="308" t="s">
        <v>577</v>
      </c>
      <c r="J578" s="109" t="str">
        <f t="shared" si="125"/>
        <v>超五类线</v>
      </c>
      <c r="K578" s="309">
        <v>1</v>
      </c>
      <c r="L578" s="109">
        <f t="shared" si="126"/>
        <v>10</v>
      </c>
      <c r="M578" s="310">
        <f t="shared" si="127"/>
        <v>10</v>
      </c>
      <c r="N578" s="311" t="str">
        <f t="shared" si="128"/>
        <v>架内走线</v>
      </c>
      <c r="O578" s="312"/>
      <c r="P578" s="309"/>
      <c r="Q578" s="298">
        <f t="shared" si="129"/>
        <v>10</v>
      </c>
    </row>
    <row r="579" hidden="1" spans="1:17">
      <c r="A579" s="308" t="s">
        <v>576</v>
      </c>
      <c r="B579" s="309">
        <v>550</v>
      </c>
      <c r="C579" s="50" t="str">
        <f>VLOOKUP(D579,'00设备表'!$D:$F,3,0)</f>
        <v>HW107-03</v>
      </c>
      <c r="D579" s="99" t="s">
        <v>456</v>
      </c>
      <c r="E579" s="50" t="str">
        <f>VLOOKUP(D579,'00设备表'!$D:$F,2,0)</f>
        <v>华为5855</v>
      </c>
      <c r="F579" s="50" t="str">
        <f>VLOOKUP(G579,'00设备表'!$D:$F,3,0)</f>
        <v>HW107-02</v>
      </c>
      <c r="G579" s="99" t="s">
        <v>442</v>
      </c>
      <c r="H579" s="50" t="str">
        <f>VLOOKUP(G579,'00设备表'!$D:$F,2,0)</f>
        <v>华为CE6881H</v>
      </c>
      <c r="I579" s="308" t="s">
        <v>577</v>
      </c>
      <c r="J579" s="109" t="str">
        <f t="shared" si="125"/>
        <v>超五类线</v>
      </c>
      <c r="K579" s="309">
        <v>1</v>
      </c>
      <c r="L579" s="109">
        <f t="shared" si="126"/>
        <v>15</v>
      </c>
      <c r="M579" s="310">
        <f t="shared" si="127"/>
        <v>15</v>
      </c>
      <c r="N579" s="311" t="str">
        <f t="shared" si="128"/>
        <v>上走线</v>
      </c>
      <c r="O579" s="312"/>
      <c r="P579" s="309"/>
      <c r="Q579" s="298">
        <f t="shared" si="129"/>
        <v>15</v>
      </c>
    </row>
    <row r="580" hidden="1" spans="1:17">
      <c r="A580" s="308" t="s">
        <v>576</v>
      </c>
      <c r="B580" s="309">
        <v>551</v>
      </c>
      <c r="C580" s="50" t="str">
        <f>VLOOKUP(D580,'00设备表'!$D:$F,3,0)</f>
        <v>HW107-03</v>
      </c>
      <c r="D580" s="99" t="s">
        <v>456</v>
      </c>
      <c r="E580" s="50" t="str">
        <f>VLOOKUP(D580,'00设备表'!$D:$F,2,0)</f>
        <v>华为5855</v>
      </c>
      <c r="F580" s="50" t="str">
        <f>VLOOKUP(G580,'00设备表'!$D:$F,3,0)</f>
        <v>HW107-03</v>
      </c>
      <c r="G580" s="99" t="s">
        <v>453</v>
      </c>
      <c r="H580" s="50" t="str">
        <f>VLOOKUP(G580,'00设备表'!$D:$F,2,0)</f>
        <v>华为CE6881H</v>
      </c>
      <c r="I580" s="308" t="s">
        <v>577</v>
      </c>
      <c r="J580" s="109" t="str">
        <f t="shared" si="125"/>
        <v>超五类线</v>
      </c>
      <c r="K580" s="309">
        <v>1</v>
      </c>
      <c r="L580" s="109">
        <f t="shared" si="126"/>
        <v>10</v>
      </c>
      <c r="M580" s="310">
        <f t="shared" si="127"/>
        <v>10</v>
      </c>
      <c r="N580" s="311" t="str">
        <f t="shared" si="128"/>
        <v>架内走线</v>
      </c>
      <c r="O580" s="312"/>
      <c r="P580" s="309"/>
      <c r="Q580" s="298">
        <f t="shared" si="129"/>
        <v>10</v>
      </c>
    </row>
    <row r="581" hidden="1" spans="1:17">
      <c r="A581" s="308" t="s">
        <v>576</v>
      </c>
      <c r="B581" s="309">
        <v>552</v>
      </c>
      <c r="C581" s="50" t="str">
        <f>VLOOKUP(D581,'00设备表'!$D:$F,3,0)</f>
        <v>HW107-03</v>
      </c>
      <c r="D581" s="99" t="s">
        <v>456</v>
      </c>
      <c r="E581" s="50" t="str">
        <f>VLOOKUP(D581,'00设备表'!$D:$F,2,0)</f>
        <v>华为5855</v>
      </c>
      <c r="F581" s="50" t="str">
        <f>VLOOKUP(G581,'00设备表'!$D:$F,3,0)</f>
        <v>HW107-02</v>
      </c>
      <c r="G581" s="99" t="s">
        <v>450</v>
      </c>
      <c r="H581" s="50" t="str">
        <f>VLOOKUP(G581,'00设备表'!$D:$F,2,0)</f>
        <v>华为CE8865-4C</v>
      </c>
      <c r="I581" s="308" t="s">
        <v>577</v>
      </c>
      <c r="J581" s="109" t="str">
        <f t="shared" si="125"/>
        <v>超五类线</v>
      </c>
      <c r="K581" s="309">
        <v>1</v>
      </c>
      <c r="L581" s="109">
        <f t="shared" si="126"/>
        <v>15</v>
      </c>
      <c r="M581" s="310">
        <f t="shared" si="127"/>
        <v>15</v>
      </c>
      <c r="N581" s="311" t="str">
        <f t="shared" si="128"/>
        <v>上走线</v>
      </c>
      <c r="O581" s="312"/>
      <c r="P581" s="309"/>
      <c r="Q581" s="298">
        <f t="shared" si="129"/>
        <v>15</v>
      </c>
    </row>
    <row r="582" hidden="1" spans="1:17">
      <c r="A582" s="308" t="s">
        <v>576</v>
      </c>
      <c r="B582" s="309">
        <v>553</v>
      </c>
      <c r="C582" s="50" t="str">
        <f>VLOOKUP(D582,'00设备表'!$D:$F,3,0)</f>
        <v>HW107-03</v>
      </c>
      <c r="D582" s="99" t="s">
        <v>456</v>
      </c>
      <c r="E582" s="50" t="str">
        <f>VLOOKUP(D582,'00设备表'!$D:$F,2,0)</f>
        <v>华为5855</v>
      </c>
      <c r="F582" s="50" t="str">
        <f>VLOOKUP(G582,'00设备表'!$D:$F,3,0)</f>
        <v>HW107-03</v>
      </c>
      <c r="G582" s="99" t="s">
        <v>461</v>
      </c>
      <c r="H582" s="50" t="str">
        <f>VLOOKUP(G582,'00设备表'!$D:$F,2,0)</f>
        <v>华为CE8865-4C</v>
      </c>
      <c r="I582" s="308" t="s">
        <v>577</v>
      </c>
      <c r="J582" s="109" t="str">
        <f t="shared" si="125"/>
        <v>超五类线</v>
      </c>
      <c r="K582" s="309">
        <v>1</v>
      </c>
      <c r="L582" s="109">
        <f t="shared" si="126"/>
        <v>10</v>
      </c>
      <c r="M582" s="310">
        <f t="shared" si="127"/>
        <v>10</v>
      </c>
      <c r="N582" s="311" t="str">
        <f t="shared" si="128"/>
        <v>架内走线</v>
      </c>
      <c r="O582" s="312"/>
      <c r="P582" s="309"/>
      <c r="Q582" s="298">
        <f t="shared" si="129"/>
        <v>10</v>
      </c>
    </row>
    <row r="583" hidden="1" spans="1:17">
      <c r="A583" s="308" t="s">
        <v>576</v>
      </c>
      <c r="B583" s="309">
        <v>554</v>
      </c>
      <c r="C583" s="50" t="str">
        <f>VLOOKUP(D583,'00设备表'!$D:$F,3,0)</f>
        <v>HW107-03</v>
      </c>
      <c r="D583" s="99" t="s">
        <v>456</v>
      </c>
      <c r="E583" s="50" t="str">
        <f>VLOOKUP(D583,'00设备表'!$D:$F,2,0)</f>
        <v>华为5855</v>
      </c>
      <c r="F583" s="50" t="str">
        <f>VLOOKUP(G583,'00设备表'!$D:$F,3,0)</f>
        <v>HW107-02</v>
      </c>
      <c r="G583" s="99" t="s">
        <v>445</v>
      </c>
      <c r="H583" s="50" t="str">
        <f>VLOOKUP(G583,'00设备表'!$D:$F,2,0)</f>
        <v>华为CE6881H</v>
      </c>
      <c r="I583" s="308" t="s">
        <v>577</v>
      </c>
      <c r="J583" s="109" t="str">
        <f t="shared" si="125"/>
        <v>超五类线</v>
      </c>
      <c r="K583" s="309">
        <v>1</v>
      </c>
      <c r="L583" s="109">
        <f t="shared" si="126"/>
        <v>15</v>
      </c>
      <c r="M583" s="310">
        <f t="shared" si="127"/>
        <v>15</v>
      </c>
      <c r="N583" s="311" t="str">
        <f t="shared" si="128"/>
        <v>上走线</v>
      </c>
      <c r="O583" s="312"/>
      <c r="P583" s="309"/>
      <c r="Q583" s="298">
        <f t="shared" si="129"/>
        <v>15</v>
      </c>
    </row>
    <row r="584" hidden="1" spans="1:17">
      <c r="A584" s="308" t="s">
        <v>576</v>
      </c>
      <c r="B584" s="309">
        <v>555</v>
      </c>
      <c r="C584" s="50" t="str">
        <f>VLOOKUP(D584,'00设备表'!$D:$F,3,0)</f>
        <v>HW107-03</v>
      </c>
      <c r="D584" s="99" t="s">
        <v>456</v>
      </c>
      <c r="E584" s="50" t="str">
        <f>VLOOKUP(D584,'00设备表'!$D:$F,2,0)</f>
        <v>华为5855</v>
      </c>
      <c r="F584" s="50" t="str">
        <f>VLOOKUP(G584,'00设备表'!$D:$F,3,0)</f>
        <v>HW107-03</v>
      </c>
      <c r="G584" s="141" t="s">
        <v>455</v>
      </c>
      <c r="H584" s="50" t="str">
        <f>VLOOKUP(G584,'00设备表'!$D:$F,2,0)</f>
        <v>华为CE6881H</v>
      </c>
      <c r="I584" s="308" t="s">
        <v>577</v>
      </c>
      <c r="J584" s="109" t="str">
        <f t="shared" si="125"/>
        <v>超五类线</v>
      </c>
      <c r="K584" s="309">
        <v>1</v>
      </c>
      <c r="L584" s="109">
        <f t="shared" si="126"/>
        <v>10</v>
      </c>
      <c r="M584" s="310">
        <f t="shared" si="127"/>
        <v>10</v>
      </c>
      <c r="N584" s="311" t="str">
        <f t="shared" si="128"/>
        <v>架内走线</v>
      </c>
      <c r="O584" s="312"/>
      <c r="P584" s="309"/>
      <c r="Q584" s="298">
        <f t="shared" si="129"/>
        <v>10</v>
      </c>
    </row>
    <row r="585" hidden="1" spans="1:17">
      <c r="A585" s="308" t="s">
        <v>576</v>
      </c>
      <c r="B585" s="309">
        <v>556</v>
      </c>
      <c r="C585" s="50" t="str">
        <f>VLOOKUP(D585,'00设备表'!$D:$F,3,0)</f>
        <v>HW107-03</v>
      </c>
      <c r="D585" s="99" t="s">
        <v>456</v>
      </c>
      <c r="E585" s="50" t="str">
        <f>VLOOKUP(D585,'00设备表'!$D:$F,2,0)</f>
        <v>华为5855</v>
      </c>
      <c r="F585" s="50" t="str">
        <f>VLOOKUP(G585,'00设备表'!$D:$F,3,0)</f>
        <v>HW107-04</v>
      </c>
      <c r="G585" s="99" t="s">
        <v>463</v>
      </c>
      <c r="H585" s="50" t="str">
        <f>VLOOKUP(G585,'00设备表'!$D:$F,2,0)</f>
        <v>华为CE6881H</v>
      </c>
      <c r="I585" s="308" t="s">
        <v>577</v>
      </c>
      <c r="J585" s="109" t="str">
        <f t="shared" si="125"/>
        <v>超五类线</v>
      </c>
      <c r="K585" s="309">
        <v>1</v>
      </c>
      <c r="L585" s="109">
        <f t="shared" si="126"/>
        <v>15</v>
      </c>
      <c r="M585" s="310">
        <f t="shared" si="127"/>
        <v>15</v>
      </c>
      <c r="N585" s="311" t="str">
        <f t="shared" si="128"/>
        <v>上走线</v>
      </c>
      <c r="O585" s="312"/>
      <c r="P585" s="309"/>
      <c r="Q585" s="298">
        <f t="shared" si="129"/>
        <v>15</v>
      </c>
    </row>
    <row r="586" hidden="1" spans="1:17">
      <c r="A586" s="308" t="s">
        <v>576</v>
      </c>
      <c r="B586" s="309">
        <v>557</v>
      </c>
      <c r="C586" s="50" t="str">
        <f>VLOOKUP(D586,'00设备表'!$D:$F,3,0)</f>
        <v>HW107-03</v>
      </c>
      <c r="D586" s="99" t="s">
        <v>456</v>
      </c>
      <c r="E586" s="50" t="str">
        <f>VLOOKUP(D586,'00设备表'!$D:$F,2,0)</f>
        <v>华为5855</v>
      </c>
      <c r="F586" s="50" t="str">
        <f>VLOOKUP(G586,'00设备表'!$D:$F,3,0)</f>
        <v>HW107-06</v>
      </c>
      <c r="G586" s="99" t="s">
        <v>474</v>
      </c>
      <c r="H586" s="50" t="str">
        <f>VLOOKUP(G586,'00设备表'!$D:$F,2,0)</f>
        <v>华为CE6881H</v>
      </c>
      <c r="I586" s="308" t="s">
        <v>577</v>
      </c>
      <c r="J586" s="109" t="str">
        <f t="shared" si="125"/>
        <v>超五类线</v>
      </c>
      <c r="K586" s="309">
        <v>1</v>
      </c>
      <c r="L586" s="109">
        <f t="shared" si="126"/>
        <v>15</v>
      </c>
      <c r="M586" s="310">
        <f t="shared" si="127"/>
        <v>15</v>
      </c>
      <c r="N586" s="311" t="str">
        <f t="shared" si="128"/>
        <v>上走线</v>
      </c>
      <c r="O586" s="312"/>
      <c r="P586" s="309"/>
      <c r="Q586" s="298">
        <f t="shared" si="129"/>
        <v>15</v>
      </c>
    </row>
    <row r="587" hidden="1" spans="1:17">
      <c r="A587" s="308" t="s">
        <v>576</v>
      </c>
      <c r="B587" s="309">
        <v>558</v>
      </c>
      <c r="C587" s="50" t="str">
        <f>VLOOKUP(D587,'00设备表'!$D:$F,3,0)</f>
        <v>HW107-03</v>
      </c>
      <c r="D587" s="99" t="s">
        <v>456</v>
      </c>
      <c r="E587" s="50" t="str">
        <f>VLOOKUP(D587,'00设备表'!$D:$F,2,0)</f>
        <v>华为5855</v>
      </c>
      <c r="F587" s="50" t="str">
        <f>VLOOKUP(G587,'00设备表'!$D:$F,3,0)</f>
        <v>HW107-02</v>
      </c>
      <c r="G587" s="141" t="s">
        <v>443</v>
      </c>
      <c r="H587" s="50" t="str">
        <f>VLOOKUP(G587,'00设备表'!$D:$F,2,0)</f>
        <v>华为1905</v>
      </c>
      <c r="I587" s="308" t="s">
        <v>577</v>
      </c>
      <c r="J587" s="109" t="str">
        <f t="shared" si="125"/>
        <v>超五类线</v>
      </c>
      <c r="K587" s="309">
        <v>1</v>
      </c>
      <c r="L587" s="109">
        <f t="shared" si="126"/>
        <v>15</v>
      </c>
      <c r="M587" s="310">
        <f t="shared" si="127"/>
        <v>15</v>
      </c>
      <c r="N587" s="311" t="str">
        <f t="shared" si="128"/>
        <v>上走线</v>
      </c>
      <c r="O587" s="312"/>
      <c r="P587" s="309"/>
      <c r="Q587" s="298">
        <f t="shared" si="129"/>
        <v>15</v>
      </c>
    </row>
    <row r="588" hidden="1" spans="1:17">
      <c r="A588" s="308" t="s">
        <v>576</v>
      </c>
      <c r="B588" s="309">
        <v>559</v>
      </c>
      <c r="C588" s="50" t="str">
        <f>VLOOKUP(D588,'00设备表'!$D:$F,3,0)</f>
        <v>HW107-03</v>
      </c>
      <c r="D588" s="99" t="s">
        <v>456</v>
      </c>
      <c r="E588" s="50" t="str">
        <f>VLOOKUP(D588,'00设备表'!$D:$F,2,0)</f>
        <v>华为5855</v>
      </c>
      <c r="F588" s="50" t="str">
        <f>VLOOKUP(G588,'00设备表'!$D:$F,3,0)</f>
        <v>HW107-03</v>
      </c>
      <c r="G588" s="141" t="s">
        <v>454</v>
      </c>
      <c r="H588" s="50" t="str">
        <f>VLOOKUP(G588,'00设备表'!$D:$F,2,0)</f>
        <v>华为1905</v>
      </c>
      <c r="I588" s="308" t="s">
        <v>577</v>
      </c>
      <c r="J588" s="109" t="str">
        <f t="shared" si="125"/>
        <v>超五类线</v>
      </c>
      <c r="K588" s="309">
        <v>1</v>
      </c>
      <c r="L588" s="109">
        <f t="shared" si="126"/>
        <v>10</v>
      </c>
      <c r="M588" s="310">
        <f t="shared" si="127"/>
        <v>10</v>
      </c>
      <c r="N588" s="311" t="str">
        <f t="shared" si="128"/>
        <v>架内走线</v>
      </c>
      <c r="O588" s="312"/>
      <c r="P588" s="309"/>
      <c r="Q588" s="298">
        <f t="shared" si="129"/>
        <v>10</v>
      </c>
    </row>
    <row r="589" hidden="1" spans="1:17">
      <c r="A589" s="308" t="s">
        <v>576</v>
      </c>
      <c r="B589" s="309">
        <v>560</v>
      </c>
      <c r="C589" s="50" t="str">
        <f>VLOOKUP(D589,'00设备表'!$D:$F,3,0)</f>
        <v>HW107-03</v>
      </c>
      <c r="D589" s="99" t="s">
        <v>456</v>
      </c>
      <c r="E589" s="50" t="str">
        <f>VLOOKUP(D589,'00设备表'!$D:$F,2,0)</f>
        <v>华为5855</v>
      </c>
      <c r="F589" s="50" t="str">
        <f>VLOOKUP(G589,'00设备表'!$D:$F,3,0)</f>
        <v>HW107-02</v>
      </c>
      <c r="G589" s="141" t="s">
        <v>449</v>
      </c>
      <c r="H589" s="50" t="str">
        <f>VLOOKUP(G589,'00设备表'!$D:$F,2,0)</f>
        <v>中兴R5930 G2</v>
      </c>
      <c r="I589" s="308" t="s">
        <v>577</v>
      </c>
      <c r="J589" s="109" t="str">
        <f t="shared" si="125"/>
        <v>超五类线</v>
      </c>
      <c r="K589" s="309">
        <v>1</v>
      </c>
      <c r="L589" s="109">
        <f t="shared" si="126"/>
        <v>15</v>
      </c>
      <c r="M589" s="310">
        <f t="shared" si="127"/>
        <v>15</v>
      </c>
      <c r="N589" s="311" t="str">
        <f t="shared" si="128"/>
        <v>上走线</v>
      </c>
      <c r="O589" s="312"/>
      <c r="P589" s="309"/>
      <c r="Q589" s="298">
        <f t="shared" si="129"/>
        <v>15</v>
      </c>
    </row>
    <row r="590" hidden="1" spans="1:17">
      <c r="A590" s="308" t="s">
        <v>576</v>
      </c>
      <c r="B590" s="309">
        <v>561</v>
      </c>
      <c r="C590" s="50" t="str">
        <f>VLOOKUP(D590,'00设备表'!$D:$F,3,0)</f>
        <v>HW107-03</v>
      </c>
      <c r="D590" s="99" t="s">
        <v>456</v>
      </c>
      <c r="E590" s="50" t="str">
        <f>VLOOKUP(D590,'00设备表'!$D:$F,2,0)</f>
        <v>华为5855</v>
      </c>
      <c r="F590" s="50" t="str">
        <f>VLOOKUP(G590,'00设备表'!$D:$F,3,0)</f>
        <v>HW107-03</v>
      </c>
      <c r="G590" s="99" t="s">
        <v>460</v>
      </c>
      <c r="H590" s="50" t="str">
        <f>VLOOKUP(G590,'00设备表'!$D:$F,2,0)</f>
        <v>中兴R5930 G2</v>
      </c>
      <c r="I590" s="308" t="s">
        <v>577</v>
      </c>
      <c r="J590" s="109" t="str">
        <f t="shared" si="125"/>
        <v>超五类线</v>
      </c>
      <c r="K590" s="309">
        <v>1</v>
      </c>
      <c r="L590" s="109">
        <f t="shared" si="126"/>
        <v>10</v>
      </c>
      <c r="M590" s="310">
        <f t="shared" si="127"/>
        <v>10</v>
      </c>
      <c r="N590" s="311" t="str">
        <f t="shared" si="128"/>
        <v>架内走线</v>
      </c>
      <c r="O590" s="312"/>
      <c r="P590" s="309"/>
      <c r="Q590" s="298">
        <f t="shared" si="129"/>
        <v>10</v>
      </c>
    </row>
    <row r="591" hidden="1" spans="1:17">
      <c r="A591" s="308" t="s">
        <v>576</v>
      </c>
      <c r="B591" s="309">
        <v>562</v>
      </c>
      <c r="C591" s="50" t="str">
        <f>VLOOKUP(D591,'00设备表'!$D:$F,3,0)</f>
        <v>HW107-03</v>
      </c>
      <c r="D591" s="99" t="s">
        <v>456</v>
      </c>
      <c r="E591" s="50" t="str">
        <f>VLOOKUP(D591,'00设备表'!$D:$F,2,0)</f>
        <v>华为5855</v>
      </c>
      <c r="F591" s="50" t="str">
        <f>VLOOKUP(G591,'00设备表'!$D:$F,3,0)</f>
        <v>HW107-02</v>
      </c>
      <c r="G591" s="99" t="s">
        <v>448</v>
      </c>
      <c r="H591" s="50" t="str">
        <f>VLOOKUP(G591,'00设备表'!$D:$F,2,0)</f>
        <v>中兴R5930 G2</v>
      </c>
      <c r="I591" s="308" t="s">
        <v>577</v>
      </c>
      <c r="J591" s="109" t="str">
        <f t="shared" si="125"/>
        <v>超五类线</v>
      </c>
      <c r="K591" s="309">
        <v>1</v>
      </c>
      <c r="L591" s="109">
        <f t="shared" si="126"/>
        <v>15</v>
      </c>
      <c r="M591" s="310">
        <f t="shared" si="127"/>
        <v>15</v>
      </c>
      <c r="N591" s="311" t="str">
        <f t="shared" si="128"/>
        <v>上走线</v>
      </c>
      <c r="O591" s="312"/>
      <c r="P591" s="309"/>
      <c r="Q591" s="298">
        <f t="shared" si="129"/>
        <v>15</v>
      </c>
    </row>
    <row r="592" hidden="1" spans="1:17">
      <c r="A592" s="308" t="s">
        <v>576</v>
      </c>
      <c r="B592" s="309">
        <v>563</v>
      </c>
      <c r="C592" s="50" t="str">
        <f>VLOOKUP(D592,'00设备表'!$D:$F,3,0)</f>
        <v>HW107-03</v>
      </c>
      <c r="D592" s="99" t="s">
        <v>456</v>
      </c>
      <c r="E592" s="50" t="str">
        <f>VLOOKUP(D592,'00设备表'!$D:$F,2,0)</f>
        <v>华为5855</v>
      </c>
      <c r="F592" s="50" t="str">
        <f>VLOOKUP(G592,'00设备表'!$D:$F,3,0)</f>
        <v>HW107-03</v>
      </c>
      <c r="G592" s="99" t="s">
        <v>459</v>
      </c>
      <c r="H592" s="50" t="str">
        <f>VLOOKUP(G592,'00设备表'!$D:$F,2,0)</f>
        <v>中兴R5930 G2</v>
      </c>
      <c r="I592" s="308" t="s">
        <v>577</v>
      </c>
      <c r="J592" s="109" t="str">
        <f t="shared" si="125"/>
        <v>超五类线</v>
      </c>
      <c r="K592" s="309">
        <v>1</v>
      </c>
      <c r="L592" s="109">
        <f t="shared" si="126"/>
        <v>10</v>
      </c>
      <c r="M592" s="310">
        <f t="shared" si="127"/>
        <v>10</v>
      </c>
      <c r="N592" s="311" t="str">
        <f t="shared" si="128"/>
        <v>架内走线</v>
      </c>
      <c r="O592" s="312"/>
      <c r="P592" s="309"/>
      <c r="Q592" s="298">
        <f t="shared" si="129"/>
        <v>10</v>
      </c>
    </row>
    <row r="593" hidden="1" spans="1:17">
      <c r="A593" s="308" t="s">
        <v>576</v>
      </c>
      <c r="B593" s="309">
        <v>564</v>
      </c>
      <c r="C593" s="50" t="str">
        <f>VLOOKUP(D593,'00设备表'!$D:$F,3,0)</f>
        <v>HW107-03</v>
      </c>
      <c r="D593" s="99" t="s">
        <v>456</v>
      </c>
      <c r="E593" s="50" t="str">
        <f>VLOOKUP(D593,'00设备表'!$D:$F,2,0)</f>
        <v>华为5855</v>
      </c>
      <c r="F593" s="50" t="str">
        <f>VLOOKUP(G593,'00设备表'!$D:$F,3,0)</f>
        <v>HW107-02</v>
      </c>
      <c r="G593" s="25" t="s">
        <v>447</v>
      </c>
      <c r="H593" s="50" t="str">
        <f>VLOOKUP(G593,'00设备表'!$D:$F,2,0)</f>
        <v>中兴R5930 G2</v>
      </c>
      <c r="I593" s="308" t="s">
        <v>577</v>
      </c>
      <c r="J593" s="109" t="str">
        <f t="shared" si="125"/>
        <v>超五类线</v>
      </c>
      <c r="K593" s="309">
        <v>1</v>
      </c>
      <c r="L593" s="109">
        <f t="shared" si="126"/>
        <v>15</v>
      </c>
      <c r="M593" s="310">
        <f t="shared" si="127"/>
        <v>15</v>
      </c>
      <c r="N593" s="311" t="str">
        <f t="shared" si="128"/>
        <v>上走线</v>
      </c>
      <c r="O593" s="312"/>
      <c r="P593" s="309"/>
      <c r="Q593" s="298">
        <f t="shared" si="129"/>
        <v>15</v>
      </c>
    </row>
    <row r="594" hidden="1" spans="1:17">
      <c r="A594" s="308" t="s">
        <v>576</v>
      </c>
      <c r="B594" s="309">
        <v>565</v>
      </c>
      <c r="C594" s="50" t="str">
        <f>VLOOKUP(D594,'00设备表'!$D:$F,3,0)</f>
        <v>HW107-03</v>
      </c>
      <c r="D594" s="99" t="s">
        <v>456</v>
      </c>
      <c r="E594" s="50" t="str">
        <f>VLOOKUP(D594,'00设备表'!$D:$F,2,0)</f>
        <v>华为5855</v>
      </c>
      <c r="F594" s="50" t="str">
        <f>VLOOKUP(G594,'00设备表'!$D:$F,3,0)</f>
        <v>HW107-03</v>
      </c>
      <c r="G594" s="25" t="s">
        <v>458</v>
      </c>
      <c r="H594" s="50" t="str">
        <f>VLOOKUP(G594,'00设备表'!$D:$F,2,0)</f>
        <v>中兴R5930 G2</v>
      </c>
      <c r="I594" s="308" t="s">
        <v>577</v>
      </c>
      <c r="J594" s="109" t="str">
        <f t="shared" si="125"/>
        <v>超五类线</v>
      </c>
      <c r="K594" s="309">
        <v>1</v>
      </c>
      <c r="L594" s="109">
        <f t="shared" si="126"/>
        <v>10</v>
      </c>
      <c r="M594" s="310">
        <f t="shared" si="127"/>
        <v>10</v>
      </c>
      <c r="N594" s="311" t="str">
        <f t="shared" si="128"/>
        <v>架内走线</v>
      </c>
      <c r="O594" s="312"/>
      <c r="P594" s="309"/>
      <c r="Q594" s="298">
        <f t="shared" si="129"/>
        <v>10</v>
      </c>
    </row>
    <row r="595" ht="12.6" hidden="1" customHeight="1" spans="1:17">
      <c r="A595" s="308" t="s">
        <v>576</v>
      </c>
      <c r="B595" s="309">
        <v>566</v>
      </c>
      <c r="C595" s="50" t="str">
        <f>VLOOKUP(D595,'00设备表'!$D:$F,3,0)</f>
        <v>HW107-03</v>
      </c>
      <c r="D595" s="99" t="s">
        <v>456</v>
      </c>
      <c r="E595" s="50" t="str">
        <f>VLOOKUP(D595,'00设备表'!$D:$F,2,0)</f>
        <v>华为5855</v>
      </c>
      <c r="F595" s="50" t="str">
        <f>VLOOKUP(G595,'00设备表'!$D:$F,3,0)</f>
        <v>HW107-02</v>
      </c>
      <c r="G595" s="99" t="s">
        <v>446</v>
      </c>
      <c r="H595" s="50" t="str">
        <f>VLOOKUP(G595,'00设备表'!$D:$F,2,0)</f>
        <v>中兴R5930 G2</v>
      </c>
      <c r="I595" s="308" t="s">
        <v>577</v>
      </c>
      <c r="J595" s="109" t="str">
        <f t="shared" si="125"/>
        <v>超五类线</v>
      </c>
      <c r="K595" s="309">
        <v>1</v>
      </c>
      <c r="L595" s="109">
        <f t="shared" si="126"/>
        <v>15</v>
      </c>
      <c r="M595" s="310">
        <f t="shared" si="127"/>
        <v>15</v>
      </c>
      <c r="N595" s="311" t="str">
        <f t="shared" si="128"/>
        <v>上走线</v>
      </c>
      <c r="O595" s="312"/>
      <c r="P595" s="309"/>
      <c r="Q595" s="298">
        <f t="shared" si="129"/>
        <v>15</v>
      </c>
    </row>
    <row r="596" hidden="1" spans="1:17">
      <c r="A596" s="308" t="s">
        <v>576</v>
      </c>
      <c r="B596" s="309">
        <v>567</v>
      </c>
      <c r="C596" s="50" t="str">
        <f>VLOOKUP(D596,'00设备表'!$D:$F,3,0)</f>
        <v>HW107-03</v>
      </c>
      <c r="D596" s="99" t="s">
        <v>456</v>
      </c>
      <c r="E596" s="50" t="str">
        <f>VLOOKUP(D596,'00设备表'!$D:$F,2,0)</f>
        <v>华为5855</v>
      </c>
      <c r="F596" s="50" t="str">
        <f>VLOOKUP(G596,'00设备表'!$D:$F,3,0)</f>
        <v>HW107-03</v>
      </c>
      <c r="G596" s="99" t="s">
        <v>607</v>
      </c>
      <c r="H596" s="50" t="str">
        <f>VLOOKUP(G596,'00设备表'!$D:$F,2,0)</f>
        <v>信安SecSign-TS</v>
      </c>
      <c r="I596" s="308" t="s">
        <v>577</v>
      </c>
      <c r="J596" s="109" t="str">
        <f t="shared" si="125"/>
        <v>超五类线</v>
      </c>
      <c r="K596" s="309">
        <v>1</v>
      </c>
      <c r="L596" s="109">
        <f t="shared" si="126"/>
        <v>10</v>
      </c>
      <c r="M596" s="310">
        <f t="shared" si="127"/>
        <v>10</v>
      </c>
      <c r="N596" s="311" t="str">
        <f t="shared" si="128"/>
        <v>架内走线</v>
      </c>
      <c r="O596" s="312"/>
      <c r="P596" s="309"/>
      <c r="Q596" s="298">
        <f t="shared" si="129"/>
        <v>10</v>
      </c>
    </row>
    <row r="597" hidden="1" spans="1:17">
      <c r="A597" s="308" t="s">
        <v>576</v>
      </c>
      <c r="B597" s="309">
        <v>568</v>
      </c>
      <c r="C597" s="50" t="str">
        <f>VLOOKUP(D597,'00设备表'!$D:$F,3,0)</f>
        <v>HW107-03</v>
      </c>
      <c r="D597" s="99" t="s">
        <v>456</v>
      </c>
      <c r="E597" s="50" t="str">
        <f>VLOOKUP(D597,'00设备表'!$D:$F,2,0)</f>
        <v>华为5855</v>
      </c>
      <c r="F597" s="50" t="str">
        <f>VLOOKUP(G597,'00设备表'!$D:$F,3,0)</f>
        <v>HW107-04</v>
      </c>
      <c r="G597" s="25" t="s">
        <v>464</v>
      </c>
      <c r="H597" s="50" t="str">
        <f>VLOOKUP(G597,'00设备表'!$D:$F,2,0)</f>
        <v>信安SecHAC</v>
      </c>
      <c r="I597" s="308" t="s">
        <v>577</v>
      </c>
      <c r="J597" s="109" t="str">
        <f t="shared" si="125"/>
        <v>超五类线</v>
      </c>
      <c r="K597" s="309">
        <v>1</v>
      </c>
      <c r="L597" s="109">
        <f t="shared" si="126"/>
        <v>15</v>
      </c>
      <c r="M597" s="310">
        <f t="shared" si="127"/>
        <v>15</v>
      </c>
      <c r="N597" s="311" t="str">
        <f t="shared" si="128"/>
        <v>上走线</v>
      </c>
      <c r="O597" s="312"/>
      <c r="P597" s="309"/>
      <c r="Q597" s="298">
        <f t="shared" si="129"/>
        <v>15</v>
      </c>
    </row>
    <row r="598" hidden="1" spans="1:17">
      <c r="A598" s="308" t="s">
        <v>576</v>
      </c>
      <c r="B598" s="309">
        <v>569</v>
      </c>
      <c r="C598" s="50" t="str">
        <f>VLOOKUP(D598,'00设备表'!$D:$F,3,0)</f>
        <v>HW107-03</v>
      </c>
      <c r="D598" s="99" t="s">
        <v>456</v>
      </c>
      <c r="E598" s="50" t="str">
        <f>VLOOKUP(D598,'00设备表'!$D:$F,2,0)</f>
        <v>华为5855</v>
      </c>
      <c r="F598" s="50" t="str">
        <f>VLOOKUP(G598,'00设备表'!$D:$F,3,0)</f>
        <v>HW107-06</v>
      </c>
      <c r="G598" s="25" t="s">
        <v>475</v>
      </c>
      <c r="H598" s="50" t="str">
        <f>VLOOKUP(G598,'00设备表'!$D:$F,2,0)</f>
        <v>信安SecHAC</v>
      </c>
      <c r="I598" s="308" t="s">
        <v>577</v>
      </c>
      <c r="J598" s="109" t="str">
        <f t="shared" si="125"/>
        <v>超五类线</v>
      </c>
      <c r="K598" s="309">
        <v>1</v>
      </c>
      <c r="L598" s="109">
        <f t="shared" si="126"/>
        <v>15</v>
      </c>
      <c r="M598" s="310">
        <f t="shared" si="127"/>
        <v>15</v>
      </c>
      <c r="N598" s="311" t="str">
        <f t="shared" si="128"/>
        <v>上走线</v>
      </c>
      <c r="O598" s="312"/>
      <c r="P598" s="309"/>
      <c r="Q598" s="298">
        <f t="shared" si="129"/>
        <v>15</v>
      </c>
    </row>
    <row r="599" hidden="1" spans="1:17">
      <c r="A599" s="308" t="s">
        <v>576</v>
      </c>
      <c r="B599" s="309">
        <v>570</v>
      </c>
      <c r="C599" s="50" t="str">
        <f>VLOOKUP(D599,'00设备表'!$D:$F,3,0)</f>
        <v>HW107-03</v>
      </c>
      <c r="D599" s="99" t="s">
        <v>456</v>
      </c>
      <c r="E599" s="50" t="str">
        <f>VLOOKUP(D599,'00设备表'!$D:$F,2,0)</f>
        <v>华为5855</v>
      </c>
      <c r="F599" s="50" t="str">
        <f>VLOOKUP(G599,'00设备表'!$D:$F,3,0)</f>
        <v>HW107-04</v>
      </c>
      <c r="G599" s="25" t="s">
        <v>465</v>
      </c>
      <c r="H599" s="50" t="str">
        <f>VLOOKUP(G599,'00设备表'!$D:$F,2,0)</f>
        <v>信安SecGW</v>
      </c>
      <c r="I599" s="308" t="s">
        <v>577</v>
      </c>
      <c r="J599" s="109" t="str">
        <f t="shared" si="125"/>
        <v>超五类线</v>
      </c>
      <c r="K599" s="309">
        <v>1</v>
      </c>
      <c r="L599" s="109">
        <f t="shared" si="126"/>
        <v>15</v>
      </c>
      <c r="M599" s="310">
        <f t="shared" si="127"/>
        <v>15</v>
      </c>
      <c r="N599" s="311" t="str">
        <f t="shared" si="128"/>
        <v>上走线</v>
      </c>
      <c r="O599" s="312"/>
      <c r="P599" s="309"/>
      <c r="Q599" s="298">
        <f t="shared" si="129"/>
        <v>15</v>
      </c>
    </row>
    <row r="600" hidden="1" spans="1:17">
      <c r="A600" s="308" t="s">
        <v>576</v>
      </c>
      <c r="B600" s="309">
        <v>571</v>
      </c>
      <c r="C600" s="50" t="str">
        <f>VLOOKUP(D600,'00设备表'!$D:$F,3,0)</f>
        <v>HW107-03</v>
      </c>
      <c r="D600" s="99" t="s">
        <v>456</v>
      </c>
      <c r="E600" s="50" t="str">
        <f>VLOOKUP(D600,'00设备表'!$D:$F,2,0)</f>
        <v>华为5855</v>
      </c>
      <c r="F600" s="50" t="str">
        <f>VLOOKUP(G600,'00设备表'!$D:$F,3,0)</f>
        <v>HW107-06</v>
      </c>
      <c r="G600" s="25" t="s">
        <v>476</v>
      </c>
      <c r="H600" s="50" t="str">
        <f>VLOOKUP(G600,'00设备表'!$D:$F,2,0)</f>
        <v>信安SecGW</v>
      </c>
      <c r="I600" s="308" t="s">
        <v>577</v>
      </c>
      <c r="J600" s="109" t="str">
        <f t="shared" si="125"/>
        <v>超五类线</v>
      </c>
      <c r="K600" s="309">
        <v>1</v>
      </c>
      <c r="L600" s="109">
        <f t="shared" si="126"/>
        <v>15</v>
      </c>
      <c r="M600" s="310">
        <f t="shared" si="127"/>
        <v>15</v>
      </c>
      <c r="N600" s="311" t="str">
        <f t="shared" si="128"/>
        <v>上走线</v>
      </c>
      <c r="O600" s="312"/>
      <c r="P600" s="309"/>
      <c r="Q600" s="298">
        <f t="shared" si="129"/>
        <v>15</v>
      </c>
    </row>
    <row r="601" hidden="1" spans="1:17">
      <c r="A601" s="308" t="s">
        <v>576</v>
      </c>
      <c r="B601" s="309">
        <v>572</v>
      </c>
      <c r="C601" s="50" t="str">
        <f>VLOOKUP(D601,'00设备表'!$D:$F,3,0)</f>
        <v>HW107-03</v>
      </c>
      <c r="D601" s="99" t="s">
        <v>456</v>
      </c>
      <c r="E601" s="50" t="str">
        <f>VLOOKUP(D601,'00设备表'!$D:$F,2,0)</f>
        <v>华为5855</v>
      </c>
      <c r="F601" s="50" t="str">
        <f>VLOOKUP(G601,'00设备表'!$D:$F,3,0)</f>
        <v>HW107-04</v>
      </c>
      <c r="G601" s="25" t="s">
        <v>466</v>
      </c>
      <c r="H601" s="50" t="str">
        <f>VLOOKUP(G601,'00设备表'!$D:$F,2,0)</f>
        <v>信安SecHSM-Sign</v>
      </c>
      <c r="I601" s="308" t="s">
        <v>577</v>
      </c>
      <c r="J601" s="109" t="str">
        <f t="shared" si="125"/>
        <v>超五类线</v>
      </c>
      <c r="K601" s="309">
        <v>1</v>
      </c>
      <c r="L601" s="109">
        <f t="shared" ref="L601:L606" si="130">IF(C601=F601,10,(10+ROUNDUP(ABS(MID(C601,7,3)-MID(F601,7,3))/4,0)*5))</f>
        <v>15</v>
      </c>
      <c r="M601" s="310">
        <f t="shared" si="127"/>
        <v>15</v>
      </c>
      <c r="N601" s="311" t="str">
        <f t="shared" ref="N601:N606" si="131">IF(L601=10,"架内走线","上走线")</f>
        <v>上走线</v>
      </c>
      <c r="O601" s="312"/>
      <c r="P601" s="309"/>
      <c r="Q601" s="298">
        <f t="shared" ref="Q601:Q606" si="132">IF(ABS(MID(C601,3,3)-MID(F601,3,3))&lt;&gt;0,"建议手动计算",IF(C601=F601,10,(10+ROUNDUP(ABS(MID(C601,7,3)-MID(F601,7,3))/4,0)*5)))</f>
        <v>15</v>
      </c>
    </row>
    <row r="602" hidden="1" spans="1:17">
      <c r="A602" s="308" t="s">
        <v>576</v>
      </c>
      <c r="B602" s="309">
        <v>573</v>
      </c>
      <c r="C602" s="50" t="str">
        <f>VLOOKUP(D602,'00设备表'!$D:$F,3,0)</f>
        <v>HW107-03</v>
      </c>
      <c r="D602" s="99" t="s">
        <v>456</v>
      </c>
      <c r="E602" s="50" t="str">
        <f>VLOOKUP(D602,'00设备表'!$D:$F,2,0)</f>
        <v>华为5855</v>
      </c>
      <c r="F602" s="50" t="str">
        <f>VLOOKUP(G602,'00设备表'!$D:$F,3,0)</f>
        <v>HW107-06</v>
      </c>
      <c r="G602" s="25" t="s">
        <v>477</v>
      </c>
      <c r="H602" s="50" t="str">
        <f>VLOOKUP(G602,'00设备表'!$D:$F,2,0)</f>
        <v>信安SecHSM-Sign</v>
      </c>
      <c r="I602" s="308" t="s">
        <v>577</v>
      </c>
      <c r="J602" s="109" t="str">
        <f t="shared" si="125"/>
        <v>超五类线</v>
      </c>
      <c r="K602" s="309">
        <v>1</v>
      </c>
      <c r="L602" s="109">
        <f t="shared" si="130"/>
        <v>15</v>
      </c>
      <c r="M602" s="310">
        <f t="shared" si="127"/>
        <v>15</v>
      </c>
      <c r="N602" s="311" t="str">
        <f t="shared" si="131"/>
        <v>上走线</v>
      </c>
      <c r="O602" s="312"/>
      <c r="P602" s="309"/>
      <c r="Q602" s="298">
        <f t="shared" si="132"/>
        <v>15</v>
      </c>
    </row>
    <row r="603" hidden="1" spans="1:17">
      <c r="A603" s="308" t="s">
        <v>576</v>
      </c>
      <c r="B603" s="309">
        <v>574</v>
      </c>
      <c r="C603" s="50" t="str">
        <f>VLOOKUP(D603,'00设备表'!$D:$F,3,0)</f>
        <v>HW107-03</v>
      </c>
      <c r="D603" s="99" t="s">
        <v>456</v>
      </c>
      <c r="E603" s="50" t="str">
        <f>VLOOKUP(D603,'00设备表'!$D:$F,2,0)</f>
        <v>华为5855</v>
      </c>
      <c r="F603" s="50" t="str">
        <f>VLOOKUP(G603,'00设备表'!$D:$F,3,0)</f>
        <v>HW107-04</v>
      </c>
      <c r="G603" s="25" t="s">
        <v>467</v>
      </c>
      <c r="H603" s="50" t="str">
        <f>VLOOKUP(G603,'00设备表'!$D:$F,2,0)</f>
        <v>信安SecHSM-Net</v>
      </c>
      <c r="I603" s="308" t="s">
        <v>577</v>
      </c>
      <c r="J603" s="109" t="str">
        <f t="shared" si="125"/>
        <v>超五类线</v>
      </c>
      <c r="K603" s="309">
        <v>1</v>
      </c>
      <c r="L603" s="109">
        <f t="shared" si="130"/>
        <v>15</v>
      </c>
      <c r="M603" s="310">
        <f t="shared" si="127"/>
        <v>15</v>
      </c>
      <c r="N603" s="311" t="str">
        <f t="shared" si="131"/>
        <v>上走线</v>
      </c>
      <c r="O603" s="312"/>
      <c r="P603" s="309"/>
      <c r="Q603" s="298">
        <f t="shared" si="132"/>
        <v>15</v>
      </c>
    </row>
    <row r="604" hidden="1" spans="1:17">
      <c r="A604" s="308" t="s">
        <v>576</v>
      </c>
      <c r="B604" s="309">
        <v>575</v>
      </c>
      <c r="C604" s="50" t="str">
        <f>VLOOKUP(D604,'00设备表'!$D:$F,3,0)</f>
        <v>HW107-03</v>
      </c>
      <c r="D604" s="99" t="s">
        <v>456</v>
      </c>
      <c r="E604" s="50" t="str">
        <f>VLOOKUP(D604,'00设备表'!$D:$F,2,0)</f>
        <v>华为5855</v>
      </c>
      <c r="F604" s="50" t="str">
        <f>VLOOKUP(G604,'00设备表'!$D:$F,3,0)</f>
        <v>HW107-06</v>
      </c>
      <c r="G604" s="25" t="s">
        <v>478</v>
      </c>
      <c r="H604" s="50" t="str">
        <f>VLOOKUP(G604,'00设备表'!$D:$F,2,0)</f>
        <v>信安SecHSM-Net</v>
      </c>
      <c r="I604" s="308" t="s">
        <v>577</v>
      </c>
      <c r="J604" s="109" t="str">
        <f t="shared" si="125"/>
        <v>超五类线</v>
      </c>
      <c r="K604" s="309">
        <v>1</v>
      </c>
      <c r="L604" s="109">
        <f t="shared" si="130"/>
        <v>15</v>
      </c>
      <c r="M604" s="310">
        <f t="shared" si="127"/>
        <v>15</v>
      </c>
      <c r="N604" s="311" t="str">
        <f t="shared" si="131"/>
        <v>上走线</v>
      </c>
      <c r="O604" s="312"/>
      <c r="P604" s="309"/>
      <c r="Q604" s="298">
        <f t="shared" si="132"/>
        <v>15</v>
      </c>
    </row>
    <row r="605" hidden="1" spans="1:17">
      <c r="A605" s="308" t="s">
        <v>576</v>
      </c>
      <c r="B605" s="309">
        <v>576</v>
      </c>
      <c r="C605" s="50" t="str">
        <f>VLOOKUP(D605,'00设备表'!$D:$F,3,0)</f>
        <v>HW107-03</v>
      </c>
      <c r="D605" s="99" t="s">
        <v>456</v>
      </c>
      <c r="E605" s="50" t="str">
        <f>VLOOKUP(D605,'00设备表'!$D:$F,2,0)</f>
        <v>华为5855</v>
      </c>
      <c r="F605" s="50" t="str">
        <f>VLOOKUP(G605,'00设备表'!$D:$F,3,0)</f>
        <v>HW107-04</v>
      </c>
      <c r="G605" s="25" t="s">
        <v>472</v>
      </c>
      <c r="H605" s="50" t="str">
        <f>VLOOKUP(G605,'00设备表'!$D:$F,2,0)</f>
        <v>烽火R220K V2</v>
      </c>
      <c r="I605" s="308" t="s">
        <v>577</v>
      </c>
      <c r="J605" s="109" t="str">
        <f t="shared" si="125"/>
        <v>超五类线</v>
      </c>
      <c r="K605" s="309">
        <v>1</v>
      </c>
      <c r="L605" s="109">
        <f t="shared" si="130"/>
        <v>15</v>
      </c>
      <c r="M605" s="310">
        <f t="shared" si="127"/>
        <v>15</v>
      </c>
      <c r="N605" s="311" t="str">
        <f t="shared" si="131"/>
        <v>上走线</v>
      </c>
      <c r="O605" s="312"/>
      <c r="P605" s="309"/>
      <c r="Q605" s="298">
        <f t="shared" si="132"/>
        <v>15</v>
      </c>
    </row>
    <row r="606" s="298" customFormat="1" hidden="1" spans="1:17">
      <c r="A606" s="308" t="s">
        <v>576</v>
      </c>
      <c r="B606" s="309">
        <v>577</v>
      </c>
      <c r="C606" s="50" t="str">
        <f>VLOOKUP(D606,'00设备表'!$D:$F,3,0)</f>
        <v>HW107-03</v>
      </c>
      <c r="D606" s="99" t="s">
        <v>456</v>
      </c>
      <c r="E606" s="50" t="str">
        <f>VLOOKUP(D606,'00设备表'!$D:$F,2,0)</f>
        <v>华为5855</v>
      </c>
      <c r="F606" s="50" t="str">
        <f>VLOOKUP(G606,'00设备表'!$D:$F,3,0)</f>
        <v>HW107-06</v>
      </c>
      <c r="G606" s="25" t="s">
        <v>483</v>
      </c>
      <c r="H606" s="50" t="str">
        <f>VLOOKUP(G606,'00设备表'!$D:$F,2,0)</f>
        <v>烽火R220K V2</v>
      </c>
      <c r="I606" s="308" t="s">
        <v>577</v>
      </c>
      <c r="J606" s="109" t="str">
        <f t="shared" si="125"/>
        <v>超五类线</v>
      </c>
      <c r="K606" s="309">
        <v>1</v>
      </c>
      <c r="L606" s="309">
        <f t="shared" si="130"/>
        <v>15</v>
      </c>
      <c r="M606" s="310">
        <f t="shared" si="127"/>
        <v>15</v>
      </c>
      <c r="N606" s="312" t="str">
        <f t="shared" si="131"/>
        <v>上走线</v>
      </c>
      <c r="O606" s="312"/>
      <c r="P606" s="309"/>
      <c r="Q606" s="298">
        <f t="shared" si="132"/>
        <v>15</v>
      </c>
    </row>
    <row r="607" hidden="1" spans="1:17">
      <c r="A607" s="308" t="s">
        <v>576</v>
      </c>
      <c r="B607" s="309">
        <v>578</v>
      </c>
      <c r="C607" s="50" t="str">
        <f>VLOOKUP(D607,'00设备表'!$D:$F,3,0)</f>
        <v>HW107-03</v>
      </c>
      <c r="D607" s="99" t="s">
        <v>456</v>
      </c>
      <c r="E607" s="50" t="str">
        <f>VLOOKUP(D607,'00设备表'!$D:$F,2,0)</f>
        <v>华为5855</v>
      </c>
      <c r="F607" s="50" t="str">
        <f>VLOOKUP(G607,'00设备表'!$D:$F,3,0)</f>
        <v>HW107-04</v>
      </c>
      <c r="G607" s="99" t="s">
        <v>471</v>
      </c>
      <c r="H607" s="50" t="str">
        <f>VLOOKUP(G607,'00设备表'!$D:$F,2,0)</f>
        <v>烽火R220K V2</v>
      </c>
      <c r="I607" s="308" t="s">
        <v>577</v>
      </c>
      <c r="J607" s="109" t="str">
        <f t="shared" si="125"/>
        <v>超五类线</v>
      </c>
      <c r="K607" s="309">
        <v>1</v>
      </c>
      <c r="L607" s="109">
        <f t="shared" ref="L607:L659" si="133">IF(C607=F607,10,(10+ROUNDUP(ABS(MID(C607,7,3)-MID(F607,7,3))/4,0)*5))</f>
        <v>15</v>
      </c>
      <c r="M607" s="310">
        <f t="shared" si="127"/>
        <v>15</v>
      </c>
      <c r="N607" s="311" t="str">
        <f t="shared" ref="N607:N659" si="134">IF(L607=10,"架内走线","上走线")</f>
        <v>上走线</v>
      </c>
      <c r="O607" s="312"/>
      <c r="P607" s="309"/>
      <c r="Q607" s="298">
        <f t="shared" ref="Q607:Q661" si="135">IF(ABS(MID(C607,3,3)-MID(F607,3,3))&lt;&gt;0,"建议手动计算",IF(C607=F607,10,(10+ROUNDUP(ABS(MID(C607,7,3)-MID(F607,7,3))/4,0)*5)))</f>
        <v>15</v>
      </c>
    </row>
    <row r="608" hidden="1" spans="1:17">
      <c r="A608" s="308" t="s">
        <v>576</v>
      </c>
      <c r="B608" s="309">
        <v>579</v>
      </c>
      <c r="C608" s="50" t="str">
        <f>VLOOKUP(D608,'00设备表'!$D:$F,3,0)</f>
        <v>HW107-03</v>
      </c>
      <c r="D608" s="99" t="s">
        <v>456</v>
      </c>
      <c r="E608" s="50" t="str">
        <f>VLOOKUP(D608,'00设备表'!$D:$F,2,0)</f>
        <v>华为5855</v>
      </c>
      <c r="F608" s="50" t="str">
        <f>VLOOKUP(G608,'00设备表'!$D:$F,3,0)</f>
        <v>HW107-06</v>
      </c>
      <c r="G608" s="99" t="s">
        <v>482</v>
      </c>
      <c r="H608" s="50" t="str">
        <f>VLOOKUP(G608,'00设备表'!$D:$F,2,0)</f>
        <v>烽火R220K V2</v>
      </c>
      <c r="I608" s="308" t="s">
        <v>577</v>
      </c>
      <c r="J608" s="109" t="str">
        <f t="shared" si="125"/>
        <v>超五类线</v>
      </c>
      <c r="K608" s="309">
        <v>1</v>
      </c>
      <c r="L608" s="109">
        <f t="shared" si="133"/>
        <v>15</v>
      </c>
      <c r="M608" s="310">
        <f t="shared" si="127"/>
        <v>15</v>
      </c>
      <c r="N608" s="311" t="str">
        <f t="shared" si="134"/>
        <v>上走线</v>
      </c>
      <c r="O608" s="312"/>
      <c r="P608" s="309"/>
      <c r="Q608" s="298">
        <f t="shared" si="135"/>
        <v>15</v>
      </c>
    </row>
    <row r="609" hidden="1" spans="1:17">
      <c r="A609" s="308" t="s">
        <v>576</v>
      </c>
      <c r="B609" s="309">
        <v>580</v>
      </c>
      <c r="C609" s="50" t="str">
        <f>VLOOKUP(D609,'00设备表'!$D:$F,3,0)</f>
        <v>HW107-03</v>
      </c>
      <c r="D609" s="99" t="s">
        <v>456</v>
      </c>
      <c r="E609" s="50" t="str">
        <f>VLOOKUP(D609,'00设备表'!$D:$F,2,0)</f>
        <v>华为5855</v>
      </c>
      <c r="F609" s="50" t="str">
        <f>VLOOKUP(G609,'00设备表'!$D:$F,3,0)</f>
        <v>HW107-04</v>
      </c>
      <c r="G609" s="99" t="s">
        <v>470</v>
      </c>
      <c r="H609" s="50" t="str">
        <f>VLOOKUP(G609,'00设备表'!$D:$F,2,0)</f>
        <v>烽火R220K V2</v>
      </c>
      <c r="I609" s="308" t="s">
        <v>577</v>
      </c>
      <c r="J609" s="109" t="str">
        <f t="shared" si="125"/>
        <v>超五类线</v>
      </c>
      <c r="K609" s="309">
        <v>1</v>
      </c>
      <c r="L609" s="109">
        <f t="shared" si="133"/>
        <v>15</v>
      </c>
      <c r="M609" s="310">
        <f t="shared" si="127"/>
        <v>15</v>
      </c>
      <c r="N609" s="311" t="str">
        <f t="shared" si="134"/>
        <v>上走线</v>
      </c>
      <c r="O609" s="312"/>
      <c r="P609" s="309"/>
      <c r="Q609" s="298">
        <f t="shared" si="135"/>
        <v>15</v>
      </c>
    </row>
    <row r="610" hidden="1" spans="1:17">
      <c r="A610" s="308" t="s">
        <v>576</v>
      </c>
      <c r="B610" s="309">
        <v>581</v>
      </c>
      <c r="C610" s="50" t="str">
        <f>VLOOKUP(D610,'00设备表'!$D:$F,3,0)</f>
        <v>HW107-03</v>
      </c>
      <c r="D610" s="99" t="s">
        <v>456</v>
      </c>
      <c r="E610" s="50" t="str">
        <f>VLOOKUP(D610,'00设备表'!$D:$F,2,0)</f>
        <v>华为5855</v>
      </c>
      <c r="F610" s="50" t="str">
        <f>VLOOKUP(G610,'00设备表'!$D:$F,3,0)</f>
        <v>HW107-06</v>
      </c>
      <c r="G610" s="99" t="s">
        <v>481</v>
      </c>
      <c r="H610" s="50" t="str">
        <f>VLOOKUP(G610,'00设备表'!$D:$F,2,0)</f>
        <v>烽火R220K V2</v>
      </c>
      <c r="I610" s="308" t="s">
        <v>577</v>
      </c>
      <c r="J610" s="109" t="str">
        <f t="shared" si="125"/>
        <v>超五类线</v>
      </c>
      <c r="K610" s="309">
        <v>1</v>
      </c>
      <c r="L610" s="109">
        <f t="shared" si="133"/>
        <v>15</v>
      </c>
      <c r="M610" s="310">
        <f t="shared" si="127"/>
        <v>15</v>
      </c>
      <c r="N610" s="311" t="str">
        <f t="shared" si="134"/>
        <v>上走线</v>
      </c>
      <c r="O610" s="312"/>
      <c r="P610" s="309"/>
      <c r="Q610" s="298">
        <f t="shared" si="135"/>
        <v>15</v>
      </c>
    </row>
    <row r="611" hidden="1" spans="1:17">
      <c r="A611" s="308" t="s">
        <v>576</v>
      </c>
      <c r="B611" s="309">
        <v>582</v>
      </c>
      <c r="C611" s="50" t="str">
        <f>VLOOKUP(D611,'00设备表'!$D:$F,3,0)</f>
        <v>HW107-03</v>
      </c>
      <c r="D611" s="99" t="s">
        <v>456</v>
      </c>
      <c r="E611" s="50" t="str">
        <f>VLOOKUP(D611,'00设备表'!$D:$F,2,0)</f>
        <v>华为5855</v>
      </c>
      <c r="F611" s="50" t="str">
        <f>VLOOKUP(G611,'00设备表'!$D:$F,3,0)</f>
        <v>HW107-04</v>
      </c>
      <c r="G611" s="99" t="s">
        <v>469</v>
      </c>
      <c r="H611" s="50" t="str">
        <f>VLOOKUP(G611,'00设备表'!$D:$F,2,0)</f>
        <v>烽火R220K V2</v>
      </c>
      <c r="I611" s="308" t="s">
        <v>577</v>
      </c>
      <c r="J611" s="109" t="str">
        <f t="shared" si="125"/>
        <v>超五类线</v>
      </c>
      <c r="K611" s="309">
        <v>1</v>
      </c>
      <c r="L611" s="109">
        <f t="shared" si="133"/>
        <v>15</v>
      </c>
      <c r="M611" s="310">
        <f t="shared" si="127"/>
        <v>15</v>
      </c>
      <c r="N611" s="311" t="str">
        <f t="shared" si="134"/>
        <v>上走线</v>
      </c>
      <c r="O611" s="312"/>
      <c r="P611" s="309"/>
      <c r="Q611" s="298">
        <f t="shared" si="135"/>
        <v>15</v>
      </c>
    </row>
    <row r="612" hidden="1" spans="1:17">
      <c r="A612" s="308" t="s">
        <v>576</v>
      </c>
      <c r="B612" s="309">
        <v>583</v>
      </c>
      <c r="C612" s="50" t="str">
        <f>VLOOKUP(D612,'00设备表'!$D:$F,3,0)</f>
        <v>HW107-03</v>
      </c>
      <c r="D612" s="99" t="s">
        <v>456</v>
      </c>
      <c r="E612" s="50" t="str">
        <f>VLOOKUP(D612,'00设备表'!$D:$F,2,0)</f>
        <v>华为5855</v>
      </c>
      <c r="F612" s="50" t="str">
        <f>VLOOKUP(G612,'00设备表'!$D:$F,3,0)</f>
        <v>HW107-06</v>
      </c>
      <c r="G612" s="99" t="s">
        <v>480</v>
      </c>
      <c r="H612" s="50" t="str">
        <f>VLOOKUP(G612,'00设备表'!$D:$F,2,0)</f>
        <v>烽火R220K V2</v>
      </c>
      <c r="I612" s="308" t="s">
        <v>577</v>
      </c>
      <c r="J612" s="109" t="str">
        <f t="shared" si="125"/>
        <v>超五类线</v>
      </c>
      <c r="K612" s="309">
        <v>1</v>
      </c>
      <c r="L612" s="109">
        <f t="shared" si="133"/>
        <v>15</v>
      </c>
      <c r="M612" s="310">
        <f t="shared" si="127"/>
        <v>15</v>
      </c>
      <c r="N612" s="311" t="str">
        <f t="shared" si="134"/>
        <v>上走线</v>
      </c>
      <c r="O612" s="312"/>
      <c r="P612" s="309"/>
      <c r="Q612" s="298">
        <f t="shared" si="135"/>
        <v>15</v>
      </c>
    </row>
    <row r="613" hidden="1" spans="1:17">
      <c r="A613" s="308" t="s">
        <v>576</v>
      </c>
      <c r="B613" s="309">
        <v>584</v>
      </c>
      <c r="C613" s="50" t="str">
        <f>VLOOKUP(D613,'00设备表'!$D:$F,3,0)</f>
        <v>HW107-03</v>
      </c>
      <c r="D613" s="99" t="s">
        <v>456</v>
      </c>
      <c r="E613" s="50" t="str">
        <f>VLOOKUP(D613,'00设备表'!$D:$F,2,0)</f>
        <v>华为5855</v>
      </c>
      <c r="F613" s="50" t="str">
        <f>VLOOKUP(G613,'00设备表'!$D:$F,3,0)</f>
        <v>HW107-04</v>
      </c>
      <c r="G613" s="99" t="s">
        <v>468</v>
      </c>
      <c r="H613" s="50" t="str">
        <f>VLOOKUP(G613,'00设备表'!$D:$F,2,0)</f>
        <v>烽火R220K V2</v>
      </c>
      <c r="I613" s="308" t="s">
        <v>577</v>
      </c>
      <c r="J613" s="109" t="str">
        <f t="shared" si="125"/>
        <v>超五类线</v>
      </c>
      <c r="K613" s="309">
        <v>1</v>
      </c>
      <c r="L613" s="109">
        <f t="shared" si="133"/>
        <v>15</v>
      </c>
      <c r="M613" s="310">
        <f t="shared" si="127"/>
        <v>15</v>
      </c>
      <c r="N613" s="311" t="str">
        <f t="shared" si="134"/>
        <v>上走线</v>
      </c>
      <c r="O613" s="312"/>
      <c r="P613" s="309"/>
      <c r="Q613" s="298">
        <f t="shared" si="135"/>
        <v>15</v>
      </c>
    </row>
    <row r="614" hidden="1" spans="1:17">
      <c r="A614" s="308" t="s">
        <v>576</v>
      </c>
      <c r="B614" s="309">
        <v>585</v>
      </c>
      <c r="C614" s="50" t="str">
        <f>VLOOKUP(D614,'00设备表'!$D:$F,3,0)</f>
        <v>HW107-03</v>
      </c>
      <c r="D614" s="99" t="s">
        <v>456</v>
      </c>
      <c r="E614" s="50" t="str">
        <f>VLOOKUP(D614,'00设备表'!$D:$F,2,0)</f>
        <v>华为5855</v>
      </c>
      <c r="F614" s="50" t="str">
        <f>VLOOKUP(G614,'00设备表'!$D:$F,3,0)</f>
        <v>HW107-06</v>
      </c>
      <c r="G614" s="99" t="s">
        <v>479</v>
      </c>
      <c r="H614" s="50" t="str">
        <f>VLOOKUP(G614,'00设备表'!$D:$F,2,0)</f>
        <v>烽火R220K V2</v>
      </c>
      <c r="I614" s="308" t="s">
        <v>577</v>
      </c>
      <c r="J614" s="109" t="str">
        <f t="shared" si="125"/>
        <v>超五类线</v>
      </c>
      <c r="K614" s="309">
        <v>1</v>
      </c>
      <c r="L614" s="109">
        <f t="shared" si="133"/>
        <v>15</v>
      </c>
      <c r="M614" s="310">
        <f t="shared" si="127"/>
        <v>15</v>
      </c>
      <c r="N614" s="311" t="str">
        <f t="shared" si="134"/>
        <v>上走线</v>
      </c>
      <c r="O614" s="312"/>
      <c r="P614" s="309"/>
      <c r="Q614" s="298">
        <f t="shared" si="135"/>
        <v>15</v>
      </c>
    </row>
    <row r="615" hidden="1" spans="1:17">
      <c r="A615" s="308" t="s">
        <v>576</v>
      </c>
      <c r="B615" s="309">
        <v>586</v>
      </c>
      <c r="C615" s="50" t="str">
        <f>VLOOKUP(D615,'00设备表'!$D:$F,3,0)</f>
        <v>HW107-08</v>
      </c>
      <c r="D615" s="99" t="s">
        <v>498</v>
      </c>
      <c r="E615" s="50" t="str">
        <f>VLOOKUP(D615,'00设备表'!$D:$F,2,0)</f>
        <v>华为5855</v>
      </c>
      <c r="F615" s="50" t="str">
        <f>VLOOKUP(G615,'00设备表'!$D:$F,3,0)</f>
        <v>HW107-07</v>
      </c>
      <c r="G615" s="99" t="s">
        <v>485</v>
      </c>
      <c r="H615" s="50" t="str">
        <f>VLOOKUP(G615,'00设备表'!$D:$F,2,0)</f>
        <v>华为CE6881H</v>
      </c>
      <c r="I615" s="308" t="s">
        <v>577</v>
      </c>
      <c r="J615" s="109" t="str">
        <f t="shared" si="125"/>
        <v>超五类线</v>
      </c>
      <c r="K615" s="309">
        <v>1</v>
      </c>
      <c r="L615" s="109">
        <f t="shared" si="133"/>
        <v>15</v>
      </c>
      <c r="M615" s="310">
        <f t="shared" si="127"/>
        <v>15</v>
      </c>
      <c r="N615" s="311" t="str">
        <f t="shared" si="134"/>
        <v>上走线</v>
      </c>
      <c r="O615" s="312"/>
      <c r="P615" s="309"/>
      <c r="Q615" s="298">
        <f t="shared" si="135"/>
        <v>15</v>
      </c>
    </row>
    <row r="616" hidden="1" spans="1:17">
      <c r="A616" s="308" t="s">
        <v>576</v>
      </c>
      <c r="B616" s="309">
        <v>587</v>
      </c>
      <c r="C616" s="50" t="str">
        <f>VLOOKUP(D616,'00设备表'!$D:$F,3,0)</f>
        <v>HW107-08</v>
      </c>
      <c r="D616" s="99" t="s">
        <v>498</v>
      </c>
      <c r="E616" s="50" t="str">
        <f>VLOOKUP(D616,'00设备表'!$D:$F,2,0)</f>
        <v>华为5855</v>
      </c>
      <c r="F616" s="50" t="str">
        <f>VLOOKUP(G616,'00设备表'!$D:$F,3,0)</f>
        <v>HW107-08</v>
      </c>
      <c r="G616" s="99" t="s">
        <v>495</v>
      </c>
      <c r="H616" s="50" t="str">
        <f>VLOOKUP(G616,'00设备表'!$D:$F,2,0)</f>
        <v>华为CE6881H</v>
      </c>
      <c r="I616" s="308" t="s">
        <v>577</v>
      </c>
      <c r="J616" s="109" t="str">
        <f t="shared" si="125"/>
        <v>超五类线</v>
      </c>
      <c r="K616" s="309">
        <v>1</v>
      </c>
      <c r="L616" s="109">
        <f t="shared" si="133"/>
        <v>10</v>
      </c>
      <c r="M616" s="310">
        <f t="shared" si="127"/>
        <v>10</v>
      </c>
      <c r="N616" s="311" t="str">
        <f t="shared" si="134"/>
        <v>架内走线</v>
      </c>
      <c r="O616" s="312"/>
      <c r="P616" s="309"/>
      <c r="Q616" s="298">
        <f t="shared" si="135"/>
        <v>10</v>
      </c>
    </row>
    <row r="617" hidden="1" spans="1:17">
      <c r="A617" s="308" t="s">
        <v>576</v>
      </c>
      <c r="B617" s="309">
        <v>588</v>
      </c>
      <c r="C617" s="50" t="str">
        <f>VLOOKUP(D617,'00设备表'!$D:$F,3,0)</f>
        <v>HW107-08</v>
      </c>
      <c r="D617" s="99" t="s">
        <v>498</v>
      </c>
      <c r="E617" s="50" t="str">
        <f>VLOOKUP(D617,'00设备表'!$D:$F,2,0)</f>
        <v>华为5855</v>
      </c>
      <c r="F617" s="50" t="str">
        <f>VLOOKUP(G617,'00设备表'!$D:$F,3,0)</f>
        <v>HW107-07</v>
      </c>
      <c r="G617" s="99" t="s">
        <v>486</v>
      </c>
      <c r="H617" s="50" t="str">
        <f>VLOOKUP(G617,'00设备表'!$D:$F,2,0)</f>
        <v>华为CE6881H</v>
      </c>
      <c r="I617" s="308" t="s">
        <v>577</v>
      </c>
      <c r="J617" s="109" t="str">
        <f t="shared" si="125"/>
        <v>超五类线</v>
      </c>
      <c r="K617" s="309">
        <v>1</v>
      </c>
      <c r="L617" s="109">
        <f t="shared" si="133"/>
        <v>15</v>
      </c>
      <c r="M617" s="310">
        <f t="shared" si="127"/>
        <v>15</v>
      </c>
      <c r="N617" s="311" t="str">
        <f t="shared" si="134"/>
        <v>上走线</v>
      </c>
      <c r="O617" s="312"/>
      <c r="P617" s="309"/>
      <c r="Q617" s="298">
        <f t="shared" si="135"/>
        <v>15</v>
      </c>
    </row>
    <row r="618" hidden="1" spans="1:17">
      <c r="A618" s="308" t="s">
        <v>576</v>
      </c>
      <c r="B618" s="309">
        <v>589</v>
      </c>
      <c r="C618" s="50" t="str">
        <f>VLOOKUP(D618,'00设备表'!$D:$F,3,0)</f>
        <v>HW107-08</v>
      </c>
      <c r="D618" s="99" t="s">
        <v>498</v>
      </c>
      <c r="E618" s="50" t="str">
        <f>VLOOKUP(D618,'00设备表'!$D:$F,2,0)</f>
        <v>华为5855</v>
      </c>
      <c r="F618" s="50" t="str">
        <f>VLOOKUP(G618,'00设备表'!$D:$F,3,0)</f>
        <v>HW107-08</v>
      </c>
      <c r="G618" s="99" t="s">
        <v>496</v>
      </c>
      <c r="H618" s="50" t="str">
        <f>VLOOKUP(G618,'00设备表'!$D:$F,2,0)</f>
        <v>华为CE6881H</v>
      </c>
      <c r="I618" s="308" t="s">
        <v>577</v>
      </c>
      <c r="J618" s="109" t="str">
        <f t="shared" si="125"/>
        <v>超五类线</v>
      </c>
      <c r="K618" s="309">
        <v>1</v>
      </c>
      <c r="L618" s="109">
        <f t="shared" si="133"/>
        <v>10</v>
      </c>
      <c r="M618" s="310">
        <f t="shared" si="127"/>
        <v>10</v>
      </c>
      <c r="N618" s="311" t="str">
        <f t="shared" si="134"/>
        <v>架内走线</v>
      </c>
      <c r="O618" s="312"/>
      <c r="P618" s="309"/>
      <c r="Q618" s="298">
        <f t="shared" si="135"/>
        <v>10</v>
      </c>
    </row>
    <row r="619" hidden="1" spans="1:17">
      <c r="A619" s="308" t="s">
        <v>576</v>
      </c>
      <c r="B619" s="309">
        <v>590</v>
      </c>
      <c r="C619" s="50" t="str">
        <f>VLOOKUP(D619,'00设备表'!$D:$F,3,0)</f>
        <v>HW107-08</v>
      </c>
      <c r="D619" s="99" t="s">
        <v>498</v>
      </c>
      <c r="E619" s="50" t="str">
        <f>VLOOKUP(D619,'00设备表'!$D:$F,2,0)</f>
        <v>华为5855</v>
      </c>
      <c r="F619" s="50" t="str">
        <f>VLOOKUP(G619,'00设备表'!$D:$F,3,0)</f>
        <v>HW107-07</v>
      </c>
      <c r="G619" s="99" t="s">
        <v>592</v>
      </c>
      <c r="H619" s="50" t="str">
        <f>VLOOKUP(G619,'00设备表'!$D:$F,2,0)</f>
        <v>华为CE6881H</v>
      </c>
      <c r="I619" s="308" t="s">
        <v>577</v>
      </c>
      <c r="J619" s="109" t="str">
        <f t="shared" si="125"/>
        <v>超五类线</v>
      </c>
      <c r="K619" s="309">
        <v>1</v>
      </c>
      <c r="L619" s="109">
        <f t="shared" si="133"/>
        <v>15</v>
      </c>
      <c r="M619" s="310">
        <f t="shared" si="127"/>
        <v>15</v>
      </c>
      <c r="N619" s="311" t="str">
        <f t="shared" si="134"/>
        <v>上走线</v>
      </c>
      <c r="O619" s="312"/>
      <c r="P619" s="309"/>
      <c r="Q619" s="298">
        <f t="shared" si="135"/>
        <v>15</v>
      </c>
    </row>
    <row r="620" hidden="1" spans="1:17">
      <c r="A620" s="308" t="s">
        <v>576</v>
      </c>
      <c r="B620" s="309">
        <v>591</v>
      </c>
      <c r="C620" s="50" t="str">
        <f>VLOOKUP(D620,'00设备表'!$D:$F,3,0)</f>
        <v>HW107-08</v>
      </c>
      <c r="D620" s="99" t="s">
        <v>498</v>
      </c>
      <c r="E620" s="50" t="str">
        <f>VLOOKUP(D620,'00设备表'!$D:$F,2,0)</f>
        <v>华为5855</v>
      </c>
      <c r="F620" s="50" t="str">
        <f>VLOOKUP(G620,'00设备表'!$D:$F,3,0)</f>
        <v>HW107-08</v>
      </c>
      <c r="G620" s="141" t="s">
        <v>593</v>
      </c>
      <c r="H620" s="50" t="str">
        <f>VLOOKUP(G620,'00设备表'!$D:$F,2,0)</f>
        <v>华为CE6881H</v>
      </c>
      <c r="I620" s="308" t="s">
        <v>577</v>
      </c>
      <c r="J620" s="109" t="str">
        <f t="shared" si="125"/>
        <v>超五类线</v>
      </c>
      <c r="K620" s="309">
        <v>1</v>
      </c>
      <c r="L620" s="109">
        <f t="shared" si="133"/>
        <v>10</v>
      </c>
      <c r="M620" s="310">
        <f t="shared" si="127"/>
        <v>10</v>
      </c>
      <c r="N620" s="311" t="str">
        <f t="shared" si="134"/>
        <v>架内走线</v>
      </c>
      <c r="O620" s="312"/>
      <c r="P620" s="309"/>
      <c r="Q620" s="298">
        <f t="shared" si="135"/>
        <v>10</v>
      </c>
    </row>
    <row r="621" hidden="1" spans="1:17">
      <c r="A621" s="308" t="s">
        <v>576</v>
      </c>
      <c r="B621" s="309">
        <v>592</v>
      </c>
      <c r="C621" s="50" t="str">
        <f>VLOOKUP(D621,'00设备表'!$D:$F,3,0)</f>
        <v>HW107-08</v>
      </c>
      <c r="D621" s="99" t="s">
        <v>498</v>
      </c>
      <c r="E621" s="50" t="str">
        <f>VLOOKUP(D621,'00设备表'!$D:$F,2,0)</f>
        <v>华为5855</v>
      </c>
      <c r="F621" s="50" t="str">
        <f>VLOOKUP(G621,'00设备表'!$D:$F,3,0)</f>
        <v>HW107-07</v>
      </c>
      <c r="G621" s="99" t="s">
        <v>488</v>
      </c>
      <c r="H621" s="50" t="str">
        <f>VLOOKUP(G621,'00设备表'!$D:$F,2,0)</f>
        <v>烽火R220K V2</v>
      </c>
      <c r="I621" s="308" t="s">
        <v>577</v>
      </c>
      <c r="J621" s="109" t="str">
        <f t="shared" si="125"/>
        <v>超五类线</v>
      </c>
      <c r="K621" s="309">
        <v>1</v>
      </c>
      <c r="L621" s="109">
        <f t="shared" si="133"/>
        <v>15</v>
      </c>
      <c r="M621" s="310">
        <f t="shared" si="127"/>
        <v>15</v>
      </c>
      <c r="N621" s="311" t="str">
        <f t="shared" si="134"/>
        <v>上走线</v>
      </c>
      <c r="O621" s="312"/>
      <c r="P621" s="309"/>
      <c r="Q621" s="298">
        <f t="shared" si="135"/>
        <v>15</v>
      </c>
    </row>
    <row r="622" hidden="1" spans="1:17">
      <c r="A622" s="308" t="s">
        <v>576</v>
      </c>
      <c r="B622" s="309">
        <v>593</v>
      </c>
      <c r="C622" s="50" t="str">
        <f>VLOOKUP(D622,'00设备表'!$D:$F,3,0)</f>
        <v>HW107-08</v>
      </c>
      <c r="D622" s="99" t="s">
        <v>498</v>
      </c>
      <c r="E622" s="50" t="str">
        <f>VLOOKUP(D622,'00设备表'!$D:$F,2,0)</f>
        <v>华为5855</v>
      </c>
      <c r="F622" s="50" t="str">
        <f>VLOOKUP(G622,'00设备表'!$D:$F,3,0)</f>
        <v>HW107-08</v>
      </c>
      <c r="G622" s="99" t="s">
        <v>609</v>
      </c>
      <c r="H622" s="50" t="str">
        <f>VLOOKUP(G622,'00设备表'!$D:$F,2,0)</f>
        <v>烽火R220K V2</v>
      </c>
      <c r="I622" s="308" t="s">
        <v>577</v>
      </c>
      <c r="J622" s="109" t="str">
        <f t="shared" si="125"/>
        <v>超五类线</v>
      </c>
      <c r="K622" s="309">
        <v>1</v>
      </c>
      <c r="L622" s="109">
        <f t="shared" si="133"/>
        <v>10</v>
      </c>
      <c r="M622" s="310">
        <f t="shared" si="127"/>
        <v>10</v>
      </c>
      <c r="N622" s="311" t="str">
        <f t="shared" si="134"/>
        <v>架内走线</v>
      </c>
      <c r="O622" s="312"/>
      <c r="P622" s="309"/>
      <c r="Q622" s="298">
        <f t="shared" si="135"/>
        <v>10</v>
      </c>
    </row>
    <row r="623" hidden="1" spans="1:17">
      <c r="A623" s="308" t="s">
        <v>576</v>
      </c>
      <c r="B623" s="309">
        <v>594</v>
      </c>
      <c r="C623" s="50" t="str">
        <f>VLOOKUP(D623,'00设备表'!$D:$F,3,0)</f>
        <v>HW107-08</v>
      </c>
      <c r="D623" s="99" t="s">
        <v>498</v>
      </c>
      <c r="E623" s="50" t="str">
        <f>VLOOKUP(D623,'00设备表'!$D:$F,2,0)</f>
        <v>华为5855</v>
      </c>
      <c r="F623" s="50" t="str">
        <f>VLOOKUP(G623,'00设备表'!$D:$F,3,0)</f>
        <v>HW107-07</v>
      </c>
      <c r="G623" s="99" t="s">
        <v>489</v>
      </c>
      <c r="H623" s="50" t="str">
        <f>VLOOKUP(G623,'00设备表'!$D:$F,2,0)</f>
        <v>烽火R220K V2</v>
      </c>
      <c r="I623" s="308" t="s">
        <v>577</v>
      </c>
      <c r="J623" s="109" t="str">
        <f t="shared" si="125"/>
        <v>超五类线</v>
      </c>
      <c r="K623" s="309">
        <v>1</v>
      </c>
      <c r="L623" s="109">
        <f t="shared" si="133"/>
        <v>15</v>
      </c>
      <c r="M623" s="310">
        <f t="shared" si="127"/>
        <v>15</v>
      </c>
      <c r="N623" s="311" t="str">
        <f t="shared" si="134"/>
        <v>上走线</v>
      </c>
      <c r="O623" s="312"/>
      <c r="P623" s="309"/>
      <c r="Q623" s="298">
        <f t="shared" si="135"/>
        <v>15</v>
      </c>
    </row>
    <row r="624" hidden="1" spans="1:17">
      <c r="A624" s="308" t="s">
        <v>576</v>
      </c>
      <c r="B624" s="309">
        <v>595</v>
      </c>
      <c r="C624" s="50" t="str">
        <f>VLOOKUP(D624,'00设备表'!$D:$F,3,0)</f>
        <v>HW107-08</v>
      </c>
      <c r="D624" s="99" t="s">
        <v>498</v>
      </c>
      <c r="E624" s="50" t="str">
        <f>VLOOKUP(D624,'00设备表'!$D:$F,2,0)</f>
        <v>华为5855</v>
      </c>
      <c r="F624" s="50" t="str">
        <f>VLOOKUP(G624,'00设备表'!$D:$F,3,0)</f>
        <v>HW107-08</v>
      </c>
      <c r="G624" s="25" t="s">
        <v>499</v>
      </c>
      <c r="H624" s="50" t="str">
        <f>VLOOKUP(G624,'00设备表'!$D:$F,2,0)</f>
        <v>烽火R220K V2</v>
      </c>
      <c r="I624" s="308" t="s">
        <v>577</v>
      </c>
      <c r="J624" s="109" t="str">
        <f t="shared" si="125"/>
        <v>超五类线</v>
      </c>
      <c r="K624" s="309">
        <v>1</v>
      </c>
      <c r="L624" s="109">
        <f t="shared" si="133"/>
        <v>10</v>
      </c>
      <c r="M624" s="310">
        <f t="shared" si="127"/>
        <v>10</v>
      </c>
      <c r="N624" s="311" t="str">
        <f t="shared" si="134"/>
        <v>架内走线</v>
      </c>
      <c r="O624" s="312"/>
      <c r="P624" s="309"/>
      <c r="Q624" s="298">
        <f t="shared" si="135"/>
        <v>10</v>
      </c>
    </row>
    <row r="625" hidden="1" spans="1:17">
      <c r="A625" s="308" t="s">
        <v>576</v>
      </c>
      <c r="B625" s="309">
        <v>596</v>
      </c>
      <c r="C625" s="50" t="str">
        <f>VLOOKUP(D625,'00设备表'!$D:$F,3,0)</f>
        <v>HW107-08</v>
      </c>
      <c r="D625" s="99" t="s">
        <v>498</v>
      </c>
      <c r="E625" s="50" t="str">
        <f>VLOOKUP(D625,'00设备表'!$D:$F,2,0)</f>
        <v>华为5855</v>
      </c>
      <c r="F625" s="50" t="str">
        <f>VLOOKUP(G625,'00设备表'!$D:$F,3,0)</f>
        <v>HW107-07</v>
      </c>
      <c r="G625" s="25" t="s">
        <v>493</v>
      </c>
      <c r="H625" s="50" t="str">
        <f>VLOOKUP(G625,'00设备表'!$D:$F,2,0)</f>
        <v>烽火R220K V2</v>
      </c>
      <c r="I625" s="308" t="s">
        <v>577</v>
      </c>
      <c r="J625" s="109" t="str">
        <f t="shared" si="125"/>
        <v>超五类线</v>
      </c>
      <c r="K625" s="309">
        <v>1</v>
      </c>
      <c r="L625" s="109">
        <f t="shared" si="133"/>
        <v>15</v>
      </c>
      <c r="M625" s="310">
        <f t="shared" si="127"/>
        <v>15</v>
      </c>
      <c r="N625" s="311" t="str">
        <f t="shared" si="134"/>
        <v>上走线</v>
      </c>
      <c r="O625" s="312"/>
      <c r="P625" s="309"/>
      <c r="Q625" s="298">
        <f t="shared" si="135"/>
        <v>15</v>
      </c>
    </row>
    <row r="626" hidden="1" spans="1:17">
      <c r="A626" s="308" t="s">
        <v>576</v>
      </c>
      <c r="B626" s="309">
        <v>597</v>
      </c>
      <c r="C626" s="50" t="str">
        <f>VLOOKUP(D626,'00设备表'!$D:$F,3,0)</f>
        <v>HW107-08</v>
      </c>
      <c r="D626" s="99" t="s">
        <v>498</v>
      </c>
      <c r="E626" s="50" t="str">
        <f>VLOOKUP(D626,'00设备表'!$D:$F,2,0)</f>
        <v>华为5855</v>
      </c>
      <c r="F626" s="50" t="str">
        <f>VLOOKUP(G626,'00设备表'!$D:$F,3,0)</f>
        <v>HW107-08</v>
      </c>
      <c r="G626" s="99" t="s">
        <v>503</v>
      </c>
      <c r="H626" s="50" t="str">
        <f>VLOOKUP(G626,'00设备表'!$D:$F,2,0)</f>
        <v>烽火R220K V2</v>
      </c>
      <c r="I626" s="308" t="s">
        <v>577</v>
      </c>
      <c r="J626" s="109" t="str">
        <f t="shared" si="125"/>
        <v>超五类线</v>
      </c>
      <c r="K626" s="309">
        <v>1</v>
      </c>
      <c r="L626" s="109">
        <f t="shared" si="133"/>
        <v>10</v>
      </c>
      <c r="M626" s="310">
        <f t="shared" si="127"/>
        <v>10</v>
      </c>
      <c r="N626" s="311" t="str">
        <f t="shared" si="134"/>
        <v>架内走线</v>
      </c>
      <c r="O626" s="312"/>
      <c r="P626" s="309"/>
      <c r="Q626" s="298">
        <f t="shared" si="135"/>
        <v>10</v>
      </c>
    </row>
    <row r="627" hidden="1" spans="1:17">
      <c r="A627" s="308" t="s">
        <v>576</v>
      </c>
      <c r="B627" s="309">
        <v>598</v>
      </c>
      <c r="C627" s="50" t="str">
        <f>VLOOKUP(D627,'00设备表'!$D:$F,3,0)</f>
        <v>HW107-08</v>
      </c>
      <c r="D627" s="99" t="s">
        <v>498</v>
      </c>
      <c r="E627" s="50" t="str">
        <f>VLOOKUP(D627,'00设备表'!$D:$F,2,0)</f>
        <v>华为5855</v>
      </c>
      <c r="F627" s="50" t="str">
        <f>VLOOKUP(G627,'00设备表'!$D:$F,3,0)</f>
        <v>HW107-07</v>
      </c>
      <c r="G627" s="99" t="s">
        <v>492</v>
      </c>
      <c r="H627" s="50" t="str">
        <f>VLOOKUP(G627,'00设备表'!$D:$F,2,0)</f>
        <v>烽火R220K V2</v>
      </c>
      <c r="I627" s="308" t="s">
        <v>577</v>
      </c>
      <c r="J627" s="109" t="str">
        <f t="shared" si="125"/>
        <v>超五类线</v>
      </c>
      <c r="K627" s="309">
        <v>1</v>
      </c>
      <c r="L627" s="109">
        <f t="shared" si="133"/>
        <v>15</v>
      </c>
      <c r="M627" s="310">
        <f t="shared" si="127"/>
        <v>15</v>
      </c>
      <c r="N627" s="311" t="str">
        <f t="shared" si="134"/>
        <v>上走线</v>
      </c>
      <c r="O627" s="312"/>
      <c r="P627" s="309"/>
      <c r="Q627" s="298">
        <f t="shared" si="135"/>
        <v>15</v>
      </c>
    </row>
    <row r="628" hidden="1" spans="1:17">
      <c r="A628" s="308" t="s">
        <v>576</v>
      </c>
      <c r="B628" s="309">
        <v>599</v>
      </c>
      <c r="C628" s="50" t="str">
        <f>VLOOKUP(D628,'00设备表'!$D:$F,3,0)</f>
        <v>HW107-08</v>
      </c>
      <c r="D628" s="99" t="s">
        <v>498</v>
      </c>
      <c r="E628" s="50" t="str">
        <f>VLOOKUP(D628,'00设备表'!$D:$F,2,0)</f>
        <v>华为5855</v>
      </c>
      <c r="F628" s="50" t="str">
        <f>VLOOKUP(G628,'00设备表'!$D:$F,3,0)</f>
        <v>HW107-08</v>
      </c>
      <c r="G628" s="25" t="s">
        <v>502</v>
      </c>
      <c r="H628" s="50" t="str">
        <f>VLOOKUP(G628,'00设备表'!$D:$F,2,0)</f>
        <v>烽火R220K V2</v>
      </c>
      <c r="I628" s="308" t="s">
        <v>577</v>
      </c>
      <c r="J628" s="109" t="str">
        <f t="shared" si="125"/>
        <v>超五类线</v>
      </c>
      <c r="K628" s="309">
        <v>1</v>
      </c>
      <c r="L628" s="109">
        <f t="shared" si="133"/>
        <v>10</v>
      </c>
      <c r="M628" s="310">
        <f t="shared" si="127"/>
        <v>10</v>
      </c>
      <c r="N628" s="311" t="str">
        <f t="shared" si="134"/>
        <v>架内走线</v>
      </c>
      <c r="O628" s="312"/>
      <c r="P628" s="309"/>
      <c r="Q628" s="298">
        <f t="shared" si="135"/>
        <v>10</v>
      </c>
    </row>
    <row r="629" hidden="1" spans="1:17">
      <c r="A629" s="308" t="s">
        <v>576</v>
      </c>
      <c r="B629" s="309">
        <v>600</v>
      </c>
      <c r="C629" s="50" t="str">
        <f>VLOOKUP(D629,'00设备表'!$D:$F,3,0)</f>
        <v>HW107-08</v>
      </c>
      <c r="D629" s="99" t="s">
        <v>498</v>
      </c>
      <c r="E629" s="50" t="str">
        <f>VLOOKUP(D629,'00设备表'!$D:$F,2,0)</f>
        <v>华为5855</v>
      </c>
      <c r="F629" s="50" t="str">
        <f>VLOOKUP(G629,'00设备表'!$D:$F,3,0)</f>
        <v>HW107-07</v>
      </c>
      <c r="G629" s="25" t="s">
        <v>491</v>
      </c>
      <c r="H629" s="50" t="str">
        <f>VLOOKUP(G629,'00设备表'!$D:$F,2,0)</f>
        <v>烽火R220K V2</v>
      </c>
      <c r="I629" s="308" t="s">
        <v>577</v>
      </c>
      <c r="J629" s="109" t="str">
        <f t="shared" si="125"/>
        <v>超五类线</v>
      </c>
      <c r="K629" s="309">
        <v>1</v>
      </c>
      <c r="L629" s="109">
        <f t="shared" si="133"/>
        <v>15</v>
      </c>
      <c r="M629" s="310">
        <f t="shared" si="127"/>
        <v>15</v>
      </c>
      <c r="N629" s="311" t="str">
        <f t="shared" si="134"/>
        <v>上走线</v>
      </c>
      <c r="O629" s="312"/>
      <c r="P629" s="309"/>
      <c r="Q629" s="298">
        <f t="shared" si="135"/>
        <v>15</v>
      </c>
    </row>
    <row r="630" hidden="1" spans="1:17">
      <c r="A630" s="308" t="s">
        <v>576</v>
      </c>
      <c r="B630" s="309">
        <v>601</v>
      </c>
      <c r="C630" s="50" t="str">
        <f>VLOOKUP(D630,'00设备表'!$D:$F,3,0)</f>
        <v>HW107-08</v>
      </c>
      <c r="D630" s="99" t="s">
        <v>498</v>
      </c>
      <c r="E630" s="50" t="str">
        <f>VLOOKUP(D630,'00设备表'!$D:$F,2,0)</f>
        <v>华为5855</v>
      </c>
      <c r="F630" s="50" t="str">
        <f>VLOOKUP(G630,'00设备表'!$D:$F,3,0)</f>
        <v>HW107-08</v>
      </c>
      <c r="G630" s="25" t="s">
        <v>501</v>
      </c>
      <c r="H630" s="50" t="str">
        <f>VLOOKUP(G630,'00设备表'!$D:$F,2,0)</f>
        <v>烽火R220K V2</v>
      </c>
      <c r="I630" s="308" t="s">
        <v>577</v>
      </c>
      <c r="J630" s="109" t="str">
        <f t="shared" si="125"/>
        <v>超五类线</v>
      </c>
      <c r="K630" s="309">
        <v>1</v>
      </c>
      <c r="L630" s="109">
        <f t="shared" si="133"/>
        <v>10</v>
      </c>
      <c r="M630" s="310">
        <f t="shared" si="127"/>
        <v>10</v>
      </c>
      <c r="N630" s="311" t="str">
        <f t="shared" si="134"/>
        <v>架内走线</v>
      </c>
      <c r="O630" s="312"/>
      <c r="P630" s="309"/>
      <c r="Q630" s="298">
        <f t="shared" si="135"/>
        <v>10</v>
      </c>
    </row>
    <row r="631" hidden="1" spans="1:17">
      <c r="A631" s="308" t="s">
        <v>576</v>
      </c>
      <c r="B631" s="309">
        <v>602</v>
      </c>
      <c r="C631" s="50" t="str">
        <f>VLOOKUP(D631,'00设备表'!$D:$F,3,0)</f>
        <v>HW107-08</v>
      </c>
      <c r="D631" s="99" t="s">
        <v>498</v>
      </c>
      <c r="E631" s="50" t="str">
        <f>VLOOKUP(D631,'00设备表'!$D:$F,2,0)</f>
        <v>华为5855</v>
      </c>
      <c r="F631" s="50" t="str">
        <f>VLOOKUP(G631,'00设备表'!$D:$F,3,0)</f>
        <v>HW107-07</v>
      </c>
      <c r="G631" s="25" t="s">
        <v>490</v>
      </c>
      <c r="H631" s="50" t="str">
        <f>VLOOKUP(G631,'00设备表'!$D:$F,2,0)</f>
        <v>烽火R220K V2</v>
      </c>
      <c r="I631" s="308" t="s">
        <v>577</v>
      </c>
      <c r="J631" s="109" t="str">
        <f t="shared" si="125"/>
        <v>超五类线</v>
      </c>
      <c r="K631" s="309">
        <v>1</v>
      </c>
      <c r="L631" s="109">
        <f t="shared" si="133"/>
        <v>15</v>
      </c>
      <c r="M631" s="310">
        <f t="shared" si="127"/>
        <v>15</v>
      </c>
      <c r="N631" s="311" t="str">
        <f t="shared" si="134"/>
        <v>上走线</v>
      </c>
      <c r="O631" s="312"/>
      <c r="P631" s="309"/>
      <c r="Q631" s="298">
        <f t="shared" si="135"/>
        <v>15</v>
      </c>
    </row>
    <row r="632" hidden="1" spans="1:17">
      <c r="A632" s="308" t="s">
        <v>576</v>
      </c>
      <c r="B632" s="309">
        <v>603</v>
      </c>
      <c r="C632" s="50" t="str">
        <f>VLOOKUP(D632,'00设备表'!$D:$F,3,0)</f>
        <v>HW107-08</v>
      </c>
      <c r="D632" s="99" t="s">
        <v>498</v>
      </c>
      <c r="E632" s="50" t="str">
        <f>VLOOKUP(D632,'00设备表'!$D:$F,2,0)</f>
        <v>华为5855</v>
      </c>
      <c r="F632" s="50" t="str">
        <f>VLOOKUP(G632,'00设备表'!$D:$F,3,0)</f>
        <v>HW107-08</v>
      </c>
      <c r="G632" s="25" t="s">
        <v>500</v>
      </c>
      <c r="H632" s="50" t="str">
        <f>VLOOKUP(G632,'00设备表'!$D:$F,2,0)</f>
        <v>烽火R220K V2</v>
      </c>
      <c r="I632" s="308" t="s">
        <v>577</v>
      </c>
      <c r="J632" s="109" t="str">
        <f t="shared" si="125"/>
        <v>超五类线</v>
      </c>
      <c r="K632" s="309">
        <v>1</v>
      </c>
      <c r="L632" s="109">
        <f t="shared" si="133"/>
        <v>10</v>
      </c>
      <c r="M632" s="310">
        <f t="shared" si="127"/>
        <v>10</v>
      </c>
      <c r="N632" s="311" t="str">
        <f t="shared" si="134"/>
        <v>架内走线</v>
      </c>
      <c r="O632" s="312"/>
      <c r="P632" s="309"/>
      <c r="Q632" s="298">
        <f t="shared" si="135"/>
        <v>10</v>
      </c>
    </row>
    <row r="633" ht="16" spans="1:17">
      <c r="A633" s="308" t="s">
        <v>576</v>
      </c>
      <c r="B633" s="309">
        <v>603</v>
      </c>
      <c r="C633" s="50" t="str">
        <f>VLOOKUP(D633,'00设备表'!$D:$F,3,0)</f>
        <v>HW107-08</v>
      </c>
      <c r="D633" s="99" t="s">
        <v>498</v>
      </c>
      <c r="E633" s="50" t="str">
        <f>VLOOKUP(D633,'00设备表'!$D:$F,2,0)</f>
        <v>华为5855</v>
      </c>
      <c r="F633" s="28" t="s">
        <v>504</v>
      </c>
      <c r="G633" s="28" t="s">
        <v>510</v>
      </c>
      <c r="H633" s="28" t="s">
        <v>412</v>
      </c>
      <c r="I633" s="308" t="s">
        <v>577</v>
      </c>
      <c r="J633" s="109" t="str">
        <f t="shared" si="125"/>
        <v>超五类线</v>
      </c>
      <c r="K633" s="309">
        <v>1</v>
      </c>
      <c r="L633" s="109">
        <f t="shared" si="133"/>
        <v>15</v>
      </c>
      <c r="M633" s="310">
        <f t="shared" si="127"/>
        <v>15</v>
      </c>
      <c r="N633" s="311" t="str">
        <f t="shared" si="134"/>
        <v>上走线</v>
      </c>
      <c r="O633" s="312"/>
      <c r="P633" s="309"/>
      <c r="Q633" s="298">
        <f t="shared" si="135"/>
        <v>15</v>
      </c>
    </row>
    <row r="634" ht="16" spans="1:17">
      <c r="A634" s="308" t="s">
        <v>576</v>
      </c>
      <c r="B634" s="309">
        <v>603</v>
      </c>
      <c r="C634" s="50" t="str">
        <f>VLOOKUP(D634,'00设备表'!$D:$F,3,0)</f>
        <v>HW107-08</v>
      </c>
      <c r="D634" s="99" t="s">
        <v>498</v>
      </c>
      <c r="E634" s="50" t="str">
        <f>VLOOKUP(D634,'00设备表'!$D:$F,2,0)</f>
        <v>华为5855</v>
      </c>
      <c r="F634" s="28" t="s">
        <v>504</v>
      </c>
      <c r="G634" s="28" t="s">
        <v>509</v>
      </c>
      <c r="H634" s="28" t="s">
        <v>412</v>
      </c>
      <c r="I634" s="308" t="s">
        <v>577</v>
      </c>
      <c r="J634" s="109" t="str">
        <f t="shared" si="125"/>
        <v>超五类线</v>
      </c>
      <c r="K634" s="309">
        <v>1</v>
      </c>
      <c r="L634" s="109">
        <f t="shared" si="133"/>
        <v>15</v>
      </c>
      <c r="M634" s="310">
        <f t="shared" si="127"/>
        <v>15</v>
      </c>
      <c r="N634" s="311" t="str">
        <f t="shared" si="134"/>
        <v>上走线</v>
      </c>
      <c r="O634" s="312"/>
      <c r="P634" s="309"/>
      <c r="Q634" s="298">
        <f t="shared" si="135"/>
        <v>15</v>
      </c>
    </row>
    <row r="635" ht="16" spans="1:17">
      <c r="A635" s="308" t="s">
        <v>576</v>
      </c>
      <c r="B635" s="309">
        <v>603</v>
      </c>
      <c r="C635" s="50" t="str">
        <f>VLOOKUP(D635,'00设备表'!$D:$F,3,0)</f>
        <v>HW107-08</v>
      </c>
      <c r="D635" s="99" t="s">
        <v>498</v>
      </c>
      <c r="E635" s="50" t="str">
        <f>VLOOKUP(D635,'00设备表'!$D:$F,2,0)</f>
        <v>华为5855</v>
      </c>
      <c r="F635" s="28" t="s">
        <v>504</v>
      </c>
      <c r="G635" s="28" t="s">
        <v>508</v>
      </c>
      <c r="H635" s="28" t="s">
        <v>412</v>
      </c>
      <c r="I635" s="308" t="s">
        <v>577</v>
      </c>
      <c r="J635" s="109" t="str">
        <f t="shared" si="125"/>
        <v>超五类线</v>
      </c>
      <c r="K635" s="309">
        <v>1</v>
      </c>
      <c r="L635" s="109">
        <f t="shared" si="133"/>
        <v>15</v>
      </c>
      <c r="M635" s="310">
        <f t="shared" si="127"/>
        <v>15</v>
      </c>
      <c r="N635" s="311" t="str">
        <f t="shared" si="134"/>
        <v>上走线</v>
      </c>
      <c r="O635" s="312"/>
      <c r="P635" s="309"/>
      <c r="Q635" s="298">
        <f t="shared" si="135"/>
        <v>15</v>
      </c>
    </row>
    <row r="636" ht="16" spans="1:17">
      <c r="A636" s="308" t="s">
        <v>576</v>
      </c>
      <c r="B636" s="309">
        <v>603</v>
      </c>
      <c r="C636" s="50" t="str">
        <f>VLOOKUP(D636,'00设备表'!$D:$F,3,0)</f>
        <v>HW107-08</v>
      </c>
      <c r="D636" s="99" t="s">
        <v>498</v>
      </c>
      <c r="E636" s="50" t="str">
        <f>VLOOKUP(D636,'00设备表'!$D:$F,2,0)</f>
        <v>华为5855</v>
      </c>
      <c r="F636" s="28" t="s">
        <v>504</v>
      </c>
      <c r="G636" s="28" t="s">
        <v>507</v>
      </c>
      <c r="H636" s="28" t="s">
        <v>412</v>
      </c>
      <c r="I636" s="308" t="s">
        <v>577</v>
      </c>
      <c r="J636" s="109" t="str">
        <f t="shared" si="125"/>
        <v>超五类线</v>
      </c>
      <c r="K636" s="309">
        <v>1</v>
      </c>
      <c r="L636" s="109">
        <f t="shared" si="133"/>
        <v>15</v>
      </c>
      <c r="M636" s="310">
        <f t="shared" si="127"/>
        <v>15</v>
      </c>
      <c r="N636" s="311" t="str">
        <f t="shared" si="134"/>
        <v>上走线</v>
      </c>
      <c r="O636" s="312"/>
      <c r="P636" s="309"/>
      <c r="Q636" s="298">
        <f t="shared" si="135"/>
        <v>15</v>
      </c>
    </row>
    <row r="637" ht="16" spans="1:17">
      <c r="A637" s="308" t="s">
        <v>576</v>
      </c>
      <c r="B637" s="309">
        <v>603</v>
      </c>
      <c r="C637" s="50" t="str">
        <f>VLOOKUP(D637,'00设备表'!$D:$F,3,0)</f>
        <v>HW107-08</v>
      </c>
      <c r="D637" s="99" t="s">
        <v>498</v>
      </c>
      <c r="E637" s="50" t="str">
        <f>VLOOKUP(D637,'00设备表'!$D:$F,2,0)</f>
        <v>华为5855</v>
      </c>
      <c r="F637" s="28" t="s">
        <v>504</v>
      </c>
      <c r="G637" s="28" t="s">
        <v>506</v>
      </c>
      <c r="H637" s="28" t="s">
        <v>412</v>
      </c>
      <c r="I637" s="308" t="s">
        <v>577</v>
      </c>
      <c r="J637" s="109" t="str">
        <f t="shared" si="125"/>
        <v>超五类线</v>
      </c>
      <c r="K637" s="309">
        <v>1</v>
      </c>
      <c r="L637" s="109">
        <f t="shared" si="133"/>
        <v>15</v>
      </c>
      <c r="M637" s="310">
        <f t="shared" si="127"/>
        <v>15</v>
      </c>
      <c r="N637" s="311" t="str">
        <f t="shared" si="134"/>
        <v>上走线</v>
      </c>
      <c r="O637" s="312"/>
      <c r="P637" s="309"/>
      <c r="Q637" s="298">
        <f t="shared" si="135"/>
        <v>15</v>
      </c>
    </row>
    <row r="638" ht="16" spans="1:17">
      <c r="A638" s="308" t="s">
        <v>576</v>
      </c>
      <c r="B638" s="309">
        <v>603</v>
      </c>
      <c r="C638" s="50" t="str">
        <f>VLOOKUP(D638,'00设备表'!$D:$F,3,0)</f>
        <v>HW107-08</v>
      </c>
      <c r="D638" s="99" t="s">
        <v>498</v>
      </c>
      <c r="E638" s="50" t="str">
        <f>VLOOKUP(D638,'00设备表'!$D:$F,2,0)</f>
        <v>华为5855</v>
      </c>
      <c r="F638" s="28" t="s">
        <v>504</v>
      </c>
      <c r="G638" s="28" t="s">
        <v>505</v>
      </c>
      <c r="H638" s="28" t="s">
        <v>412</v>
      </c>
      <c r="I638" s="308" t="s">
        <v>577</v>
      </c>
      <c r="J638" s="109" t="str">
        <f t="shared" si="125"/>
        <v>超五类线</v>
      </c>
      <c r="K638" s="309">
        <v>1</v>
      </c>
      <c r="L638" s="109">
        <f t="shared" si="133"/>
        <v>15</v>
      </c>
      <c r="M638" s="310">
        <f t="shared" si="127"/>
        <v>15</v>
      </c>
      <c r="N638" s="311" t="str">
        <f t="shared" si="134"/>
        <v>上走线</v>
      </c>
      <c r="O638" s="312"/>
      <c r="P638" s="309"/>
      <c r="Q638" s="298">
        <f t="shared" si="135"/>
        <v>15</v>
      </c>
    </row>
    <row r="639" ht="16" hidden="1" spans="1:17">
      <c r="A639" s="308" t="s">
        <v>576</v>
      </c>
      <c r="B639" s="309">
        <v>604</v>
      </c>
      <c r="C639" s="50" t="str">
        <f>VLOOKUP(D639,'00设备表'!$D:$F,3,0)</f>
        <v>HW108-03</v>
      </c>
      <c r="D639" s="141" t="s">
        <v>610</v>
      </c>
      <c r="E639" s="50" t="str">
        <f>VLOOKUP(D639,'00设备表'!$D:$F,2,0)</f>
        <v>华为5855</v>
      </c>
      <c r="F639" s="50" t="str">
        <f>VLOOKUP(G639,'00设备表'!$D:$F,3,0)</f>
        <v>HW108-07</v>
      </c>
      <c r="G639" s="25" t="s">
        <v>542</v>
      </c>
      <c r="H639" s="50" t="str">
        <f>VLOOKUP(G639,'00设备表'!$D:$F,2,0)</f>
        <v>华为CE16804</v>
      </c>
      <c r="I639" s="308" t="s">
        <v>577</v>
      </c>
      <c r="J639" s="109" t="str">
        <f t="shared" si="125"/>
        <v>超五类线</v>
      </c>
      <c r="K639" s="309">
        <v>1</v>
      </c>
      <c r="L639" s="109">
        <f t="shared" si="133"/>
        <v>15</v>
      </c>
      <c r="M639" s="310">
        <f t="shared" si="127"/>
        <v>15</v>
      </c>
      <c r="N639" s="311" t="str">
        <f t="shared" si="134"/>
        <v>上走线</v>
      </c>
      <c r="O639" s="312"/>
      <c r="P639" s="309"/>
      <c r="Q639" s="298">
        <f t="shared" si="135"/>
        <v>15</v>
      </c>
    </row>
    <row r="640" ht="16" hidden="1" spans="1:17">
      <c r="A640" s="308" t="s">
        <v>576</v>
      </c>
      <c r="B640" s="309">
        <v>605</v>
      </c>
      <c r="C640" s="50" t="str">
        <f>VLOOKUP(D640,'00设备表'!$D:$F,3,0)</f>
        <v>HW108-03</v>
      </c>
      <c r="D640" s="141" t="s">
        <v>610</v>
      </c>
      <c r="E640" s="50" t="str">
        <f>VLOOKUP(D640,'00设备表'!$D:$F,2,0)</f>
        <v>华为5855</v>
      </c>
      <c r="F640" s="50" t="str">
        <f>VLOOKUP(G640,'00设备表'!$D:$F,3,0)</f>
        <v>HW108-09</v>
      </c>
      <c r="G640" s="25" t="s">
        <v>556</v>
      </c>
      <c r="H640" s="50" t="str">
        <f>VLOOKUP(G640,'00设备表'!$D:$F,2,0)</f>
        <v>华为CE16804</v>
      </c>
      <c r="I640" s="308" t="s">
        <v>577</v>
      </c>
      <c r="J640" s="109" t="str">
        <f t="shared" si="125"/>
        <v>超五类线</v>
      </c>
      <c r="K640" s="309">
        <v>1</v>
      </c>
      <c r="L640" s="109">
        <f t="shared" si="133"/>
        <v>20</v>
      </c>
      <c r="M640" s="310">
        <f t="shared" si="127"/>
        <v>20</v>
      </c>
      <c r="N640" s="311" t="str">
        <f t="shared" si="134"/>
        <v>上走线</v>
      </c>
      <c r="O640" s="312"/>
      <c r="P640" s="309"/>
      <c r="Q640" s="298">
        <f t="shared" si="135"/>
        <v>20</v>
      </c>
    </row>
    <row r="641" ht="16" hidden="1" spans="1:17">
      <c r="A641" s="308" t="s">
        <v>576</v>
      </c>
      <c r="B641" s="309">
        <v>606</v>
      </c>
      <c r="C641" s="50" t="str">
        <f>VLOOKUP(D641,'00设备表'!$D:$F,3,0)</f>
        <v>HW108-03</v>
      </c>
      <c r="D641" s="141" t="s">
        <v>610</v>
      </c>
      <c r="E641" s="50" t="str">
        <f>VLOOKUP(D641,'00设备表'!$D:$F,2,0)</f>
        <v>华为5855</v>
      </c>
      <c r="F641" s="50" t="str">
        <f>VLOOKUP(G641,'00设备表'!$D:$F,3,0)</f>
        <v>HW108-01</v>
      </c>
      <c r="G641" s="25" t="s">
        <v>512</v>
      </c>
      <c r="H641" s="50" t="str">
        <f>VLOOKUP(G641,'00设备表'!$D:$F,2,0)</f>
        <v>华为CE6881H</v>
      </c>
      <c r="I641" s="308" t="s">
        <v>577</v>
      </c>
      <c r="J641" s="109" t="str">
        <f t="shared" ref="J641:J672" si="136">IF(I641="多模双头尾纤","LC-LC"&amp;" "&amp;L641&amp;"米",IF(I641="单模双头尾纤","SC-LC"&amp;" "&amp;L641&amp;"米",IF(I641="MPO双头尾纤","MPO-MPO"&amp;" "&amp;L641&amp;"米",IF(I641="以太网线","超五类线",0))))</f>
        <v>超五类线</v>
      </c>
      <c r="K641" s="309">
        <v>1</v>
      </c>
      <c r="L641" s="109">
        <f t="shared" si="133"/>
        <v>15</v>
      </c>
      <c r="M641" s="310">
        <f t="shared" ref="M641:M644" si="137">K641*L641</f>
        <v>15</v>
      </c>
      <c r="N641" s="311" t="str">
        <f t="shared" si="134"/>
        <v>上走线</v>
      </c>
      <c r="O641" s="312"/>
      <c r="P641" s="309"/>
      <c r="Q641" s="298">
        <f t="shared" si="135"/>
        <v>15</v>
      </c>
    </row>
    <row r="642" ht="16" hidden="1" spans="1:17">
      <c r="A642" s="308" t="s">
        <v>576</v>
      </c>
      <c r="B642" s="309">
        <v>607</v>
      </c>
      <c r="C642" s="50" t="str">
        <f>VLOOKUP(D642,'00设备表'!$D:$F,3,0)</f>
        <v>HW108-03</v>
      </c>
      <c r="D642" s="141" t="s">
        <v>610</v>
      </c>
      <c r="E642" s="50" t="str">
        <f>VLOOKUP(D642,'00设备表'!$D:$F,2,0)</f>
        <v>华为5855</v>
      </c>
      <c r="F642" s="50" t="str">
        <f>VLOOKUP(G642,'00设备表'!$D:$F,3,0)</f>
        <v>HW108-03</v>
      </c>
      <c r="G642" s="141" t="s">
        <v>523</v>
      </c>
      <c r="H642" s="50" t="str">
        <f>VLOOKUP(G642,'00设备表'!$D:$F,2,0)</f>
        <v>华为CE6881H</v>
      </c>
      <c r="I642" s="308" t="s">
        <v>577</v>
      </c>
      <c r="J642" s="109" t="str">
        <f t="shared" si="136"/>
        <v>超五类线</v>
      </c>
      <c r="K642" s="309">
        <v>1</v>
      </c>
      <c r="L642" s="109">
        <f t="shared" si="133"/>
        <v>10</v>
      </c>
      <c r="M642" s="310">
        <f t="shared" si="137"/>
        <v>10</v>
      </c>
      <c r="N642" s="311" t="str">
        <f t="shared" si="134"/>
        <v>架内走线</v>
      </c>
      <c r="O642" s="312"/>
      <c r="P642" s="309"/>
      <c r="Q642" s="298">
        <f t="shared" si="135"/>
        <v>10</v>
      </c>
    </row>
    <row r="643" ht="16" hidden="1" spans="1:17">
      <c r="A643" s="308" t="s">
        <v>576</v>
      </c>
      <c r="B643" s="309">
        <v>608</v>
      </c>
      <c r="C643" s="50" t="str">
        <f>VLOOKUP(D643,'00设备表'!$D:$F,3,0)</f>
        <v>HW108-03</v>
      </c>
      <c r="D643" s="141" t="s">
        <v>610</v>
      </c>
      <c r="E643" s="50" t="str">
        <f>VLOOKUP(D643,'00设备表'!$D:$F,2,0)</f>
        <v>华为5855</v>
      </c>
      <c r="F643" s="50" t="str">
        <f>VLOOKUP(G643,'00设备表'!$D:$F,3,0)</f>
        <v>HW108-01</v>
      </c>
      <c r="G643" s="141" t="s">
        <v>513</v>
      </c>
      <c r="H643" s="50" t="str">
        <f>VLOOKUP(G643,'00设备表'!$D:$F,2,0)</f>
        <v>华为CE6881H</v>
      </c>
      <c r="I643" s="308" t="s">
        <v>577</v>
      </c>
      <c r="J643" s="109" t="str">
        <f t="shared" si="136"/>
        <v>超五类线</v>
      </c>
      <c r="K643" s="309">
        <v>1</v>
      </c>
      <c r="L643" s="109">
        <f t="shared" si="133"/>
        <v>15</v>
      </c>
      <c r="M643" s="310">
        <f t="shared" si="137"/>
        <v>15</v>
      </c>
      <c r="N643" s="311" t="str">
        <f t="shared" si="134"/>
        <v>上走线</v>
      </c>
      <c r="O643" s="312"/>
      <c r="P643" s="309"/>
      <c r="Q643" s="298">
        <f t="shared" si="135"/>
        <v>15</v>
      </c>
    </row>
    <row r="644" ht="16" hidden="1" spans="1:17">
      <c r="A644" s="308" t="s">
        <v>576</v>
      </c>
      <c r="B644" s="309">
        <v>609</v>
      </c>
      <c r="C644" s="50" t="str">
        <f>VLOOKUP(D644,'00设备表'!$D:$F,3,0)</f>
        <v>HW108-03</v>
      </c>
      <c r="D644" s="141" t="s">
        <v>610</v>
      </c>
      <c r="E644" s="50" t="str">
        <f>VLOOKUP(D644,'00设备表'!$D:$F,2,0)</f>
        <v>华为5855</v>
      </c>
      <c r="F644" s="50" t="str">
        <f>VLOOKUP(G644,'00设备表'!$D:$F,3,0)</f>
        <v>HW108-03</v>
      </c>
      <c r="G644" s="99" t="s">
        <v>524</v>
      </c>
      <c r="H644" s="50" t="str">
        <f>VLOOKUP(G644,'00设备表'!$D:$F,2,0)</f>
        <v>华为CE6881H</v>
      </c>
      <c r="I644" s="308" t="s">
        <v>577</v>
      </c>
      <c r="J644" s="109" t="str">
        <f t="shared" si="136"/>
        <v>超五类线</v>
      </c>
      <c r="K644" s="309">
        <v>1</v>
      </c>
      <c r="L644" s="109">
        <f t="shared" si="133"/>
        <v>10</v>
      </c>
      <c r="M644" s="310">
        <f t="shared" si="137"/>
        <v>10</v>
      </c>
      <c r="N644" s="311" t="str">
        <f t="shared" si="134"/>
        <v>架内走线</v>
      </c>
      <c r="O644" s="312"/>
      <c r="P644" s="308" t="s">
        <v>611</v>
      </c>
      <c r="Q644" s="298">
        <f t="shared" si="135"/>
        <v>10</v>
      </c>
    </row>
    <row r="645" ht="16" hidden="1" spans="1:17">
      <c r="A645" s="308" t="s">
        <v>576</v>
      </c>
      <c r="B645" s="309">
        <v>610</v>
      </c>
      <c r="C645" s="50" t="str">
        <f>VLOOKUP(D645,'00设备表'!$D:$F,3,0)</f>
        <v>HW108-03</v>
      </c>
      <c r="D645" s="141" t="s">
        <v>610</v>
      </c>
      <c r="E645" s="50" t="str">
        <f>VLOOKUP(D645,'00设备表'!$D:$F,2,0)</f>
        <v>华为5855</v>
      </c>
      <c r="F645" s="50" t="str">
        <f>VLOOKUP(G645,'00设备表'!$D:$F,3,0)</f>
        <v>HW108-01</v>
      </c>
      <c r="G645" s="99" t="s">
        <v>514</v>
      </c>
      <c r="H645" s="50" t="str">
        <f>VLOOKUP(G645,'00设备表'!$D:$F,2,0)</f>
        <v>华为CE6881H</v>
      </c>
      <c r="I645" s="308" t="s">
        <v>577</v>
      </c>
      <c r="J645" s="109" t="str">
        <f t="shared" si="136"/>
        <v>超五类线</v>
      </c>
      <c r="K645" s="309">
        <v>1</v>
      </c>
      <c r="L645" s="109">
        <f t="shared" si="133"/>
        <v>15</v>
      </c>
      <c r="M645" s="310">
        <f t="shared" ref="M645:M653" si="138">K645*L645</f>
        <v>15</v>
      </c>
      <c r="N645" s="311" t="str">
        <f t="shared" si="134"/>
        <v>上走线</v>
      </c>
      <c r="O645" s="312"/>
      <c r="P645" s="308" t="s">
        <v>612</v>
      </c>
      <c r="Q645" s="298">
        <f t="shared" si="135"/>
        <v>15</v>
      </c>
    </row>
    <row r="646" ht="16" hidden="1" spans="1:17">
      <c r="A646" s="308" t="s">
        <v>576</v>
      </c>
      <c r="B646" s="309">
        <v>611</v>
      </c>
      <c r="C646" s="50" t="str">
        <f>VLOOKUP(D646,'00设备表'!$D:$F,3,0)</f>
        <v>HW108-03</v>
      </c>
      <c r="D646" s="141" t="s">
        <v>610</v>
      </c>
      <c r="E646" s="50" t="str">
        <f>VLOOKUP(D646,'00设备表'!$D:$F,2,0)</f>
        <v>华为5855</v>
      </c>
      <c r="F646" s="50" t="str">
        <f>VLOOKUP(G646,'00设备表'!$D:$F,3,0)</f>
        <v>HW108-03</v>
      </c>
      <c r="G646" s="25" t="s">
        <v>525</v>
      </c>
      <c r="H646" s="50" t="str">
        <f>VLOOKUP(G646,'00设备表'!$D:$F,2,0)</f>
        <v>华为CE6881H</v>
      </c>
      <c r="I646" s="308" t="s">
        <v>577</v>
      </c>
      <c r="J646" s="109" t="str">
        <f t="shared" si="136"/>
        <v>超五类线</v>
      </c>
      <c r="K646" s="309">
        <v>1</v>
      </c>
      <c r="L646" s="109">
        <f t="shared" si="133"/>
        <v>10</v>
      </c>
      <c r="M646" s="310">
        <f t="shared" si="138"/>
        <v>10</v>
      </c>
      <c r="N646" s="311" t="str">
        <f t="shared" si="134"/>
        <v>架内走线</v>
      </c>
      <c r="O646" s="312"/>
      <c r="P646" s="309"/>
      <c r="Q646" s="298">
        <f t="shared" si="135"/>
        <v>10</v>
      </c>
    </row>
    <row r="647" ht="16" hidden="1" spans="1:17">
      <c r="A647" s="308" t="s">
        <v>576</v>
      </c>
      <c r="B647" s="309">
        <v>612</v>
      </c>
      <c r="C647" s="50" t="str">
        <f>VLOOKUP(D647,'00设备表'!$D:$F,3,0)</f>
        <v>HW108-03</v>
      </c>
      <c r="D647" s="141" t="s">
        <v>610</v>
      </c>
      <c r="E647" s="50" t="str">
        <f>VLOOKUP(D647,'00设备表'!$D:$F,2,0)</f>
        <v>华为5855</v>
      </c>
      <c r="F647" s="50" t="str">
        <f>VLOOKUP(G647,'00设备表'!$D:$F,3,0)</f>
        <v>HW108-01</v>
      </c>
      <c r="G647" s="25" t="s">
        <v>515</v>
      </c>
      <c r="H647" s="50" t="str">
        <f>VLOOKUP(G647,'00设备表'!$D:$F,2,0)</f>
        <v>烽火R220K V2</v>
      </c>
      <c r="I647" s="308" t="s">
        <v>577</v>
      </c>
      <c r="J647" s="109" t="str">
        <f t="shared" si="136"/>
        <v>超五类线</v>
      </c>
      <c r="K647" s="309">
        <v>1</v>
      </c>
      <c r="L647" s="109">
        <f t="shared" si="133"/>
        <v>15</v>
      </c>
      <c r="M647" s="310">
        <f t="shared" si="138"/>
        <v>15</v>
      </c>
      <c r="N647" s="311" t="str">
        <f t="shared" si="134"/>
        <v>上走线</v>
      </c>
      <c r="O647" s="312"/>
      <c r="P647" s="309"/>
      <c r="Q647" s="298">
        <f t="shared" si="135"/>
        <v>15</v>
      </c>
    </row>
    <row r="648" ht="16" hidden="1" spans="1:17">
      <c r="A648" s="308" t="s">
        <v>576</v>
      </c>
      <c r="B648" s="309">
        <v>613</v>
      </c>
      <c r="C648" s="50" t="str">
        <f>VLOOKUP(D648,'00设备表'!$D:$F,3,0)</f>
        <v>HW108-03</v>
      </c>
      <c r="D648" s="141" t="s">
        <v>610</v>
      </c>
      <c r="E648" s="50" t="str">
        <f>VLOOKUP(D648,'00设备表'!$D:$F,2,0)</f>
        <v>华为5855</v>
      </c>
      <c r="F648" s="50" t="str">
        <f>VLOOKUP(G648,'00设备表'!$D:$F,3,0)</f>
        <v>HW108-03</v>
      </c>
      <c r="G648" s="25" t="s">
        <v>527</v>
      </c>
      <c r="H648" s="50" t="str">
        <f>VLOOKUP(G648,'00设备表'!$D:$F,2,0)</f>
        <v>烽火R220K V2</v>
      </c>
      <c r="I648" s="308" t="s">
        <v>577</v>
      </c>
      <c r="J648" s="109" t="str">
        <f t="shared" si="136"/>
        <v>超五类线</v>
      </c>
      <c r="K648" s="309">
        <v>1</v>
      </c>
      <c r="L648" s="109">
        <f t="shared" si="133"/>
        <v>10</v>
      </c>
      <c r="M648" s="310">
        <f t="shared" si="138"/>
        <v>10</v>
      </c>
      <c r="N648" s="311" t="str">
        <f t="shared" si="134"/>
        <v>架内走线</v>
      </c>
      <c r="O648" s="312"/>
      <c r="P648" s="309"/>
      <c r="Q648" s="298">
        <f t="shared" si="135"/>
        <v>10</v>
      </c>
    </row>
    <row r="649" ht="16" hidden="1" spans="1:17">
      <c r="A649" s="308" t="s">
        <v>576</v>
      </c>
      <c r="B649" s="309">
        <v>614</v>
      </c>
      <c r="C649" s="50" t="str">
        <f>VLOOKUP(D649,'00设备表'!$D:$F,3,0)</f>
        <v>HW108-03</v>
      </c>
      <c r="D649" s="141" t="s">
        <v>610</v>
      </c>
      <c r="E649" s="50" t="str">
        <f>VLOOKUP(D649,'00设备表'!$D:$F,2,0)</f>
        <v>华为5855</v>
      </c>
      <c r="F649" s="50" t="str">
        <f>VLOOKUP(G649,'00设备表'!$D:$F,3,0)</f>
        <v>HW108-01</v>
      </c>
      <c r="G649" s="25" t="s">
        <v>517</v>
      </c>
      <c r="H649" s="50" t="str">
        <f>VLOOKUP(G649,'00设备表'!$D:$F,2,0)</f>
        <v>烽火R220K V2</v>
      </c>
      <c r="I649" s="308" t="s">
        <v>577</v>
      </c>
      <c r="J649" s="109" t="str">
        <f t="shared" si="136"/>
        <v>超五类线</v>
      </c>
      <c r="K649" s="309">
        <v>1</v>
      </c>
      <c r="L649" s="109">
        <f t="shared" si="133"/>
        <v>15</v>
      </c>
      <c r="M649" s="310">
        <f t="shared" si="138"/>
        <v>15</v>
      </c>
      <c r="N649" s="311" t="str">
        <f t="shared" si="134"/>
        <v>上走线</v>
      </c>
      <c r="O649" s="312"/>
      <c r="P649" s="309"/>
      <c r="Q649" s="298">
        <f t="shared" si="135"/>
        <v>15</v>
      </c>
    </row>
    <row r="650" ht="16" hidden="1" spans="1:17">
      <c r="A650" s="308" t="s">
        <v>576</v>
      </c>
      <c r="B650" s="309">
        <v>615</v>
      </c>
      <c r="C650" s="50" t="str">
        <f>VLOOKUP(D650,'00设备表'!$D:$F,3,0)</f>
        <v>HW108-03</v>
      </c>
      <c r="D650" s="141" t="s">
        <v>610</v>
      </c>
      <c r="E650" s="50" t="str">
        <f>VLOOKUP(D650,'00设备表'!$D:$F,2,0)</f>
        <v>华为5855</v>
      </c>
      <c r="F650" s="50" t="str">
        <f>VLOOKUP(G650,'00设备表'!$D:$F,3,0)</f>
        <v>HW108-03</v>
      </c>
      <c r="G650" s="25" t="s">
        <v>528</v>
      </c>
      <c r="H650" s="50" t="str">
        <f>VLOOKUP(G650,'00设备表'!$D:$F,2,0)</f>
        <v>烽火R220K V2</v>
      </c>
      <c r="I650" s="308" t="s">
        <v>577</v>
      </c>
      <c r="J650" s="109" t="str">
        <f t="shared" si="136"/>
        <v>超五类线</v>
      </c>
      <c r="K650" s="309">
        <v>1</v>
      </c>
      <c r="L650" s="109">
        <f t="shared" si="133"/>
        <v>10</v>
      </c>
      <c r="M650" s="310">
        <f t="shared" si="138"/>
        <v>10</v>
      </c>
      <c r="N650" s="311" t="str">
        <f t="shared" si="134"/>
        <v>架内走线</v>
      </c>
      <c r="O650" s="312"/>
      <c r="P650" s="309"/>
      <c r="Q650" s="298">
        <f t="shared" si="135"/>
        <v>10</v>
      </c>
    </row>
    <row r="651" ht="16" hidden="1" spans="1:17">
      <c r="A651" s="308" t="s">
        <v>576</v>
      </c>
      <c r="B651" s="309">
        <v>616</v>
      </c>
      <c r="C651" s="50" t="str">
        <f>VLOOKUP(D651,'00设备表'!$D:$F,3,0)</f>
        <v>HW108-03</v>
      </c>
      <c r="D651" s="141" t="s">
        <v>610</v>
      </c>
      <c r="E651" s="50" t="str">
        <f>VLOOKUP(D651,'00设备表'!$D:$F,2,0)</f>
        <v>华为5855</v>
      </c>
      <c r="F651" s="50" t="str">
        <f>VLOOKUP(G651,'00设备表'!$D:$F,3,0)</f>
        <v>HW108-01</v>
      </c>
      <c r="G651" s="25" t="s">
        <v>516</v>
      </c>
      <c r="H651" s="50" t="str">
        <f>VLOOKUP(G651,'00设备表'!$D:$F,2,0)</f>
        <v>烽火R220K V2</v>
      </c>
      <c r="I651" s="308" t="s">
        <v>577</v>
      </c>
      <c r="J651" s="109" t="str">
        <f t="shared" si="136"/>
        <v>超五类线</v>
      </c>
      <c r="K651" s="309">
        <v>1</v>
      </c>
      <c r="L651" s="109">
        <f t="shared" si="133"/>
        <v>15</v>
      </c>
      <c r="M651" s="310">
        <f t="shared" si="138"/>
        <v>15</v>
      </c>
      <c r="N651" s="311" t="str">
        <f t="shared" si="134"/>
        <v>上走线</v>
      </c>
      <c r="O651" s="312"/>
      <c r="P651" s="309"/>
      <c r="Q651" s="298">
        <f t="shared" si="135"/>
        <v>15</v>
      </c>
    </row>
    <row r="652" ht="16" hidden="1" spans="1:17">
      <c r="A652" s="308" t="s">
        <v>576</v>
      </c>
      <c r="B652" s="309">
        <v>617</v>
      </c>
      <c r="C652" s="50" t="str">
        <f>VLOOKUP(D652,'00设备表'!$D:$F,3,0)</f>
        <v>HW108-03</v>
      </c>
      <c r="D652" s="141" t="s">
        <v>610</v>
      </c>
      <c r="E652" s="50" t="str">
        <f>VLOOKUP(D652,'00设备表'!$D:$F,2,0)</f>
        <v>华为5855</v>
      </c>
      <c r="F652" s="50" t="str">
        <f>VLOOKUP(G652,'00设备表'!$D:$F,3,0)</f>
        <v>HW108-01</v>
      </c>
      <c r="G652" s="25" t="s">
        <v>521</v>
      </c>
      <c r="H652" s="50" t="str">
        <f>VLOOKUP(G652,'00设备表'!$D:$F,2,0)</f>
        <v>华为9520</v>
      </c>
      <c r="I652" s="308" t="s">
        <v>577</v>
      </c>
      <c r="J652" s="109" t="str">
        <f t="shared" si="136"/>
        <v>超五类线</v>
      </c>
      <c r="K652" s="309">
        <v>1</v>
      </c>
      <c r="L652" s="109">
        <f t="shared" si="133"/>
        <v>15</v>
      </c>
      <c r="M652" s="310">
        <f t="shared" si="138"/>
        <v>15</v>
      </c>
      <c r="N652" s="311" t="str">
        <f t="shared" si="134"/>
        <v>上走线</v>
      </c>
      <c r="O652" s="312"/>
      <c r="P652" s="309"/>
      <c r="Q652" s="298">
        <f t="shared" si="135"/>
        <v>15</v>
      </c>
    </row>
    <row r="653" s="298" customFormat="1" ht="16" hidden="1" spans="1:17">
      <c r="A653" s="308" t="s">
        <v>576</v>
      </c>
      <c r="B653" s="309">
        <v>618</v>
      </c>
      <c r="C653" s="50" t="str">
        <f>VLOOKUP(D653,'00设备表'!$D:$F,3,0)</f>
        <v>HW108-03</v>
      </c>
      <c r="D653" s="141" t="s">
        <v>610</v>
      </c>
      <c r="E653" s="50" t="str">
        <f>VLOOKUP(D653,'00设备表'!$D:$F,2,0)</f>
        <v>华为5855</v>
      </c>
      <c r="F653" s="50" t="str">
        <f>VLOOKUP(G653,'00设备表'!$D:$F,3,0)</f>
        <v>HW108-03</v>
      </c>
      <c r="G653" s="25" t="s">
        <v>530</v>
      </c>
      <c r="H653" s="50" t="str">
        <f>VLOOKUP(G653,'00设备表'!$D:$F,2,0)</f>
        <v>华为5500</v>
      </c>
      <c r="I653" s="308" t="s">
        <v>577</v>
      </c>
      <c r="J653" s="109" t="str">
        <f t="shared" si="136"/>
        <v>超五类线</v>
      </c>
      <c r="K653" s="309">
        <v>1</v>
      </c>
      <c r="L653" s="309">
        <f t="shared" si="133"/>
        <v>10</v>
      </c>
      <c r="M653" s="321">
        <f t="shared" si="138"/>
        <v>10</v>
      </c>
      <c r="N653" s="312" t="str">
        <f t="shared" si="134"/>
        <v>架内走线</v>
      </c>
      <c r="O653" s="312"/>
      <c r="P653" s="309"/>
      <c r="Q653" s="298">
        <f t="shared" si="135"/>
        <v>10</v>
      </c>
    </row>
    <row r="654" ht="16" hidden="1" spans="1:17">
      <c r="A654" s="308" t="s">
        <v>576</v>
      </c>
      <c r="B654" s="309">
        <v>619</v>
      </c>
      <c r="C654" s="50" t="str">
        <f>VLOOKUP(D654,'00设备表'!$D:$F,3,0)</f>
        <v>HW108-03</v>
      </c>
      <c r="D654" s="141" t="s">
        <v>610</v>
      </c>
      <c r="E654" s="50" t="str">
        <f>VLOOKUP(D654,'00设备表'!$D:$F,2,0)</f>
        <v>华为5855</v>
      </c>
      <c r="F654" s="50" t="str">
        <f>VLOOKUP(G654,'00设备表'!$D:$F,3,0)</f>
        <v>HW108-03</v>
      </c>
      <c r="G654" s="99" t="s">
        <v>529</v>
      </c>
      <c r="H654" s="50" t="str">
        <f>VLOOKUP(G654,'00设备表'!$D:$F,2,0)</f>
        <v>中兴R5530 G2</v>
      </c>
      <c r="I654" s="308" t="s">
        <v>577</v>
      </c>
      <c r="J654" s="109" t="str">
        <f t="shared" si="136"/>
        <v>超五类线</v>
      </c>
      <c r="K654" s="309">
        <v>1</v>
      </c>
      <c r="L654" s="109">
        <f t="shared" si="133"/>
        <v>10</v>
      </c>
      <c r="M654" s="310">
        <f t="shared" ref="M654:M675" si="139">K654*L654</f>
        <v>10</v>
      </c>
      <c r="N654" s="311" t="str">
        <f t="shared" si="134"/>
        <v>架内走线</v>
      </c>
      <c r="O654" s="312"/>
      <c r="P654" s="309"/>
      <c r="Q654" s="298">
        <f t="shared" si="135"/>
        <v>10</v>
      </c>
    </row>
    <row r="655" ht="16" hidden="1" spans="1:17">
      <c r="A655" s="308" t="s">
        <v>576</v>
      </c>
      <c r="B655" s="309">
        <v>620</v>
      </c>
      <c r="C655" s="50" t="str">
        <f>VLOOKUP(D655,'00设备表'!$D:$F,3,0)</f>
        <v>HW108-03</v>
      </c>
      <c r="D655" s="141" t="s">
        <v>610</v>
      </c>
      <c r="E655" s="50" t="str">
        <f>VLOOKUP(D655,'00设备表'!$D:$F,2,0)</f>
        <v>华为5855</v>
      </c>
      <c r="F655" s="50" t="str">
        <f>VLOOKUP(G655,'00设备表'!$D:$F,3,0)</f>
        <v>HW108-07</v>
      </c>
      <c r="G655" s="99" t="s">
        <v>600</v>
      </c>
      <c r="H655" s="50" t="str">
        <f>VLOOKUP(G655,'00设备表'!$D:$F,2,0)</f>
        <v>华为CE6881H</v>
      </c>
      <c r="I655" s="308" t="s">
        <v>577</v>
      </c>
      <c r="J655" s="109" t="str">
        <f t="shared" si="136"/>
        <v>超五类线</v>
      </c>
      <c r="K655" s="309">
        <v>1</v>
      </c>
      <c r="L655" s="109">
        <f t="shared" si="133"/>
        <v>15</v>
      </c>
      <c r="M655" s="310">
        <f t="shared" si="139"/>
        <v>15</v>
      </c>
      <c r="N655" s="311" t="str">
        <f t="shared" si="134"/>
        <v>上走线</v>
      </c>
      <c r="O655" s="312"/>
      <c r="P655" s="309"/>
      <c r="Q655" s="298">
        <f t="shared" si="135"/>
        <v>15</v>
      </c>
    </row>
    <row r="656" ht="16" hidden="1" spans="1:17">
      <c r="A656" s="308" t="s">
        <v>576</v>
      </c>
      <c r="B656" s="309">
        <v>621</v>
      </c>
      <c r="C656" s="50" t="str">
        <f>VLOOKUP(D656,'00设备表'!$D:$F,3,0)</f>
        <v>HW108-03</v>
      </c>
      <c r="D656" s="141" t="s">
        <v>610</v>
      </c>
      <c r="E656" s="50" t="str">
        <f>VLOOKUP(D656,'00设备表'!$D:$F,2,0)</f>
        <v>华为5855</v>
      </c>
      <c r="F656" s="50" t="str">
        <f>VLOOKUP(G656,'00设备表'!$D:$F,3,0)</f>
        <v>HW108-09</v>
      </c>
      <c r="G656" s="99" t="s">
        <v>601</v>
      </c>
      <c r="H656" s="50" t="str">
        <f>VLOOKUP(G656,'00设备表'!$D:$F,2,0)</f>
        <v>华为CE6881H</v>
      </c>
      <c r="I656" s="308" t="s">
        <v>577</v>
      </c>
      <c r="J656" s="109" t="str">
        <f t="shared" si="136"/>
        <v>超五类线</v>
      </c>
      <c r="K656" s="309">
        <v>1</v>
      </c>
      <c r="L656" s="109">
        <f t="shared" ref="L656:L672" si="140">IF(C656=F656,10,(10+ROUNDUP(ABS(MID(C656,7,3)-MID(F656,7,3))/4,0)*5))</f>
        <v>20</v>
      </c>
      <c r="M656" s="310">
        <f t="shared" si="139"/>
        <v>20</v>
      </c>
      <c r="N656" s="311" t="str">
        <f t="shared" ref="N656:N688" si="141">IF(L656=10,"架内走线","上走线")</f>
        <v>上走线</v>
      </c>
      <c r="O656" s="312"/>
      <c r="P656" s="309"/>
      <c r="Q656" s="298">
        <f t="shared" si="135"/>
        <v>20</v>
      </c>
    </row>
    <row r="657" ht="16" hidden="1" spans="1:17">
      <c r="A657" s="308" t="s">
        <v>576</v>
      </c>
      <c r="B657" s="309">
        <v>622</v>
      </c>
      <c r="C657" s="50" t="str">
        <f>VLOOKUP(D657,'00设备表'!$D:$F,3,0)</f>
        <v>HW108-03</v>
      </c>
      <c r="D657" s="141" t="s">
        <v>610</v>
      </c>
      <c r="E657" s="50" t="str">
        <f>VLOOKUP(D657,'00设备表'!$D:$F,2,0)</f>
        <v>华为5855</v>
      </c>
      <c r="F657" s="50" t="str">
        <f>VLOOKUP(G657,'00设备表'!$D:$F,3,0)</f>
        <v>HW108-07</v>
      </c>
      <c r="G657" s="25" t="s">
        <v>533</v>
      </c>
      <c r="H657" s="50" t="str">
        <f>VLOOKUP(G657,'00设备表'!$D:$F,2,0)</f>
        <v>华为1000E-F125</v>
      </c>
      <c r="I657" s="308" t="s">
        <v>577</v>
      </c>
      <c r="J657" s="109" t="str">
        <f t="shared" si="136"/>
        <v>超五类线</v>
      </c>
      <c r="K657" s="309">
        <v>1</v>
      </c>
      <c r="L657" s="109">
        <f t="shared" si="140"/>
        <v>15</v>
      </c>
      <c r="M657" s="310">
        <f t="shared" si="139"/>
        <v>15</v>
      </c>
      <c r="N657" s="311" t="str">
        <f t="shared" si="141"/>
        <v>上走线</v>
      </c>
      <c r="O657" s="312"/>
      <c r="P657" s="309"/>
      <c r="Q657" s="298">
        <f t="shared" si="135"/>
        <v>15</v>
      </c>
    </row>
    <row r="658" ht="16" hidden="1" spans="1:17">
      <c r="A658" s="308" t="s">
        <v>576</v>
      </c>
      <c r="B658" s="309">
        <v>623</v>
      </c>
      <c r="C658" s="50" t="str">
        <f>VLOOKUP(D658,'00设备表'!$D:$F,3,0)</f>
        <v>HW108-03</v>
      </c>
      <c r="D658" s="141" t="s">
        <v>610</v>
      </c>
      <c r="E658" s="50" t="str">
        <f>VLOOKUP(D658,'00设备表'!$D:$F,2,0)</f>
        <v>华为5855</v>
      </c>
      <c r="F658" s="50" t="str">
        <f>VLOOKUP(G658,'00设备表'!$D:$F,3,0)</f>
        <v>HW108-09</v>
      </c>
      <c r="G658" s="25" t="s">
        <v>550</v>
      </c>
      <c r="H658" s="50" t="str">
        <f>VLOOKUP(G658,'00设备表'!$D:$F,2,0)</f>
        <v>华为1000E-F125</v>
      </c>
      <c r="I658" s="308" t="s">
        <v>577</v>
      </c>
      <c r="J658" s="109" t="str">
        <f t="shared" si="136"/>
        <v>超五类线</v>
      </c>
      <c r="K658" s="309">
        <v>1</v>
      </c>
      <c r="L658" s="109">
        <f t="shared" si="140"/>
        <v>20</v>
      </c>
      <c r="M658" s="310">
        <f t="shared" si="139"/>
        <v>20</v>
      </c>
      <c r="N658" s="311" t="str">
        <f t="shared" si="141"/>
        <v>上走线</v>
      </c>
      <c r="O658" s="312"/>
      <c r="P658" s="309"/>
      <c r="Q658" s="298">
        <f t="shared" ref="Q658:Q681" si="142">IF(ABS(MID(C658,3,3)-MID(F658,3,3))&lt;&gt;0,"建议手动计算",IF(C658=F658,10,(10+ROUNDUP(ABS(MID(C658,7,3)-MID(F658,7,3))/4,0)*5)))</f>
        <v>20</v>
      </c>
    </row>
    <row r="659" ht="16" hidden="1" spans="1:17">
      <c r="A659" s="308" t="s">
        <v>576</v>
      </c>
      <c r="B659" s="309">
        <v>624</v>
      </c>
      <c r="C659" s="50" t="str">
        <f>VLOOKUP(D659,'00设备表'!$D:$F,3,0)</f>
        <v>HW108-03</v>
      </c>
      <c r="D659" s="141" t="s">
        <v>610</v>
      </c>
      <c r="E659" s="50" t="str">
        <f>VLOOKUP(D659,'00设备表'!$D:$F,2,0)</f>
        <v>华为5855</v>
      </c>
      <c r="F659" s="50" t="str">
        <f>VLOOKUP(G659,'00设备表'!$D:$F,3,0)</f>
        <v>HW108-07</v>
      </c>
      <c r="G659" s="25" t="s">
        <v>535</v>
      </c>
      <c r="H659" s="50" t="str">
        <f>VLOOKUP(G659,'00设备表'!$D:$F,2,0)</f>
        <v>信安G1300</v>
      </c>
      <c r="I659" s="308" t="s">
        <v>577</v>
      </c>
      <c r="J659" s="109" t="str">
        <f t="shared" si="136"/>
        <v>超五类线</v>
      </c>
      <c r="K659" s="309">
        <v>1</v>
      </c>
      <c r="L659" s="109">
        <f t="shared" si="140"/>
        <v>15</v>
      </c>
      <c r="M659" s="310">
        <f t="shared" si="139"/>
        <v>15</v>
      </c>
      <c r="N659" s="311" t="str">
        <f t="shared" si="141"/>
        <v>上走线</v>
      </c>
      <c r="O659" s="312"/>
      <c r="P659" s="309"/>
      <c r="Q659" s="298">
        <f t="shared" si="142"/>
        <v>15</v>
      </c>
    </row>
    <row r="660" ht="16" hidden="1" spans="1:17">
      <c r="A660" s="308" t="s">
        <v>576</v>
      </c>
      <c r="B660" s="309">
        <v>625</v>
      </c>
      <c r="C660" s="50" t="str">
        <f>VLOOKUP(D660,'00设备表'!$D:$F,3,0)</f>
        <v>HW108-03</v>
      </c>
      <c r="D660" s="141" t="s">
        <v>610</v>
      </c>
      <c r="E660" s="50" t="str">
        <f>VLOOKUP(D660,'00设备表'!$D:$F,2,0)</f>
        <v>华为5855</v>
      </c>
      <c r="F660" s="50" t="str">
        <f>VLOOKUP(G660,'00设备表'!$D:$F,3,0)</f>
        <v>HW108-09</v>
      </c>
      <c r="G660" s="25" t="s">
        <v>551</v>
      </c>
      <c r="H660" s="50" t="str">
        <f>VLOOKUP(G660,'00设备表'!$D:$F,2,0)</f>
        <v>信安G1300</v>
      </c>
      <c r="I660" s="308" t="s">
        <v>577</v>
      </c>
      <c r="J660" s="109" t="str">
        <f t="shared" si="136"/>
        <v>超五类线</v>
      </c>
      <c r="K660" s="309">
        <v>1</v>
      </c>
      <c r="L660" s="109">
        <f t="shared" si="140"/>
        <v>20</v>
      </c>
      <c r="M660" s="310">
        <f t="shared" si="139"/>
        <v>20</v>
      </c>
      <c r="N660" s="311" t="str">
        <f t="shared" si="141"/>
        <v>上走线</v>
      </c>
      <c r="O660" s="312"/>
      <c r="P660" s="309"/>
      <c r="Q660" s="298">
        <f t="shared" si="142"/>
        <v>20</v>
      </c>
    </row>
    <row r="661" ht="16" hidden="1" spans="1:17">
      <c r="A661" s="308" t="s">
        <v>576</v>
      </c>
      <c r="B661" s="309">
        <v>626</v>
      </c>
      <c r="C661" s="50" t="str">
        <f>VLOOKUP(D661,'00设备表'!$D:$F,3,0)</f>
        <v>HW108-03</v>
      </c>
      <c r="D661" s="141" t="s">
        <v>610</v>
      </c>
      <c r="E661" s="50" t="str">
        <f>VLOOKUP(D661,'00设备表'!$D:$F,2,0)</f>
        <v>华为5855</v>
      </c>
      <c r="F661" s="50" t="str">
        <f>VLOOKUP(G661,'00设备表'!$D:$F,3,0)</f>
        <v>HW108-07</v>
      </c>
      <c r="G661" s="99" t="s">
        <v>537</v>
      </c>
      <c r="H661" s="50" t="str">
        <f>VLOOKUP(G661,'00设备表'!$D:$F,2,0)</f>
        <v>信安SJJ186</v>
      </c>
      <c r="I661" s="308" t="s">
        <v>577</v>
      </c>
      <c r="J661" s="109" t="str">
        <f t="shared" si="136"/>
        <v>超五类线</v>
      </c>
      <c r="K661" s="309">
        <v>1</v>
      </c>
      <c r="L661" s="109">
        <f t="shared" si="140"/>
        <v>15</v>
      </c>
      <c r="M661" s="310">
        <f t="shared" si="139"/>
        <v>15</v>
      </c>
      <c r="N661" s="311" t="str">
        <f t="shared" si="141"/>
        <v>上走线</v>
      </c>
      <c r="O661" s="312"/>
      <c r="P661" s="309"/>
      <c r="Q661" s="298">
        <f t="shared" si="142"/>
        <v>15</v>
      </c>
    </row>
    <row r="662" ht="16" hidden="1" spans="1:17">
      <c r="A662" s="308" t="s">
        <v>576</v>
      </c>
      <c r="B662" s="309">
        <v>627</v>
      </c>
      <c r="C662" s="50" t="str">
        <f>VLOOKUP(D662,'00设备表'!$D:$F,3,0)</f>
        <v>HW108-03</v>
      </c>
      <c r="D662" s="141" t="s">
        <v>610</v>
      </c>
      <c r="E662" s="50" t="str">
        <f>VLOOKUP(D662,'00设备表'!$D:$F,2,0)</f>
        <v>华为5855</v>
      </c>
      <c r="F662" s="50" t="str">
        <f>VLOOKUP(G662,'00设备表'!$D:$F,3,0)</f>
        <v>HW108-07</v>
      </c>
      <c r="G662" s="99" t="s">
        <v>539</v>
      </c>
      <c r="H662" s="50" t="str">
        <f>VLOOKUP(G662,'00设备表'!$D:$F,2,0)</f>
        <v>信安SJJ186</v>
      </c>
      <c r="I662" s="308" t="s">
        <v>577</v>
      </c>
      <c r="J662" s="109" t="str">
        <f t="shared" si="136"/>
        <v>超五类线</v>
      </c>
      <c r="K662" s="309">
        <v>1</v>
      </c>
      <c r="L662" s="109">
        <f t="shared" si="140"/>
        <v>15</v>
      </c>
      <c r="M662" s="310">
        <f t="shared" si="139"/>
        <v>15</v>
      </c>
      <c r="N662" s="311" t="str">
        <f t="shared" si="141"/>
        <v>上走线</v>
      </c>
      <c r="O662" s="312"/>
      <c r="P662" s="309"/>
      <c r="Q662" s="298">
        <f t="shared" si="142"/>
        <v>15</v>
      </c>
    </row>
    <row r="663" ht="16" hidden="1" spans="1:17">
      <c r="A663" s="308" t="s">
        <v>576</v>
      </c>
      <c r="B663" s="309">
        <v>628</v>
      </c>
      <c r="C663" s="50" t="str">
        <f>VLOOKUP(D663,'00设备表'!$D:$F,3,0)</f>
        <v>HW108-03</v>
      </c>
      <c r="D663" s="141" t="s">
        <v>610</v>
      </c>
      <c r="E663" s="50" t="str">
        <f>VLOOKUP(D663,'00设备表'!$D:$F,2,0)</f>
        <v>华为5855</v>
      </c>
      <c r="F663" s="50" t="str">
        <f>VLOOKUP(G663,'00设备表'!$D:$F,3,0)</f>
        <v>HW108-09</v>
      </c>
      <c r="G663" s="99" t="s">
        <v>552</v>
      </c>
      <c r="H663" s="50" t="str">
        <f>VLOOKUP(G663,'00设备表'!$D:$F,2,0)</f>
        <v>信安SJJ186</v>
      </c>
      <c r="I663" s="308" t="s">
        <v>577</v>
      </c>
      <c r="J663" s="109" t="str">
        <f t="shared" si="136"/>
        <v>超五类线</v>
      </c>
      <c r="K663" s="309">
        <v>1</v>
      </c>
      <c r="L663" s="109">
        <f t="shared" si="140"/>
        <v>20</v>
      </c>
      <c r="M663" s="310">
        <f t="shared" si="139"/>
        <v>20</v>
      </c>
      <c r="N663" s="311" t="str">
        <f t="shared" si="141"/>
        <v>上走线</v>
      </c>
      <c r="O663" s="312"/>
      <c r="P663" s="309"/>
      <c r="Q663" s="298">
        <f t="shared" si="142"/>
        <v>20</v>
      </c>
    </row>
    <row r="664" ht="16" hidden="1" spans="1:17">
      <c r="A664" s="308" t="s">
        <v>576</v>
      </c>
      <c r="B664" s="309">
        <v>629</v>
      </c>
      <c r="C664" s="50" t="str">
        <f>VLOOKUP(D664,'00设备表'!$D:$F,3,0)</f>
        <v>HW108-03</v>
      </c>
      <c r="D664" s="141" t="s">
        <v>610</v>
      </c>
      <c r="E664" s="50" t="str">
        <f>VLOOKUP(D664,'00设备表'!$D:$F,2,0)</f>
        <v>华为5855</v>
      </c>
      <c r="F664" s="50" t="str">
        <f>VLOOKUP(G664,'00设备表'!$D:$F,3,0)</f>
        <v>HW108-09</v>
      </c>
      <c r="G664" s="99" t="s">
        <v>553</v>
      </c>
      <c r="H664" s="50" t="str">
        <f>VLOOKUP(G664,'00设备表'!$D:$F,2,0)</f>
        <v>信安SJJ186</v>
      </c>
      <c r="I664" s="308" t="s">
        <v>577</v>
      </c>
      <c r="J664" s="109" t="str">
        <f t="shared" si="136"/>
        <v>超五类线</v>
      </c>
      <c r="K664" s="309">
        <v>1</v>
      </c>
      <c r="L664" s="109">
        <f t="shared" si="140"/>
        <v>20</v>
      </c>
      <c r="M664" s="310">
        <f t="shared" si="139"/>
        <v>20</v>
      </c>
      <c r="N664" s="311" t="str">
        <f t="shared" si="141"/>
        <v>上走线</v>
      </c>
      <c r="O664" s="312"/>
      <c r="P664" s="309"/>
      <c r="Q664" s="298">
        <f t="shared" si="142"/>
        <v>20</v>
      </c>
    </row>
    <row r="665" ht="16" hidden="1" spans="1:17">
      <c r="A665" s="308" t="s">
        <v>576</v>
      </c>
      <c r="B665" s="309">
        <v>630</v>
      </c>
      <c r="C665" s="50" t="str">
        <f>VLOOKUP(D665,'00设备表'!$D:$F,3,0)</f>
        <v>HW108-03</v>
      </c>
      <c r="D665" s="141" t="s">
        <v>610</v>
      </c>
      <c r="E665" s="50" t="str">
        <f>VLOOKUP(D665,'00设备表'!$D:$F,2,0)</f>
        <v>华为5855</v>
      </c>
      <c r="F665" s="50" t="str">
        <f>VLOOKUP(G665,'00设备表'!$D:$F,3,0)</f>
        <v>HW108-07</v>
      </c>
      <c r="G665" s="99" t="s">
        <v>545</v>
      </c>
      <c r="H665" s="50" t="str">
        <f>VLOOKUP(G665,'00设备表'!$D:$F,2,0)</f>
        <v>天融信TopRules(FT-A10)</v>
      </c>
      <c r="I665" s="308" t="s">
        <v>577</v>
      </c>
      <c r="J665" s="109" t="str">
        <f t="shared" si="136"/>
        <v>超五类线</v>
      </c>
      <c r="K665" s="309">
        <v>1</v>
      </c>
      <c r="L665" s="109">
        <f t="shared" si="140"/>
        <v>15</v>
      </c>
      <c r="M665" s="310">
        <f t="shared" si="139"/>
        <v>15</v>
      </c>
      <c r="N665" s="311" t="str">
        <f t="shared" si="141"/>
        <v>上走线</v>
      </c>
      <c r="O665" s="312"/>
      <c r="P665" s="309"/>
      <c r="Q665" s="298">
        <f t="shared" si="142"/>
        <v>15</v>
      </c>
    </row>
    <row r="666" ht="16" hidden="1" spans="1:17">
      <c r="A666" s="308" t="s">
        <v>576</v>
      </c>
      <c r="B666" s="309">
        <v>631</v>
      </c>
      <c r="C666" s="50" t="str">
        <f>VLOOKUP(D666,'00设备表'!$D:$F,3,0)</f>
        <v>HW108-03</v>
      </c>
      <c r="D666" s="141" t="s">
        <v>610</v>
      </c>
      <c r="E666" s="50" t="str">
        <f>VLOOKUP(D666,'00设备表'!$D:$F,2,0)</f>
        <v>华为5855</v>
      </c>
      <c r="F666" s="50" t="str">
        <f>VLOOKUP(G666,'00设备表'!$D:$F,3,0)</f>
        <v>HW108-09</v>
      </c>
      <c r="G666" s="99" t="s">
        <v>557</v>
      </c>
      <c r="H666" s="50" t="str">
        <f>VLOOKUP(G666,'00设备表'!$D:$F,2,0)</f>
        <v>天融信TopRules(FT-A10)</v>
      </c>
      <c r="I666" s="308" t="s">
        <v>577</v>
      </c>
      <c r="J666" s="109" t="str">
        <f t="shared" si="136"/>
        <v>超五类线</v>
      </c>
      <c r="K666" s="309">
        <v>1</v>
      </c>
      <c r="L666" s="109">
        <f t="shared" si="140"/>
        <v>20</v>
      </c>
      <c r="M666" s="310">
        <f t="shared" si="139"/>
        <v>20</v>
      </c>
      <c r="N666" s="311" t="str">
        <f t="shared" si="141"/>
        <v>上走线</v>
      </c>
      <c r="O666" s="312"/>
      <c r="P666" s="309"/>
      <c r="Q666" s="298">
        <f t="shared" si="142"/>
        <v>20</v>
      </c>
    </row>
    <row r="667" ht="16" hidden="1" spans="1:17">
      <c r="A667" s="308" t="s">
        <v>576</v>
      </c>
      <c r="B667" s="309">
        <v>632</v>
      </c>
      <c r="C667" s="50" t="str">
        <f>VLOOKUP(D667,'00设备表'!$D:$F,3,0)</f>
        <v>HW108-03</v>
      </c>
      <c r="D667" s="141" t="s">
        <v>610</v>
      </c>
      <c r="E667" s="50" t="str">
        <f>VLOOKUP(D667,'00设备表'!$D:$F,2,0)</f>
        <v>华为5855</v>
      </c>
      <c r="F667" s="50" t="str">
        <f>VLOOKUP(G667,'00设备表'!$D:$F,3,0)</f>
        <v>HW108-07</v>
      </c>
      <c r="G667" s="99" t="s">
        <v>547</v>
      </c>
      <c r="H667" s="50" t="str">
        <f>VLOOKUP(G667,'00设备表'!$D:$F,2,0)</f>
        <v>天融信TopAPT3000</v>
      </c>
      <c r="I667" s="308" t="s">
        <v>577</v>
      </c>
      <c r="J667" s="109" t="str">
        <f t="shared" si="136"/>
        <v>超五类线</v>
      </c>
      <c r="K667" s="309">
        <v>1</v>
      </c>
      <c r="L667" s="109">
        <f t="shared" si="140"/>
        <v>15</v>
      </c>
      <c r="M667" s="310">
        <f t="shared" si="139"/>
        <v>15</v>
      </c>
      <c r="N667" s="311" t="str">
        <f t="shared" si="141"/>
        <v>上走线</v>
      </c>
      <c r="O667" s="312"/>
      <c r="P667" s="309"/>
      <c r="Q667" s="298">
        <f t="shared" si="142"/>
        <v>15</v>
      </c>
    </row>
    <row r="668" ht="16" hidden="1" spans="1:17">
      <c r="A668" s="308" t="s">
        <v>576</v>
      </c>
      <c r="B668" s="309">
        <v>633</v>
      </c>
      <c r="C668" s="50" t="str">
        <f>VLOOKUP(D668,'00设备表'!$D:$F,3,0)</f>
        <v>HW108-03</v>
      </c>
      <c r="D668" s="141" t="s">
        <v>610</v>
      </c>
      <c r="E668" s="50" t="str">
        <f>VLOOKUP(D668,'00设备表'!$D:$F,2,0)</f>
        <v>华为5855</v>
      </c>
      <c r="F668" s="50" t="str">
        <f>VLOOKUP(G668,'00设备表'!$D:$F,3,0)</f>
        <v>HW108-09</v>
      </c>
      <c r="G668" s="99" t="s">
        <v>558</v>
      </c>
      <c r="H668" s="50" t="str">
        <f>VLOOKUP(G668,'00设备表'!$D:$F,2,0)</f>
        <v>天融信TopAPT3000</v>
      </c>
      <c r="I668" s="308" t="s">
        <v>577</v>
      </c>
      <c r="J668" s="109" t="str">
        <f t="shared" si="136"/>
        <v>超五类线</v>
      </c>
      <c r="K668" s="309">
        <v>1</v>
      </c>
      <c r="L668" s="109">
        <f t="shared" si="140"/>
        <v>20</v>
      </c>
      <c r="M668" s="310">
        <f t="shared" si="139"/>
        <v>20</v>
      </c>
      <c r="N668" s="311" t="str">
        <f t="shared" si="141"/>
        <v>上走线</v>
      </c>
      <c r="O668" s="312"/>
      <c r="P668" s="309"/>
      <c r="Q668" s="298">
        <f t="shared" si="142"/>
        <v>20</v>
      </c>
    </row>
    <row r="669" ht="16" hidden="1" spans="1:17">
      <c r="A669" s="308" t="s">
        <v>576</v>
      </c>
      <c r="B669" s="309">
        <v>634</v>
      </c>
      <c r="C669" s="50" t="str">
        <f>VLOOKUP(D669,'00设备表'!$D:$F,3,0)</f>
        <v>HW108-03</v>
      </c>
      <c r="D669" s="141" t="s">
        <v>610</v>
      </c>
      <c r="E669" s="50" t="str">
        <f>VLOOKUP(D669,'00设备表'!$D:$F,2,0)</f>
        <v>华为5855</v>
      </c>
      <c r="F669" s="50" t="str">
        <f>VLOOKUP(G669,'00设备表'!$D:$F,3,0)</f>
        <v>HW108-07</v>
      </c>
      <c r="G669" s="99" t="s">
        <v>541</v>
      </c>
      <c r="H669" s="50" t="str">
        <f>VLOOKUP(G669,'00设备表'!$D:$F,2,0)</f>
        <v>中兴R5930 G2</v>
      </c>
      <c r="I669" s="308" t="s">
        <v>577</v>
      </c>
      <c r="J669" s="109" t="str">
        <f t="shared" si="136"/>
        <v>超五类线</v>
      </c>
      <c r="K669" s="309">
        <v>1</v>
      </c>
      <c r="L669" s="109">
        <f t="shared" si="140"/>
        <v>15</v>
      </c>
      <c r="M669" s="310">
        <f t="shared" si="139"/>
        <v>15</v>
      </c>
      <c r="N669" s="311" t="str">
        <f t="shared" si="141"/>
        <v>上走线</v>
      </c>
      <c r="O669" s="312"/>
      <c r="P669" s="309"/>
      <c r="Q669" s="298">
        <f t="shared" si="142"/>
        <v>15</v>
      </c>
    </row>
    <row r="670" ht="16" hidden="1" spans="1:17">
      <c r="A670" s="308" t="s">
        <v>576</v>
      </c>
      <c r="B670" s="309">
        <v>635</v>
      </c>
      <c r="C670" s="50" t="str">
        <f>VLOOKUP(D670,'00设备表'!$D:$F,3,0)</f>
        <v>HW108-03</v>
      </c>
      <c r="D670" s="141" t="s">
        <v>610</v>
      </c>
      <c r="E670" s="50" t="str">
        <f>VLOOKUP(D670,'00设备表'!$D:$F,2,0)</f>
        <v>华为5855</v>
      </c>
      <c r="F670" s="50" t="str">
        <f>VLOOKUP(G670,'00设备表'!$D:$F,3,0)</f>
        <v>HW108-09</v>
      </c>
      <c r="G670" s="99" t="s">
        <v>555</v>
      </c>
      <c r="H670" s="50" t="str">
        <f>VLOOKUP(G670,'00设备表'!$D:$F,2,0)</f>
        <v>中兴R5930 G2</v>
      </c>
      <c r="I670" s="308" t="s">
        <v>577</v>
      </c>
      <c r="J670" s="109" t="str">
        <f t="shared" si="136"/>
        <v>超五类线</v>
      </c>
      <c r="K670" s="309">
        <v>1</v>
      </c>
      <c r="L670" s="109">
        <f t="shared" si="140"/>
        <v>20</v>
      </c>
      <c r="M670" s="310">
        <f t="shared" si="139"/>
        <v>20</v>
      </c>
      <c r="N670" s="311" t="str">
        <f t="shared" si="141"/>
        <v>上走线</v>
      </c>
      <c r="O670" s="312"/>
      <c r="P670" s="309"/>
      <c r="Q670" s="298">
        <f t="shared" si="142"/>
        <v>20</v>
      </c>
    </row>
    <row r="671" ht="16" hidden="1" spans="1:17">
      <c r="A671" s="308" t="s">
        <v>576</v>
      </c>
      <c r="B671" s="309">
        <v>636</v>
      </c>
      <c r="C671" s="50" t="str">
        <f>VLOOKUP(D671,'00设备表'!$D:$F,3,0)</f>
        <v>HW108-03</v>
      </c>
      <c r="D671" s="141" t="s">
        <v>610</v>
      </c>
      <c r="E671" s="50" t="str">
        <f>VLOOKUP(D671,'00设备表'!$D:$F,2,0)</f>
        <v>华为5855</v>
      </c>
      <c r="F671" s="50" t="str">
        <f>VLOOKUP(G671,'00设备表'!$D:$F,3,0)</f>
        <v>HW108-07</v>
      </c>
      <c r="G671" s="99" t="s">
        <v>540</v>
      </c>
      <c r="H671" s="50" t="str">
        <f>VLOOKUP(G671,'00设备表'!$D:$F,2,0)</f>
        <v>中兴R5930 G2</v>
      </c>
      <c r="I671" s="308" t="s">
        <v>577</v>
      </c>
      <c r="J671" s="109" t="str">
        <f t="shared" si="136"/>
        <v>超五类线</v>
      </c>
      <c r="K671" s="309">
        <v>1</v>
      </c>
      <c r="L671" s="109">
        <f t="shared" si="140"/>
        <v>15</v>
      </c>
      <c r="M671" s="310">
        <f t="shared" si="139"/>
        <v>15</v>
      </c>
      <c r="N671" s="311" t="str">
        <f t="shared" si="141"/>
        <v>上走线</v>
      </c>
      <c r="O671" s="312"/>
      <c r="P671" s="309"/>
      <c r="Q671" s="298">
        <f t="shared" si="142"/>
        <v>15</v>
      </c>
    </row>
    <row r="672" ht="16" hidden="1" spans="1:17">
      <c r="A672" s="308" t="s">
        <v>576</v>
      </c>
      <c r="B672" s="309">
        <v>637</v>
      </c>
      <c r="C672" s="50" t="str">
        <f>VLOOKUP(D672,'00设备表'!$D:$F,3,0)</f>
        <v>HW108-03</v>
      </c>
      <c r="D672" s="141" t="s">
        <v>610</v>
      </c>
      <c r="E672" s="50" t="str">
        <f>VLOOKUP(D672,'00设备表'!$D:$F,2,0)</f>
        <v>华为5855</v>
      </c>
      <c r="F672" s="50" t="str">
        <f>VLOOKUP(G672,'00设备表'!$D:$F,3,0)</f>
        <v>HW108-09</v>
      </c>
      <c r="G672" s="25" t="s">
        <v>554</v>
      </c>
      <c r="H672" s="50" t="str">
        <f>VLOOKUP(G672,'00设备表'!$D:$F,2,0)</f>
        <v>中兴R5930 G2</v>
      </c>
      <c r="I672" s="308" t="s">
        <v>577</v>
      </c>
      <c r="J672" s="109" t="str">
        <f t="shared" si="136"/>
        <v>超五类线</v>
      </c>
      <c r="K672" s="309">
        <v>1</v>
      </c>
      <c r="L672" s="109">
        <f t="shared" si="140"/>
        <v>20</v>
      </c>
      <c r="M672" s="310">
        <f t="shared" si="139"/>
        <v>20</v>
      </c>
      <c r="N672" s="311" t="str">
        <f t="shared" si="141"/>
        <v>上走线</v>
      </c>
      <c r="O672" s="312"/>
      <c r="P672" s="309"/>
      <c r="Q672" s="298">
        <f t="shared" si="142"/>
        <v>20</v>
      </c>
    </row>
    <row r="673" customFormat="1" ht="16.8" hidden="1" spans="1:17">
      <c r="A673" s="308" t="s">
        <v>576</v>
      </c>
      <c r="B673" s="309">
        <v>638</v>
      </c>
      <c r="C673" s="50" t="str">
        <f>VLOOKUP(D673,'00设备表'!$D:$F,3,0)</f>
        <v>HW105-04</v>
      </c>
      <c r="D673" s="141" t="s">
        <v>366</v>
      </c>
      <c r="E673" s="50" t="str">
        <f>VLOOKUP(D673,'00设备表'!$D:$F,2,0)</f>
        <v>华为CE6881H</v>
      </c>
      <c r="F673" s="50" t="str">
        <f>VLOOKUP(G673,'00设备表'!$D:$F,3,0)</f>
        <v>HW105-05</v>
      </c>
      <c r="G673" s="141" t="s">
        <v>380</v>
      </c>
      <c r="H673" s="50" t="str">
        <f>VLOOKUP(G673,'00设备表'!$D:$F,2,0)</f>
        <v>华为CE6881H</v>
      </c>
      <c r="I673" s="308" t="s">
        <v>578</v>
      </c>
      <c r="J673" s="109" t="str">
        <f t="shared" ref="J672:J714" si="143">IF(I673="多模双头尾纤","LC-LC"&amp;" "&amp;L673&amp;"米",IF(I673="单模双头尾纤","SC-LC"&amp;" "&amp;L673&amp;"米",IF(I673="MPO双头尾纤","MPO-MPO"&amp;" "&amp;L673&amp;"米",IF(I673="以太网线","超五类线",0))))</f>
        <v>LC-LC 15米</v>
      </c>
      <c r="K673" s="309">
        <v>4</v>
      </c>
      <c r="L673" s="109">
        <f t="shared" ref="L672:L681" si="144">IF(C673=F673,10,(10+ROUNDUP(ABS(MID(C673,7,3)-MID(F673,7,3))/4,0)*5))</f>
        <v>15</v>
      </c>
      <c r="M673" s="310">
        <f t="shared" si="139"/>
        <v>60</v>
      </c>
      <c r="N673" s="311" t="str">
        <f t="shared" si="141"/>
        <v>上走线</v>
      </c>
      <c r="O673" s="312"/>
      <c r="P673" s="309"/>
      <c r="Q673" s="298">
        <f t="shared" si="142"/>
        <v>15</v>
      </c>
    </row>
    <row r="674" customFormat="1" ht="16.8" hidden="1" spans="1:17">
      <c r="A674" s="308" t="s">
        <v>576</v>
      </c>
      <c r="B674" s="309">
        <v>639</v>
      </c>
      <c r="C674" s="50" t="str">
        <f>VLOOKUP(D674,'00设备表'!$D:$F,3,0)</f>
        <v>HW105-04</v>
      </c>
      <c r="D674" s="141" t="s">
        <v>366</v>
      </c>
      <c r="E674" s="50" t="str">
        <f>VLOOKUP(D674,'00设备表'!$D:$F,2,0)</f>
        <v>华为CE6881H</v>
      </c>
      <c r="F674" s="50" t="str">
        <f>VLOOKUP(G674,'00设备表'!$D:$F,3,0)</f>
        <v>HW105-05</v>
      </c>
      <c r="G674" s="141" t="s">
        <v>380</v>
      </c>
      <c r="H674" s="50" t="str">
        <f>VLOOKUP(G674,'00设备表'!$D:$F,2,0)</f>
        <v>华为CE6881H</v>
      </c>
      <c r="I674" s="308" t="s">
        <v>599</v>
      </c>
      <c r="J674" s="109" t="str">
        <f t="shared" si="143"/>
        <v>MPO-MPO 15米</v>
      </c>
      <c r="K674" s="309">
        <v>2</v>
      </c>
      <c r="L674" s="109">
        <f t="shared" si="144"/>
        <v>15</v>
      </c>
      <c r="M674" s="310">
        <f t="shared" si="139"/>
        <v>30</v>
      </c>
      <c r="N674" s="311" t="str">
        <f t="shared" si="141"/>
        <v>上走线</v>
      </c>
      <c r="O674" s="312"/>
      <c r="P674" s="309"/>
      <c r="Q674" s="298">
        <f t="shared" si="142"/>
        <v>15</v>
      </c>
    </row>
    <row r="675" customFormat="1" ht="16.8" hidden="1" spans="1:17">
      <c r="A675" s="308" t="s">
        <v>576</v>
      </c>
      <c r="B675" s="309">
        <v>640</v>
      </c>
      <c r="C675" s="50" t="str">
        <f>VLOOKUP(D675,'00设备表'!$D:$F,3,0)</f>
        <v>HW105-04</v>
      </c>
      <c r="D675" s="141" t="s">
        <v>366</v>
      </c>
      <c r="E675" s="50" t="str">
        <f>VLOOKUP(D675,'00设备表'!$D:$F,2,0)</f>
        <v>华为CE6881H</v>
      </c>
      <c r="F675" s="50" t="str">
        <f>VLOOKUP(G675,'00设备表'!$D:$F,3,0)</f>
        <v>HW105-04</v>
      </c>
      <c r="G675" s="28" t="s">
        <v>378</v>
      </c>
      <c r="H675" s="50" t="str">
        <f>VLOOKUP(G675,'00设备表'!$D:$F,2,0)</f>
        <v>烽火R220K V2</v>
      </c>
      <c r="I675" s="308" t="s">
        <v>578</v>
      </c>
      <c r="J675" s="109" t="str">
        <f t="shared" si="143"/>
        <v>LC-LC 10米</v>
      </c>
      <c r="K675" s="309">
        <v>2</v>
      </c>
      <c r="L675" s="109">
        <f t="shared" si="144"/>
        <v>10</v>
      </c>
      <c r="M675" s="310">
        <f t="shared" si="139"/>
        <v>20</v>
      </c>
      <c r="N675" s="311" t="str">
        <f t="shared" si="141"/>
        <v>架内走线</v>
      </c>
      <c r="O675" s="312"/>
      <c r="P675" s="309"/>
      <c r="Q675" s="298">
        <f t="shared" si="142"/>
        <v>10</v>
      </c>
    </row>
    <row r="676" customFormat="1" ht="16.8" hidden="1" spans="1:17">
      <c r="A676" s="308" t="s">
        <v>576</v>
      </c>
      <c r="B676" s="309">
        <v>641</v>
      </c>
      <c r="C676" s="50" t="str">
        <f>VLOOKUP(D676,'00设备表'!$D:$F,3,0)</f>
        <v>HW105-04</v>
      </c>
      <c r="D676" s="141" t="s">
        <v>366</v>
      </c>
      <c r="E676" s="50" t="str">
        <f>VLOOKUP(D676,'00设备表'!$D:$F,2,0)</f>
        <v>华为CE6881H</v>
      </c>
      <c r="F676" s="50" t="str">
        <f>VLOOKUP(G676,'00设备表'!$D:$F,3,0)</f>
        <v>HW105-05</v>
      </c>
      <c r="G676" s="28" t="s">
        <v>389</v>
      </c>
      <c r="H676" s="50" t="str">
        <f>VLOOKUP(G676,'00设备表'!$D:$F,2,0)</f>
        <v>烽火R220K V2</v>
      </c>
      <c r="I676" s="308" t="s">
        <v>578</v>
      </c>
      <c r="J676" s="109" t="str">
        <f t="shared" si="143"/>
        <v>LC-LC 15米</v>
      </c>
      <c r="K676" s="309">
        <v>2</v>
      </c>
      <c r="L676" s="109">
        <f t="shared" si="144"/>
        <v>15</v>
      </c>
      <c r="M676" s="310">
        <f t="shared" ref="M676:M678" si="145">K676*L676</f>
        <v>30</v>
      </c>
      <c r="N676" s="311" t="str">
        <f t="shared" si="141"/>
        <v>上走线</v>
      </c>
      <c r="O676" s="312"/>
      <c r="P676" s="309"/>
      <c r="Q676" s="298">
        <f t="shared" si="142"/>
        <v>15</v>
      </c>
    </row>
    <row r="677" customFormat="1" ht="16.8" hidden="1" spans="1:17">
      <c r="A677" s="308" t="s">
        <v>576</v>
      </c>
      <c r="B677" s="309">
        <v>642</v>
      </c>
      <c r="C677" s="50" t="str">
        <f>VLOOKUP(D677,'00设备表'!$D:$F,3,0)</f>
        <v>HW105-04</v>
      </c>
      <c r="D677" s="141" t="s">
        <v>366</v>
      </c>
      <c r="E677" s="50" t="str">
        <f>VLOOKUP(D677,'00设备表'!$D:$F,2,0)</f>
        <v>华为CE6881H</v>
      </c>
      <c r="F677" s="50" t="str">
        <f>VLOOKUP(G677,'00设备表'!$D:$F,3,0)</f>
        <v>HW105-04</v>
      </c>
      <c r="G677" s="28" t="s">
        <v>377</v>
      </c>
      <c r="H677" s="50" t="str">
        <f>VLOOKUP(G677,'00设备表'!$D:$F,2,0)</f>
        <v>烽火R220K V2</v>
      </c>
      <c r="I677" s="308" t="s">
        <v>578</v>
      </c>
      <c r="J677" s="109" t="str">
        <f t="shared" si="143"/>
        <v>LC-LC 10米</v>
      </c>
      <c r="K677" s="309">
        <v>2</v>
      </c>
      <c r="L677" s="109">
        <f t="shared" si="144"/>
        <v>10</v>
      </c>
      <c r="M677" s="310">
        <f t="shared" ref="M677" si="146">K677*L677</f>
        <v>20</v>
      </c>
      <c r="N677" s="311" t="str">
        <f t="shared" si="141"/>
        <v>架内走线</v>
      </c>
      <c r="O677" s="312"/>
      <c r="P677" s="309"/>
      <c r="Q677" s="298">
        <f t="shared" si="142"/>
        <v>10</v>
      </c>
    </row>
    <row r="678" customFormat="1" ht="16.8" hidden="1" spans="1:17">
      <c r="A678" s="308" t="s">
        <v>576</v>
      </c>
      <c r="B678" s="309">
        <v>643</v>
      </c>
      <c r="C678" s="50" t="str">
        <f>VLOOKUP(D678,'00设备表'!$D:$F,3,0)</f>
        <v>HW105-04</v>
      </c>
      <c r="D678" s="141" t="s">
        <v>366</v>
      </c>
      <c r="E678" s="50" t="str">
        <f>VLOOKUP(D678,'00设备表'!$D:$F,2,0)</f>
        <v>华为CE6881H</v>
      </c>
      <c r="F678" s="50" t="str">
        <f>VLOOKUP(G678,'00设备表'!$D:$F,3,0)</f>
        <v>HW105-05</v>
      </c>
      <c r="G678" s="28" t="s">
        <v>388</v>
      </c>
      <c r="H678" s="50" t="str">
        <f>VLOOKUP(G678,'00设备表'!$D:$F,2,0)</f>
        <v>烽火R220K V2</v>
      </c>
      <c r="I678" s="308" t="s">
        <v>578</v>
      </c>
      <c r="J678" s="109" t="str">
        <f t="shared" si="143"/>
        <v>LC-LC 15米</v>
      </c>
      <c r="K678" s="309">
        <v>2</v>
      </c>
      <c r="L678" s="109">
        <f t="shared" si="144"/>
        <v>15</v>
      </c>
      <c r="M678" s="310">
        <f t="shared" si="145"/>
        <v>30</v>
      </c>
      <c r="N678" s="311" t="str">
        <f t="shared" si="141"/>
        <v>上走线</v>
      </c>
      <c r="O678" s="312"/>
      <c r="P678" s="309"/>
      <c r="Q678" s="298">
        <f t="shared" si="142"/>
        <v>15</v>
      </c>
    </row>
    <row r="679" customFormat="1" ht="16.8" hidden="1" spans="1:17">
      <c r="A679" s="308" t="s">
        <v>576</v>
      </c>
      <c r="B679" s="309">
        <v>644</v>
      </c>
      <c r="C679" s="50" t="str">
        <f>VLOOKUP(D679,'00设备表'!$D:$F,3,0)</f>
        <v>HW105-04</v>
      </c>
      <c r="D679" s="141" t="s">
        <v>366</v>
      </c>
      <c r="E679" s="50" t="str">
        <f>VLOOKUP(D679,'00设备表'!$D:$F,2,0)</f>
        <v>华为CE6881H</v>
      </c>
      <c r="F679" s="50" t="str">
        <f>VLOOKUP(G679,'00设备表'!$D:$F,3,0)</f>
        <v>HW105-04</v>
      </c>
      <c r="G679" s="28" t="s">
        <v>376</v>
      </c>
      <c r="H679" s="50" t="str">
        <f>VLOOKUP(G679,'00设备表'!$D:$F,2,0)</f>
        <v>烽火R220K V2</v>
      </c>
      <c r="I679" s="308" t="s">
        <v>578</v>
      </c>
      <c r="J679" s="109" t="str">
        <f t="shared" si="143"/>
        <v>LC-LC 10米</v>
      </c>
      <c r="K679" s="309">
        <v>2</v>
      </c>
      <c r="L679" s="109">
        <f t="shared" si="144"/>
        <v>10</v>
      </c>
      <c r="M679" s="310">
        <f t="shared" ref="M679:M681" si="147">K679*L679</f>
        <v>20</v>
      </c>
      <c r="N679" s="311" t="str">
        <f t="shared" si="141"/>
        <v>架内走线</v>
      </c>
      <c r="O679" s="312"/>
      <c r="P679" s="309"/>
      <c r="Q679" s="298">
        <f t="shared" si="142"/>
        <v>10</v>
      </c>
    </row>
    <row r="680" customFormat="1" ht="16.8" hidden="1" spans="1:17">
      <c r="A680" s="308" t="s">
        <v>576</v>
      </c>
      <c r="B680" s="309">
        <v>645</v>
      </c>
      <c r="C680" s="50" t="str">
        <f>VLOOKUP(D680,'00设备表'!$D:$F,3,0)</f>
        <v>HW105-04</v>
      </c>
      <c r="D680" s="141" t="s">
        <v>366</v>
      </c>
      <c r="E680" s="50" t="str">
        <f>VLOOKUP(D680,'00设备表'!$D:$F,2,0)</f>
        <v>华为CE6881H</v>
      </c>
      <c r="F680" s="50" t="str">
        <f>VLOOKUP(G680,'00设备表'!$D:$F,3,0)</f>
        <v>HW105-02</v>
      </c>
      <c r="G680" s="28" t="s">
        <v>358</v>
      </c>
      <c r="H680" s="50" t="str">
        <f>VLOOKUP(G680,'00设备表'!$D:$F,2,0)</f>
        <v>华为5855</v>
      </c>
      <c r="I680" s="308" t="s">
        <v>578</v>
      </c>
      <c r="J680" s="109" t="str">
        <f t="shared" si="143"/>
        <v>LC-LC 15米</v>
      </c>
      <c r="K680" s="309">
        <v>2</v>
      </c>
      <c r="L680" s="109">
        <f t="shared" si="144"/>
        <v>15</v>
      </c>
      <c r="M680" s="310">
        <f t="shared" si="147"/>
        <v>30</v>
      </c>
      <c r="N680" s="311" t="str">
        <f t="shared" si="141"/>
        <v>上走线</v>
      </c>
      <c r="O680" s="312"/>
      <c r="P680" s="309"/>
      <c r="Q680" s="298">
        <f t="shared" si="142"/>
        <v>15</v>
      </c>
    </row>
    <row r="681" customFormat="1" ht="16.8" hidden="1" spans="1:17">
      <c r="A681" s="308" t="s">
        <v>576</v>
      </c>
      <c r="B681" s="309">
        <v>646</v>
      </c>
      <c r="C681" s="50" t="str">
        <f>VLOOKUP(D681,'00设备表'!$D:$F,3,0)</f>
        <v>HW105-04</v>
      </c>
      <c r="D681" s="141" t="s">
        <v>366</v>
      </c>
      <c r="E681" s="50" t="str">
        <f>VLOOKUP(D681,'00设备表'!$D:$F,2,0)</f>
        <v>华为CE6881H</v>
      </c>
      <c r="F681" s="50" t="str">
        <f>VLOOKUP(G681,'00设备表'!$D:$F,3,0)</f>
        <v>HW105-08</v>
      </c>
      <c r="G681" s="28" t="s">
        <v>403</v>
      </c>
      <c r="H681" s="50" t="str">
        <f>VLOOKUP(G681,'00设备表'!$D:$F,2,0)</f>
        <v>华为5855</v>
      </c>
      <c r="I681" s="308" t="s">
        <v>578</v>
      </c>
      <c r="J681" s="109" t="str">
        <f t="shared" si="143"/>
        <v>LC-LC 15米</v>
      </c>
      <c r="K681" s="309">
        <v>2</v>
      </c>
      <c r="L681" s="109">
        <f t="shared" si="144"/>
        <v>15</v>
      </c>
      <c r="M681" s="310">
        <f t="shared" si="147"/>
        <v>30</v>
      </c>
      <c r="N681" s="311" t="str">
        <f t="shared" si="141"/>
        <v>上走线</v>
      </c>
      <c r="O681" s="312"/>
      <c r="P681" s="309"/>
      <c r="Q681" s="298">
        <f t="shared" si="142"/>
        <v>15</v>
      </c>
    </row>
    <row r="682" s="297" customFormat="1" ht="16" hidden="1" spans="1:17">
      <c r="A682" s="308" t="s">
        <v>576</v>
      </c>
      <c r="B682" s="309">
        <v>647</v>
      </c>
      <c r="C682" s="50" t="str">
        <f>VLOOKUP(D682,'00设备表'!$D:$F,3,0)</f>
        <v>HW105-04</v>
      </c>
      <c r="D682" s="97" t="s">
        <v>366</v>
      </c>
      <c r="E682" s="158" t="str">
        <f>VLOOKUP(D682,'00设备表'!$D:$F,2,0)</f>
        <v>华为CE6881H</v>
      </c>
      <c r="F682" s="158" t="str">
        <f>VLOOKUP(G682,'00设备表'!$D:$F,3,0)</f>
        <v>HW106-04</v>
      </c>
      <c r="G682" s="51" t="s">
        <v>428</v>
      </c>
      <c r="H682" s="158" t="str">
        <f>VLOOKUP(G682,'00设备表'!$D:$F,2,0)</f>
        <v>华为5855</v>
      </c>
      <c r="I682" s="308" t="s">
        <v>578</v>
      </c>
      <c r="J682" s="109" t="str">
        <f t="shared" si="143"/>
        <v>LC-LC 15米</v>
      </c>
      <c r="K682" s="309">
        <v>2</v>
      </c>
      <c r="L682" s="313">
        <f t="shared" ref="L682:L694" si="148">IF(C682=F682,10,(10+ROUNDUP(ABS(MID(C682,4,2)-MID(F682,4,2))/4,0)*5))</f>
        <v>15</v>
      </c>
      <c r="M682" s="314"/>
      <c r="N682" s="315" t="str">
        <f t="shared" si="141"/>
        <v>上走线</v>
      </c>
      <c r="O682" s="316"/>
      <c r="P682" s="317" t="s">
        <v>603</v>
      </c>
      <c r="Q682" s="297" t="e">
        <f t="shared" ref="Q682:Q694" si="149">IF(ABS(MID(C682,1,2)-MID(F682,1,2))&lt;&gt;0,"建议手动计算",IF(C682=F682,10,(10+ROUNDUP(ABS(MID(C682,3,3)-MID(F682,3,3))/4,0)*5)))</f>
        <v>#VALUE!</v>
      </c>
    </row>
    <row r="683" hidden="1" spans="1:17">
      <c r="A683" s="308" t="s">
        <v>576</v>
      </c>
      <c r="B683" s="309">
        <v>648</v>
      </c>
      <c r="C683" s="50" t="str">
        <f>VLOOKUP(D683,'00设备表'!$D:$F,3,0)</f>
        <v>HW105-04</v>
      </c>
      <c r="D683" s="141" t="s">
        <v>366</v>
      </c>
      <c r="E683" s="50" t="str">
        <f>VLOOKUP(D683,'00设备表'!$D:$F,2,0)</f>
        <v>华为CE6881H</v>
      </c>
      <c r="F683" s="50" t="str">
        <f>VLOOKUP(G683,'00设备表'!$D:$F,3,0)</f>
        <v>HW108-07</v>
      </c>
      <c r="G683" s="99" t="s">
        <v>537</v>
      </c>
      <c r="H683" s="50" t="str">
        <f>VLOOKUP(G683,'00设备表'!$D:$F,2,0)</f>
        <v>信安SJJ186</v>
      </c>
      <c r="I683" s="308" t="s">
        <v>578</v>
      </c>
      <c r="J683" s="109" t="str">
        <f t="shared" si="143"/>
        <v>LC-LC 15米</v>
      </c>
      <c r="K683" s="309">
        <v>4</v>
      </c>
      <c r="L683" s="109">
        <f t="shared" si="148"/>
        <v>15</v>
      </c>
      <c r="M683" s="310">
        <f>K683*L683</f>
        <v>60</v>
      </c>
      <c r="N683" s="311" t="str">
        <f t="shared" si="141"/>
        <v>上走线</v>
      </c>
      <c r="O683" s="312"/>
      <c r="P683" s="308" t="s">
        <v>604</v>
      </c>
      <c r="Q683" s="298" t="e">
        <f t="shared" si="149"/>
        <v>#VALUE!</v>
      </c>
    </row>
    <row r="684" hidden="1" spans="1:17">
      <c r="A684" s="308" t="s">
        <v>576</v>
      </c>
      <c r="B684" s="309">
        <v>649</v>
      </c>
      <c r="C684" s="50" t="str">
        <f>VLOOKUP(D684,'00设备表'!$D:$F,3,0)</f>
        <v>HW105-04</v>
      </c>
      <c r="D684" s="141" t="s">
        <v>366</v>
      </c>
      <c r="E684" s="50" t="str">
        <f>VLOOKUP(D684,'00设备表'!$D:$F,2,0)</f>
        <v>华为CE6881H</v>
      </c>
      <c r="F684" s="50" t="str">
        <f>VLOOKUP(G684,'00设备表'!$D:$F,3,0)</f>
        <v>HW108-07</v>
      </c>
      <c r="G684" s="99" t="s">
        <v>539</v>
      </c>
      <c r="H684" s="50" t="str">
        <f>VLOOKUP(G684,'00设备表'!$D:$F,2,0)</f>
        <v>信安SJJ186</v>
      </c>
      <c r="I684" s="308" t="s">
        <v>578</v>
      </c>
      <c r="J684" s="109" t="str">
        <f t="shared" si="143"/>
        <v>LC-LC 15米</v>
      </c>
      <c r="K684" s="309">
        <v>4</v>
      </c>
      <c r="L684" s="109">
        <f t="shared" si="148"/>
        <v>15</v>
      </c>
      <c r="M684" s="310">
        <f>K684*L684</f>
        <v>60</v>
      </c>
      <c r="N684" s="311" t="str">
        <f t="shared" si="141"/>
        <v>上走线</v>
      </c>
      <c r="O684" s="312"/>
      <c r="P684" s="309"/>
      <c r="Q684" s="298" t="e">
        <f t="shared" si="149"/>
        <v>#VALUE!</v>
      </c>
    </row>
    <row r="685" ht="16" hidden="1" spans="1:17">
      <c r="A685" s="308" t="s">
        <v>576</v>
      </c>
      <c r="B685" s="309">
        <v>650</v>
      </c>
      <c r="C685" s="50" t="str">
        <f>VLOOKUP(D685,'00设备表'!$D:$F,3,0)</f>
        <v>HW105-05</v>
      </c>
      <c r="D685" s="141" t="s">
        <v>380</v>
      </c>
      <c r="E685" s="50" t="str">
        <f>VLOOKUP(D685,'00设备表'!$D:$F,2,0)</f>
        <v>华为CE6881H</v>
      </c>
      <c r="F685" s="50" t="str">
        <f>VLOOKUP(G685,'00设备表'!$D:$F,3,0)</f>
        <v>HW105-04</v>
      </c>
      <c r="G685" s="28" t="s">
        <v>378</v>
      </c>
      <c r="H685" s="50" t="str">
        <f>VLOOKUP(G685,'00设备表'!$D:$F,2,0)</f>
        <v>烽火R220K V2</v>
      </c>
      <c r="I685" s="308" t="s">
        <v>578</v>
      </c>
      <c r="J685" s="109" t="str">
        <f t="shared" si="143"/>
        <v>LC-LC 10米</v>
      </c>
      <c r="K685" s="309">
        <v>2</v>
      </c>
      <c r="L685" s="109">
        <f t="shared" si="148"/>
        <v>10</v>
      </c>
      <c r="M685" s="310"/>
      <c r="N685" s="311" t="str">
        <f t="shared" si="141"/>
        <v>架内走线</v>
      </c>
      <c r="O685" s="312"/>
      <c r="P685" s="309"/>
      <c r="Q685" s="298" t="e">
        <f t="shared" si="149"/>
        <v>#VALUE!</v>
      </c>
    </row>
    <row r="686" ht="16" hidden="1" spans="1:17">
      <c r="A686" s="308" t="s">
        <v>576</v>
      </c>
      <c r="B686" s="309">
        <v>651</v>
      </c>
      <c r="C686" s="50" t="str">
        <f>VLOOKUP(D686,'00设备表'!$D:$F,3,0)</f>
        <v>HW105-05</v>
      </c>
      <c r="D686" s="141" t="s">
        <v>380</v>
      </c>
      <c r="E686" s="50" t="str">
        <f>VLOOKUP(D686,'00设备表'!$D:$F,2,0)</f>
        <v>华为CE6881H</v>
      </c>
      <c r="F686" s="50" t="str">
        <f>VLOOKUP(G686,'00设备表'!$D:$F,3,0)</f>
        <v>HW105-05</v>
      </c>
      <c r="G686" s="28" t="s">
        <v>389</v>
      </c>
      <c r="H686" s="50" t="str">
        <f>VLOOKUP(G686,'00设备表'!$D:$F,2,0)</f>
        <v>烽火R220K V2</v>
      </c>
      <c r="I686" s="308" t="s">
        <v>578</v>
      </c>
      <c r="J686" s="109" t="str">
        <f t="shared" si="143"/>
        <v>LC-LC 10米</v>
      </c>
      <c r="K686" s="309">
        <v>2</v>
      </c>
      <c r="L686" s="109">
        <f t="shared" si="148"/>
        <v>10</v>
      </c>
      <c r="M686" s="310">
        <f>K686*L686</f>
        <v>20</v>
      </c>
      <c r="N686" s="311" t="str">
        <f t="shared" si="141"/>
        <v>架内走线</v>
      </c>
      <c r="O686" s="312"/>
      <c r="P686" s="309"/>
      <c r="Q686" s="298" t="e">
        <f t="shared" si="149"/>
        <v>#VALUE!</v>
      </c>
    </row>
    <row r="687" ht="16" hidden="1" spans="1:17">
      <c r="A687" s="308" t="s">
        <v>576</v>
      </c>
      <c r="B687" s="309">
        <v>652</v>
      </c>
      <c r="C687" s="50" t="str">
        <f>VLOOKUP(D687,'00设备表'!$D:$F,3,0)</f>
        <v>HW105-05</v>
      </c>
      <c r="D687" s="141" t="s">
        <v>380</v>
      </c>
      <c r="E687" s="50" t="str">
        <f>VLOOKUP(D687,'00设备表'!$D:$F,2,0)</f>
        <v>华为CE6881H</v>
      </c>
      <c r="F687" s="50" t="str">
        <f>VLOOKUP(G687,'00设备表'!$D:$F,3,0)</f>
        <v>HW105-04</v>
      </c>
      <c r="G687" s="28" t="s">
        <v>377</v>
      </c>
      <c r="H687" s="50" t="str">
        <f>VLOOKUP(G687,'00设备表'!$D:$F,2,0)</f>
        <v>烽火R220K V2</v>
      </c>
      <c r="I687" s="308" t="s">
        <v>578</v>
      </c>
      <c r="J687" s="109" t="str">
        <f t="shared" si="143"/>
        <v>LC-LC 10米</v>
      </c>
      <c r="K687" s="309">
        <v>2</v>
      </c>
      <c r="L687" s="109">
        <f t="shared" si="148"/>
        <v>10</v>
      </c>
      <c r="M687" s="310">
        <f>K687*L687</f>
        <v>20</v>
      </c>
      <c r="N687" s="311" t="str">
        <f t="shared" si="141"/>
        <v>架内走线</v>
      </c>
      <c r="O687" s="312"/>
      <c r="P687" s="309"/>
      <c r="Q687" s="298" t="e">
        <f t="shared" si="149"/>
        <v>#VALUE!</v>
      </c>
    </row>
    <row r="688" ht="16" hidden="1" spans="1:17">
      <c r="A688" s="308" t="s">
        <v>576</v>
      </c>
      <c r="B688" s="309">
        <v>653</v>
      </c>
      <c r="C688" s="50" t="str">
        <f>VLOOKUP(D688,'00设备表'!$D:$F,3,0)</f>
        <v>HW105-05</v>
      </c>
      <c r="D688" s="141" t="s">
        <v>380</v>
      </c>
      <c r="E688" s="50" t="str">
        <f>VLOOKUP(D688,'00设备表'!$D:$F,2,0)</f>
        <v>华为CE6881H</v>
      </c>
      <c r="F688" s="50" t="str">
        <f>VLOOKUP(G688,'00设备表'!$D:$F,3,0)</f>
        <v>HW105-05</v>
      </c>
      <c r="G688" s="28" t="s">
        <v>388</v>
      </c>
      <c r="H688" s="50" t="str">
        <f>VLOOKUP(G688,'00设备表'!$D:$F,2,0)</f>
        <v>烽火R220K V2</v>
      </c>
      <c r="I688" s="308" t="s">
        <v>578</v>
      </c>
      <c r="J688" s="109" t="str">
        <f t="shared" si="143"/>
        <v>LC-LC 10米</v>
      </c>
      <c r="K688" s="309">
        <v>2</v>
      </c>
      <c r="L688" s="109">
        <f t="shared" si="148"/>
        <v>10</v>
      </c>
      <c r="M688" s="310">
        <f>K688*L688</f>
        <v>20</v>
      </c>
      <c r="N688" s="311" t="str">
        <f t="shared" si="141"/>
        <v>架内走线</v>
      </c>
      <c r="O688" s="312"/>
      <c r="P688" s="309"/>
      <c r="Q688" s="298" t="e">
        <f t="shared" si="149"/>
        <v>#VALUE!</v>
      </c>
    </row>
    <row r="689" ht="16" hidden="1" spans="1:17">
      <c r="A689" s="308" t="s">
        <v>576</v>
      </c>
      <c r="B689" s="309">
        <v>654</v>
      </c>
      <c r="C689" s="50" t="str">
        <f>VLOOKUP(D689,'00设备表'!$D:$F,3,0)</f>
        <v>HW105-05</v>
      </c>
      <c r="D689" s="141" t="s">
        <v>380</v>
      </c>
      <c r="E689" s="50" t="str">
        <f>VLOOKUP(D689,'00设备表'!$D:$F,2,0)</f>
        <v>华为CE6881H</v>
      </c>
      <c r="F689" s="50" t="str">
        <f>VLOOKUP(G689,'00设备表'!$D:$F,3,0)</f>
        <v>HW105-04</v>
      </c>
      <c r="G689" s="28" t="s">
        <v>376</v>
      </c>
      <c r="H689" s="50" t="str">
        <f>VLOOKUP(G689,'00设备表'!$D:$F,2,0)</f>
        <v>烽火R220K V2</v>
      </c>
      <c r="I689" s="308" t="s">
        <v>578</v>
      </c>
      <c r="J689" s="109" t="str">
        <f t="shared" si="143"/>
        <v>LC-LC 10米</v>
      </c>
      <c r="K689" s="309">
        <v>2</v>
      </c>
      <c r="L689" s="109">
        <f t="shared" si="148"/>
        <v>10</v>
      </c>
      <c r="M689" s="310"/>
      <c r="N689" s="311" t="str">
        <f t="shared" ref="N689" si="150">IF(L689=10,"架内走线","上走线")</f>
        <v>架内走线</v>
      </c>
      <c r="O689" s="312"/>
      <c r="P689" s="309"/>
      <c r="Q689" s="298" t="e">
        <f t="shared" si="149"/>
        <v>#VALUE!</v>
      </c>
    </row>
    <row r="690" ht="16" hidden="1" spans="1:17">
      <c r="A690" s="308" t="s">
        <v>576</v>
      </c>
      <c r="B690" s="309">
        <v>655</v>
      </c>
      <c r="C690" s="50" t="str">
        <f>VLOOKUP(D690,'00设备表'!$D:$F,3,0)</f>
        <v>HW105-05</v>
      </c>
      <c r="D690" s="141" t="s">
        <v>380</v>
      </c>
      <c r="E690" s="50" t="str">
        <f>VLOOKUP(D690,'00设备表'!$D:$F,2,0)</f>
        <v>华为CE6881H</v>
      </c>
      <c r="F690" s="50" t="str">
        <f>VLOOKUP(G690,'00设备表'!$D:$F,3,0)</f>
        <v>HW105-02</v>
      </c>
      <c r="G690" s="28" t="s">
        <v>358</v>
      </c>
      <c r="H690" s="50" t="str">
        <f>VLOOKUP(G690,'00设备表'!$D:$F,2,0)</f>
        <v>华为5855</v>
      </c>
      <c r="I690" s="308" t="s">
        <v>578</v>
      </c>
      <c r="J690" s="109" t="str">
        <f t="shared" ref="J690:J732" si="151">IF(I690="多模双头尾纤","LC-LC"&amp;" "&amp;L690&amp;"米",IF(I690="单模双头尾纤","SC-LC"&amp;" "&amp;L690&amp;"米",IF(I690="MPO双头尾纤","MPO-MPO"&amp;" "&amp;L690&amp;"米",IF(I690="以太网线","超五类线",0))))</f>
        <v>LC-LC 10米</v>
      </c>
      <c r="K690" s="309">
        <v>2</v>
      </c>
      <c r="L690" s="109">
        <f t="shared" si="148"/>
        <v>10</v>
      </c>
      <c r="M690" s="310">
        <f t="shared" ref="M690:M735" si="152">K690*L690</f>
        <v>20</v>
      </c>
      <c r="N690" s="311" t="str">
        <f t="shared" ref="N690:N735" si="153">IF(L690=10,"架内走线","上走线")</f>
        <v>架内走线</v>
      </c>
      <c r="O690" s="312"/>
      <c r="P690" s="309"/>
      <c r="Q690" s="298" t="e">
        <f t="shared" si="149"/>
        <v>#VALUE!</v>
      </c>
    </row>
    <row r="691" ht="16" hidden="1" spans="1:17">
      <c r="A691" s="308" t="s">
        <v>576</v>
      </c>
      <c r="B691" s="309">
        <v>656</v>
      </c>
      <c r="C691" s="50" t="str">
        <f>VLOOKUP(D691,'00设备表'!$D:$F,3,0)</f>
        <v>HW105-05</v>
      </c>
      <c r="D691" s="141" t="s">
        <v>380</v>
      </c>
      <c r="E691" s="50" t="str">
        <f>VLOOKUP(D691,'00设备表'!$D:$F,2,0)</f>
        <v>华为CE6881H</v>
      </c>
      <c r="F691" s="50" t="str">
        <f>VLOOKUP(G691,'00设备表'!$D:$F,3,0)</f>
        <v>HW105-08</v>
      </c>
      <c r="G691" s="28" t="s">
        <v>403</v>
      </c>
      <c r="H691" s="50" t="str">
        <f>VLOOKUP(G691,'00设备表'!$D:$F,2,0)</f>
        <v>华为5855</v>
      </c>
      <c r="I691" s="308" t="s">
        <v>578</v>
      </c>
      <c r="J691" s="109" t="str">
        <f t="shared" si="151"/>
        <v>LC-LC 10米</v>
      </c>
      <c r="K691" s="309">
        <v>2</v>
      </c>
      <c r="L691" s="109">
        <f t="shared" si="148"/>
        <v>10</v>
      </c>
      <c r="M691" s="310">
        <f t="shared" si="152"/>
        <v>20</v>
      </c>
      <c r="N691" s="311" t="str">
        <f t="shared" si="153"/>
        <v>架内走线</v>
      </c>
      <c r="O691" s="312"/>
      <c r="P691" s="309"/>
      <c r="Q691" s="298" t="e">
        <f t="shared" si="149"/>
        <v>#VALUE!</v>
      </c>
    </row>
    <row r="692" ht="16" hidden="1" spans="1:17">
      <c r="A692" s="308" t="s">
        <v>576</v>
      </c>
      <c r="B692" s="309">
        <v>657</v>
      </c>
      <c r="C692" s="50" t="str">
        <f>VLOOKUP(D692,'00设备表'!$D:$F,3,0)</f>
        <v>HW105-05</v>
      </c>
      <c r="D692" s="141" t="s">
        <v>380</v>
      </c>
      <c r="E692" s="50" t="str">
        <f>VLOOKUP(D692,'00设备表'!$D:$F,2,0)</f>
        <v>华为CE6881H</v>
      </c>
      <c r="F692" s="50" t="str">
        <f>VLOOKUP(G692,'00设备表'!$D:$F,3,0)</f>
        <v>HW106-04</v>
      </c>
      <c r="G692" s="28" t="s">
        <v>428</v>
      </c>
      <c r="H692" s="50" t="str">
        <f>VLOOKUP(G692,'00设备表'!$D:$F,2,0)</f>
        <v>华为5855</v>
      </c>
      <c r="I692" s="308" t="s">
        <v>578</v>
      </c>
      <c r="J692" s="109" t="str">
        <f t="shared" si="151"/>
        <v>LC-LC 15米</v>
      </c>
      <c r="K692" s="309">
        <v>2</v>
      </c>
      <c r="L692" s="109">
        <f t="shared" si="148"/>
        <v>15</v>
      </c>
      <c r="M692" s="310">
        <f t="shared" si="152"/>
        <v>30</v>
      </c>
      <c r="N692" s="311" t="str">
        <f t="shared" si="153"/>
        <v>上走线</v>
      </c>
      <c r="O692" s="312"/>
      <c r="P692" s="309"/>
      <c r="Q692" s="298" t="e">
        <f t="shared" si="149"/>
        <v>#VALUE!</v>
      </c>
    </row>
    <row r="693" hidden="1" spans="1:17">
      <c r="A693" s="308" t="s">
        <v>576</v>
      </c>
      <c r="B693" s="309">
        <v>658</v>
      </c>
      <c r="C693" s="50" t="str">
        <f>VLOOKUP(D693,'00设备表'!$D:$F,3,0)</f>
        <v>HW105-05</v>
      </c>
      <c r="D693" s="141" t="s">
        <v>380</v>
      </c>
      <c r="E693" s="50" t="str">
        <f>VLOOKUP(D693,'00设备表'!$D:$F,2,0)</f>
        <v>华为CE6881H</v>
      </c>
      <c r="F693" s="50" t="str">
        <f>VLOOKUP(G693,'00设备表'!$D:$F,3,0)</f>
        <v>HW108-07</v>
      </c>
      <c r="G693" s="99" t="s">
        <v>537</v>
      </c>
      <c r="H693" s="50" t="str">
        <f>VLOOKUP(G693,'00设备表'!$D:$F,2,0)</f>
        <v>信安SJJ186</v>
      </c>
      <c r="I693" s="308" t="s">
        <v>578</v>
      </c>
      <c r="J693" s="109" t="str">
        <f t="shared" si="151"/>
        <v>LC-LC 15米</v>
      </c>
      <c r="K693" s="309">
        <v>4</v>
      </c>
      <c r="L693" s="109">
        <f t="shared" si="148"/>
        <v>15</v>
      </c>
      <c r="M693" s="310">
        <f t="shared" si="152"/>
        <v>60</v>
      </c>
      <c r="N693" s="311" t="str">
        <f t="shared" si="153"/>
        <v>上走线</v>
      </c>
      <c r="O693" s="312"/>
      <c r="P693" s="309"/>
      <c r="Q693" s="298" t="e">
        <f t="shared" si="149"/>
        <v>#VALUE!</v>
      </c>
    </row>
    <row r="694" hidden="1" spans="1:17">
      <c r="A694" s="308" t="s">
        <v>576</v>
      </c>
      <c r="B694" s="309">
        <v>659</v>
      </c>
      <c r="C694" s="50" t="str">
        <f>VLOOKUP(D694,'00设备表'!$D:$F,3,0)</f>
        <v>HW105-05</v>
      </c>
      <c r="D694" s="141" t="s">
        <v>380</v>
      </c>
      <c r="E694" s="50" t="str">
        <f>VLOOKUP(D694,'00设备表'!$D:$F,2,0)</f>
        <v>华为CE6881H</v>
      </c>
      <c r="F694" s="50" t="str">
        <f>VLOOKUP(G694,'00设备表'!$D:$F,3,0)</f>
        <v>HW108-07</v>
      </c>
      <c r="G694" s="99" t="s">
        <v>539</v>
      </c>
      <c r="H694" s="50" t="str">
        <f>VLOOKUP(G694,'00设备表'!$D:$F,2,0)</f>
        <v>信安SJJ186</v>
      </c>
      <c r="I694" s="308" t="s">
        <v>578</v>
      </c>
      <c r="J694" s="109" t="str">
        <f t="shared" si="151"/>
        <v>LC-LC 15米</v>
      </c>
      <c r="K694" s="309">
        <v>4</v>
      </c>
      <c r="L694" s="109">
        <f t="shared" si="148"/>
        <v>15</v>
      </c>
      <c r="M694" s="310">
        <f t="shared" si="152"/>
        <v>60</v>
      </c>
      <c r="N694" s="311" t="str">
        <f t="shared" si="153"/>
        <v>上走线</v>
      </c>
      <c r="O694" s="312"/>
      <c r="P694" s="309"/>
      <c r="Q694" s="298" t="e">
        <f t="shared" si="149"/>
        <v>#VALUE!</v>
      </c>
    </row>
    <row r="695" customFormat="1" ht="16.8" hidden="1" spans="1:17">
      <c r="A695" s="308" t="s">
        <v>576</v>
      </c>
      <c r="B695" s="309">
        <v>660</v>
      </c>
      <c r="C695" s="50" t="str">
        <f>VLOOKUP(D695,'00设备表'!$D:$F,3,0)</f>
        <v>HW107-04</v>
      </c>
      <c r="D695" s="141" t="s">
        <v>463</v>
      </c>
      <c r="E695" s="50" t="str">
        <f>VLOOKUP(D695,'00设备表'!$D:$F,2,0)</f>
        <v>华为CE6881H</v>
      </c>
      <c r="F695" s="50" t="str">
        <f>VLOOKUP(G695,'00设备表'!$D:$F,3,0)</f>
        <v>HW107-06</v>
      </c>
      <c r="G695" s="141" t="s">
        <v>474</v>
      </c>
      <c r="H695" s="50" t="str">
        <f>VLOOKUP(G695,'00设备表'!$D:$F,2,0)</f>
        <v>华为CE6881H</v>
      </c>
      <c r="I695" s="308" t="s">
        <v>578</v>
      </c>
      <c r="J695" s="109" t="str">
        <f t="shared" si="151"/>
        <v>LC-LC 15米</v>
      </c>
      <c r="K695" s="309">
        <v>4</v>
      </c>
      <c r="L695" s="109">
        <f t="shared" ref="L695:L726" si="154">IF(C695=F695,10,(10+ROUNDUP(ABS(MID(C695,7,3)-MID(F695,7,3))/4,0)*5))</f>
        <v>15</v>
      </c>
      <c r="M695" s="310">
        <f t="shared" si="152"/>
        <v>60</v>
      </c>
      <c r="N695" s="311" t="str">
        <f t="shared" si="153"/>
        <v>上走线</v>
      </c>
      <c r="O695" s="312"/>
      <c r="P695" s="309"/>
      <c r="Q695" s="298">
        <f t="shared" ref="Q695:Q726" si="155">IF(ABS(MID(C695,3,3)-MID(F695,3,3))&lt;&gt;0,"建议手动计算",IF(C695=F695,10,(10+ROUNDUP(ABS(MID(C695,7,3)-MID(F695,7,3))/4,0)*5)))</f>
        <v>15</v>
      </c>
    </row>
    <row r="696" customFormat="1" ht="16.8" hidden="1" spans="1:17">
      <c r="A696" s="308" t="s">
        <v>576</v>
      </c>
      <c r="B696" s="309">
        <v>661</v>
      </c>
      <c r="C696" s="50" t="str">
        <f>VLOOKUP(D696,'00设备表'!$D:$F,3,0)</f>
        <v>HW107-04</v>
      </c>
      <c r="D696" s="141" t="s">
        <v>463</v>
      </c>
      <c r="E696" s="50" t="str">
        <f>VLOOKUP(D696,'00设备表'!$D:$F,2,0)</f>
        <v>华为CE6881H</v>
      </c>
      <c r="F696" s="50" t="str">
        <f>VLOOKUP(G696,'00设备表'!$D:$F,3,0)</f>
        <v>HW107-06</v>
      </c>
      <c r="G696" s="141" t="s">
        <v>474</v>
      </c>
      <c r="H696" s="50" t="str">
        <f>VLOOKUP(G696,'00设备表'!$D:$F,2,0)</f>
        <v>华为CE6881H</v>
      </c>
      <c r="I696" s="308" t="s">
        <v>599</v>
      </c>
      <c r="J696" s="109" t="str">
        <f t="shared" si="151"/>
        <v>MPO-MPO 15米</v>
      </c>
      <c r="K696" s="309">
        <v>2</v>
      </c>
      <c r="L696" s="109">
        <f t="shared" si="154"/>
        <v>15</v>
      </c>
      <c r="M696" s="310">
        <f t="shared" si="152"/>
        <v>30</v>
      </c>
      <c r="N696" s="311" t="str">
        <f t="shared" si="153"/>
        <v>上走线</v>
      </c>
      <c r="O696" s="312"/>
      <c r="P696" s="309"/>
      <c r="Q696" s="298">
        <f t="shared" si="155"/>
        <v>15</v>
      </c>
    </row>
    <row r="697" customFormat="1" ht="16.8" hidden="1" spans="1:17">
      <c r="A697" s="308" t="s">
        <v>576</v>
      </c>
      <c r="B697" s="309">
        <v>662</v>
      </c>
      <c r="C697" s="50" t="str">
        <f>VLOOKUP(D697,'00设备表'!$D:$F,3,0)</f>
        <v>HW107-04</v>
      </c>
      <c r="D697" s="141" t="s">
        <v>463</v>
      </c>
      <c r="E697" s="50" t="str">
        <f>VLOOKUP(D697,'00设备表'!$D:$F,2,0)</f>
        <v>华为CE6881H</v>
      </c>
      <c r="F697" s="50" t="str">
        <f>VLOOKUP(G697,'00设备表'!$D:$F,3,0)</f>
        <v>HW107-04</v>
      </c>
      <c r="G697" s="28" t="s">
        <v>472</v>
      </c>
      <c r="H697" s="50" t="str">
        <f>VLOOKUP(G697,'00设备表'!$D:$F,2,0)</f>
        <v>烽火R220K V2</v>
      </c>
      <c r="I697" s="308" t="s">
        <v>578</v>
      </c>
      <c r="J697" s="109" t="str">
        <f t="shared" si="151"/>
        <v>LC-LC 10米</v>
      </c>
      <c r="K697" s="309">
        <v>2</v>
      </c>
      <c r="L697" s="109">
        <f t="shared" si="154"/>
        <v>10</v>
      </c>
      <c r="M697" s="310">
        <f t="shared" si="152"/>
        <v>20</v>
      </c>
      <c r="N697" s="311" t="str">
        <f t="shared" si="153"/>
        <v>架内走线</v>
      </c>
      <c r="O697" s="312"/>
      <c r="P697" s="309"/>
      <c r="Q697" s="298">
        <f t="shared" si="155"/>
        <v>10</v>
      </c>
    </row>
    <row r="698" customFormat="1" ht="16.8" hidden="1" spans="1:17">
      <c r="A698" s="308" t="s">
        <v>576</v>
      </c>
      <c r="B698" s="309">
        <v>663</v>
      </c>
      <c r="C698" s="50" t="str">
        <f>VLOOKUP(D698,'00设备表'!$D:$F,3,0)</f>
        <v>HW107-04</v>
      </c>
      <c r="D698" s="141" t="s">
        <v>463</v>
      </c>
      <c r="E698" s="50" t="str">
        <f>VLOOKUP(D698,'00设备表'!$D:$F,2,0)</f>
        <v>华为CE6881H</v>
      </c>
      <c r="F698" s="50" t="str">
        <f>VLOOKUP(G698,'00设备表'!$D:$F,3,0)</f>
        <v>HW107-06</v>
      </c>
      <c r="G698" s="28" t="s">
        <v>483</v>
      </c>
      <c r="H698" s="50" t="str">
        <f>VLOOKUP(G698,'00设备表'!$D:$F,2,0)</f>
        <v>烽火R220K V2</v>
      </c>
      <c r="I698" s="308" t="s">
        <v>578</v>
      </c>
      <c r="J698" s="109" t="str">
        <f t="shared" si="151"/>
        <v>LC-LC 15米</v>
      </c>
      <c r="K698" s="309">
        <v>2</v>
      </c>
      <c r="L698" s="109">
        <f t="shared" si="154"/>
        <v>15</v>
      </c>
      <c r="M698" s="310">
        <f t="shared" si="152"/>
        <v>30</v>
      </c>
      <c r="N698" s="311" t="str">
        <f t="shared" si="153"/>
        <v>上走线</v>
      </c>
      <c r="O698" s="312"/>
      <c r="P698" s="309"/>
      <c r="Q698" s="298">
        <f t="shared" si="155"/>
        <v>15</v>
      </c>
    </row>
    <row r="699" customFormat="1" ht="16.8" hidden="1" spans="1:17">
      <c r="A699" s="308" t="s">
        <v>576</v>
      </c>
      <c r="B699" s="309">
        <v>664</v>
      </c>
      <c r="C699" s="50" t="str">
        <f>VLOOKUP(D699,'00设备表'!$D:$F,3,0)</f>
        <v>HW107-04</v>
      </c>
      <c r="D699" s="141" t="s">
        <v>463</v>
      </c>
      <c r="E699" s="50" t="str">
        <f>VLOOKUP(D699,'00设备表'!$D:$F,2,0)</f>
        <v>华为CE6881H</v>
      </c>
      <c r="F699" s="50" t="str">
        <f>VLOOKUP(G699,'00设备表'!$D:$F,3,0)</f>
        <v>HW107-04</v>
      </c>
      <c r="G699" s="28" t="s">
        <v>471</v>
      </c>
      <c r="H699" s="50" t="str">
        <f>VLOOKUP(G699,'00设备表'!$D:$F,2,0)</f>
        <v>烽火R220K V2</v>
      </c>
      <c r="I699" s="308" t="s">
        <v>578</v>
      </c>
      <c r="J699" s="109" t="str">
        <f t="shared" si="151"/>
        <v>LC-LC 10米</v>
      </c>
      <c r="K699" s="309">
        <v>2</v>
      </c>
      <c r="L699" s="109">
        <f t="shared" si="154"/>
        <v>10</v>
      </c>
      <c r="M699" s="310">
        <f t="shared" si="152"/>
        <v>20</v>
      </c>
      <c r="N699" s="311" t="str">
        <f t="shared" si="153"/>
        <v>架内走线</v>
      </c>
      <c r="O699" s="312"/>
      <c r="P699" s="309"/>
      <c r="Q699" s="298">
        <f t="shared" si="155"/>
        <v>10</v>
      </c>
    </row>
    <row r="700" customFormat="1" ht="16.8" hidden="1" spans="1:17">
      <c r="A700" s="308" t="s">
        <v>576</v>
      </c>
      <c r="B700" s="309">
        <v>665</v>
      </c>
      <c r="C700" s="50" t="str">
        <f>VLOOKUP(D700,'00设备表'!$D:$F,3,0)</f>
        <v>HW107-04</v>
      </c>
      <c r="D700" s="141" t="s">
        <v>463</v>
      </c>
      <c r="E700" s="50" t="str">
        <f>VLOOKUP(D700,'00设备表'!$D:$F,2,0)</f>
        <v>华为CE6881H</v>
      </c>
      <c r="F700" s="50" t="str">
        <f>VLOOKUP(G700,'00设备表'!$D:$F,3,0)</f>
        <v>HW107-06</v>
      </c>
      <c r="G700" s="28" t="s">
        <v>482</v>
      </c>
      <c r="H700" s="50" t="str">
        <f>VLOOKUP(G700,'00设备表'!$D:$F,2,0)</f>
        <v>烽火R220K V2</v>
      </c>
      <c r="I700" s="308" t="s">
        <v>578</v>
      </c>
      <c r="J700" s="109" t="str">
        <f t="shared" si="151"/>
        <v>LC-LC 15米</v>
      </c>
      <c r="K700" s="309">
        <v>2</v>
      </c>
      <c r="L700" s="109">
        <f t="shared" si="154"/>
        <v>15</v>
      </c>
      <c r="M700" s="310">
        <f t="shared" si="152"/>
        <v>30</v>
      </c>
      <c r="N700" s="311" t="str">
        <f t="shared" si="153"/>
        <v>上走线</v>
      </c>
      <c r="O700" s="312"/>
      <c r="P700" s="309"/>
      <c r="Q700" s="298">
        <f t="shared" si="155"/>
        <v>15</v>
      </c>
    </row>
    <row r="701" customFormat="1" ht="16.8" hidden="1" spans="1:17">
      <c r="A701" s="308" t="s">
        <v>576</v>
      </c>
      <c r="B701" s="309">
        <v>666</v>
      </c>
      <c r="C701" s="50" t="str">
        <f>VLOOKUP(D701,'00设备表'!$D:$F,3,0)</f>
        <v>HW107-04</v>
      </c>
      <c r="D701" s="141" t="s">
        <v>463</v>
      </c>
      <c r="E701" s="50" t="str">
        <f>VLOOKUP(D701,'00设备表'!$D:$F,2,0)</f>
        <v>华为CE6881H</v>
      </c>
      <c r="F701" s="50" t="str">
        <f>VLOOKUP(G701,'00设备表'!$D:$F,3,0)</f>
        <v>HW107-04</v>
      </c>
      <c r="G701" s="28" t="s">
        <v>470</v>
      </c>
      <c r="H701" s="50" t="str">
        <f>VLOOKUP(G701,'00设备表'!$D:$F,2,0)</f>
        <v>烽火R220K V2</v>
      </c>
      <c r="I701" s="308" t="s">
        <v>578</v>
      </c>
      <c r="J701" s="109" t="str">
        <f t="shared" si="151"/>
        <v>LC-LC 10米</v>
      </c>
      <c r="K701" s="309">
        <v>2</v>
      </c>
      <c r="L701" s="109">
        <f t="shared" si="154"/>
        <v>10</v>
      </c>
      <c r="M701" s="310">
        <f t="shared" si="152"/>
        <v>20</v>
      </c>
      <c r="N701" s="311" t="str">
        <f t="shared" si="153"/>
        <v>架内走线</v>
      </c>
      <c r="O701" s="312"/>
      <c r="P701" s="309"/>
      <c r="Q701" s="298">
        <f t="shared" si="155"/>
        <v>10</v>
      </c>
    </row>
    <row r="702" customFormat="1" ht="16.8" hidden="1" spans="1:17">
      <c r="A702" s="308" t="s">
        <v>576</v>
      </c>
      <c r="B702" s="309">
        <v>667</v>
      </c>
      <c r="C702" s="50" t="str">
        <f>VLOOKUP(D702,'00设备表'!$D:$F,3,0)</f>
        <v>HW107-04</v>
      </c>
      <c r="D702" s="141" t="s">
        <v>463</v>
      </c>
      <c r="E702" s="50" t="str">
        <f>VLOOKUP(D702,'00设备表'!$D:$F,2,0)</f>
        <v>华为CE6881H</v>
      </c>
      <c r="F702" s="50" t="str">
        <f>VLOOKUP(G702,'00设备表'!$D:$F,3,0)</f>
        <v>HW107-06</v>
      </c>
      <c r="G702" s="28" t="s">
        <v>481</v>
      </c>
      <c r="H702" s="50" t="str">
        <f>VLOOKUP(G702,'00设备表'!$D:$F,2,0)</f>
        <v>烽火R220K V2</v>
      </c>
      <c r="I702" s="308" t="s">
        <v>578</v>
      </c>
      <c r="J702" s="109" t="str">
        <f t="shared" si="151"/>
        <v>LC-LC 15米</v>
      </c>
      <c r="K702" s="309">
        <v>2</v>
      </c>
      <c r="L702" s="109">
        <f t="shared" si="154"/>
        <v>15</v>
      </c>
      <c r="M702" s="310">
        <f t="shared" si="152"/>
        <v>30</v>
      </c>
      <c r="N702" s="311" t="str">
        <f t="shared" si="153"/>
        <v>上走线</v>
      </c>
      <c r="O702" s="312"/>
      <c r="P702" s="309"/>
      <c r="Q702" s="298">
        <f t="shared" si="155"/>
        <v>15</v>
      </c>
    </row>
    <row r="703" customFormat="1" ht="16.8" hidden="1" spans="1:17">
      <c r="A703" s="308" t="s">
        <v>576</v>
      </c>
      <c r="B703" s="309">
        <v>668</v>
      </c>
      <c r="C703" s="50" t="str">
        <f>VLOOKUP(D703,'00设备表'!$D:$F,3,0)</f>
        <v>HW107-04</v>
      </c>
      <c r="D703" s="141" t="s">
        <v>463</v>
      </c>
      <c r="E703" s="50" t="str">
        <f>VLOOKUP(D703,'00设备表'!$D:$F,2,0)</f>
        <v>华为CE6881H</v>
      </c>
      <c r="F703" s="50" t="str">
        <f>VLOOKUP(G703,'00设备表'!$D:$F,3,0)</f>
        <v>HW107-04</v>
      </c>
      <c r="G703" s="28" t="s">
        <v>469</v>
      </c>
      <c r="H703" s="50" t="str">
        <f>VLOOKUP(G703,'00设备表'!$D:$F,2,0)</f>
        <v>烽火R220K V2</v>
      </c>
      <c r="I703" s="308" t="s">
        <v>578</v>
      </c>
      <c r="J703" s="109" t="str">
        <f t="shared" si="151"/>
        <v>LC-LC 10米</v>
      </c>
      <c r="K703" s="309">
        <v>2</v>
      </c>
      <c r="L703" s="109">
        <f t="shared" si="154"/>
        <v>10</v>
      </c>
      <c r="M703" s="310">
        <f t="shared" si="152"/>
        <v>20</v>
      </c>
      <c r="N703" s="311" t="str">
        <f t="shared" si="153"/>
        <v>架内走线</v>
      </c>
      <c r="O703" s="312"/>
      <c r="P703" s="309"/>
      <c r="Q703" s="298">
        <f t="shared" si="155"/>
        <v>10</v>
      </c>
    </row>
    <row r="704" customFormat="1" ht="16.8" hidden="1" spans="1:17">
      <c r="A704" s="308" t="s">
        <v>576</v>
      </c>
      <c r="B704" s="309">
        <v>669</v>
      </c>
      <c r="C704" s="50" t="str">
        <f>VLOOKUP(D704,'00设备表'!$D:$F,3,0)</f>
        <v>HW107-04</v>
      </c>
      <c r="D704" s="141" t="s">
        <v>463</v>
      </c>
      <c r="E704" s="50" t="str">
        <f>VLOOKUP(D704,'00设备表'!$D:$F,2,0)</f>
        <v>华为CE6881H</v>
      </c>
      <c r="F704" s="50" t="str">
        <f>VLOOKUP(G704,'00设备表'!$D:$F,3,0)</f>
        <v>HW107-06</v>
      </c>
      <c r="G704" s="28" t="s">
        <v>480</v>
      </c>
      <c r="H704" s="50" t="str">
        <f>VLOOKUP(G704,'00设备表'!$D:$F,2,0)</f>
        <v>烽火R220K V2</v>
      </c>
      <c r="I704" s="308" t="s">
        <v>578</v>
      </c>
      <c r="J704" s="109" t="str">
        <f t="shared" si="151"/>
        <v>LC-LC 15米</v>
      </c>
      <c r="K704" s="309">
        <v>2</v>
      </c>
      <c r="L704" s="109">
        <f t="shared" si="154"/>
        <v>15</v>
      </c>
      <c r="M704" s="310">
        <f t="shared" si="152"/>
        <v>30</v>
      </c>
      <c r="N704" s="311" t="str">
        <f t="shared" si="153"/>
        <v>上走线</v>
      </c>
      <c r="O704" s="312"/>
      <c r="P704" s="309"/>
      <c r="Q704" s="298">
        <f t="shared" si="155"/>
        <v>15</v>
      </c>
    </row>
    <row r="705" customFormat="1" ht="16.8" hidden="1" spans="1:17">
      <c r="A705" s="308" t="s">
        <v>576</v>
      </c>
      <c r="B705" s="309">
        <v>670</v>
      </c>
      <c r="C705" s="50" t="str">
        <f>VLOOKUP(D705,'00设备表'!$D:$F,3,0)</f>
        <v>HW107-04</v>
      </c>
      <c r="D705" s="141" t="s">
        <v>463</v>
      </c>
      <c r="E705" s="50" t="str">
        <f>VLOOKUP(D705,'00设备表'!$D:$F,2,0)</f>
        <v>华为CE6881H</v>
      </c>
      <c r="F705" s="50" t="str">
        <f>VLOOKUP(G705,'00设备表'!$D:$F,3,0)</f>
        <v>HW107-04</v>
      </c>
      <c r="G705" s="28" t="s">
        <v>468</v>
      </c>
      <c r="H705" s="50" t="str">
        <f>VLOOKUP(G705,'00设备表'!$D:$F,2,0)</f>
        <v>烽火R220K V2</v>
      </c>
      <c r="I705" s="308" t="s">
        <v>578</v>
      </c>
      <c r="J705" s="109" t="str">
        <f t="shared" si="151"/>
        <v>LC-LC 10米</v>
      </c>
      <c r="K705" s="309">
        <v>2</v>
      </c>
      <c r="L705" s="109">
        <f t="shared" si="154"/>
        <v>10</v>
      </c>
      <c r="M705" s="310">
        <f t="shared" si="152"/>
        <v>20</v>
      </c>
      <c r="N705" s="311" t="str">
        <f t="shared" si="153"/>
        <v>架内走线</v>
      </c>
      <c r="O705" s="312"/>
      <c r="P705" s="309"/>
      <c r="Q705" s="298">
        <f t="shared" si="155"/>
        <v>10</v>
      </c>
    </row>
    <row r="706" customFormat="1" ht="16.8" hidden="1" spans="1:17">
      <c r="A706" s="308" t="s">
        <v>576</v>
      </c>
      <c r="B706" s="309">
        <v>671</v>
      </c>
      <c r="C706" s="50" t="str">
        <f>VLOOKUP(D706,'00设备表'!$D:$F,3,0)</f>
        <v>HW107-04</v>
      </c>
      <c r="D706" s="141" t="s">
        <v>463</v>
      </c>
      <c r="E706" s="50" t="str">
        <f>VLOOKUP(D706,'00设备表'!$D:$F,2,0)</f>
        <v>华为CE6881H</v>
      </c>
      <c r="F706" s="50" t="str">
        <f>VLOOKUP(G706,'00设备表'!$D:$F,3,0)</f>
        <v>HW107-06</v>
      </c>
      <c r="G706" s="28" t="s">
        <v>479</v>
      </c>
      <c r="H706" s="50" t="str">
        <f>VLOOKUP(G706,'00设备表'!$D:$F,2,0)</f>
        <v>烽火R220K V2</v>
      </c>
      <c r="I706" s="308" t="s">
        <v>578</v>
      </c>
      <c r="J706" s="109" t="str">
        <f t="shared" si="151"/>
        <v>LC-LC 15米</v>
      </c>
      <c r="K706" s="309">
        <v>2</v>
      </c>
      <c r="L706" s="109">
        <f t="shared" si="154"/>
        <v>15</v>
      </c>
      <c r="M706" s="310">
        <f t="shared" si="152"/>
        <v>30</v>
      </c>
      <c r="N706" s="311" t="str">
        <f t="shared" si="153"/>
        <v>上走线</v>
      </c>
      <c r="O706" s="312"/>
      <c r="P706" s="309"/>
      <c r="Q706" s="298">
        <f t="shared" si="155"/>
        <v>15</v>
      </c>
    </row>
    <row r="707" customFormat="1" ht="16.8" hidden="1" spans="1:17">
      <c r="A707" s="308" t="s">
        <v>576</v>
      </c>
      <c r="B707" s="309">
        <v>672</v>
      </c>
      <c r="C707" s="50" t="str">
        <f>VLOOKUP(D707,'00设备表'!$D:$F,3,0)</f>
        <v>HW107-04</v>
      </c>
      <c r="D707" s="141" t="s">
        <v>463</v>
      </c>
      <c r="E707" s="50" t="str">
        <f>VLOOKUP(D707,'00设备表'!$D:$F,2,0)</f>
        <v>华为CE6881H</v>
      </c>
      <c r="F707" s="50" t="str">
        <f>VLOOKUP(G707,'00设备表'!$D:$F,3,0)</f>
        <v>HW108-09</v>
      </c>
      <c r="G707" s="99" t="s">
        <v>552</v>
      </c>
      <c r="H707" s="50" t="str">
        <f>VLOOKUP(G707,'00设备表'!$D:$F,2,0)</f>
        <v>信安SJJ186</v>
      </c>
      <c r="I707" s="308" t="s">
        <v>578</v>
      </c>
      <c r="J707" s="109" t="str">
        <f t="shared" si="151"/>
        <v>LC-LC 20米</v>
      </c>
      <c r="K707" s="309">
        <v>4</v>
      </c>
      <c r="L707" s="109">
        <f t="shared" si="154"/>
        <v>20</v>
      </c>
      <c r="M707" s="310">
        <f t="shared" si="152"/>
        <v>80</v>
      </c>
      <c r="N707" s="311" t="str">
        <f t="shared" si="153"/>
        <v>上走线</v>
      </c>
      <c r="O707" s="312"/>
      <c r="P707" s="309"/>
      <c r="Q707" s="298" t="str">
        <f t="shared" si="155"/>
        <v>建议手动计算</v>
      </c>
    </row>
    <row r="708" customFormat="1" ht="16.8" hidden="1" spans="1:17">
      <c r="A708" s="308" t="s">
        <v>576</v>
      </c>
      <c r="B708" s="309">
        <v>673</v>
      </c>
      <c r="C708" s="50" t="str">
        <f>VLOOKUP(D708,'00设备表'!$D:$F,3,0)</f>
        <v>HW107-04</v>
      </c>
      <c r="D708" s="141" t="s">
        <v>463</v>
      </c>
      <c r="E708" s="50" t="str">
        <f>VLOOKUP(D708,'00设备表'!$D:$F,2,0)</f>
        <v>华为CE6881H</v>
      </c>
      <c r="F708" s="50" t="str">
        <f>VLOOKUP(G708,'00设备表'!$D:$F,3,0)</f>
        <v>HW108-09</v>
      </c>
      <c r="G708" s="99" t="s">
        <v>553</v>
      </c>
      <c r="H708" s="50" t="str">
        <f>VLOOKUP(G708,'00设备表'!$D:$F,2,0)</f>
        <v>信安SJJ186</v>
      </c>
      <c r="I708" s="308" t="s">
        <v>578</v>
      </c>
      <c r="J708" s="109" t="str">
        <f t="shared" si="151"/>
        <v>LC-LC 20米</v>
      </c>
      <c r="K708" s="309">
        <v>4</v>
      </c>
      <c r="L708" s="109">
        <f t="shared" si="154"/>
        <v>20</v>
      </c>
      <c r="M708" s="310">
        <f t="shared" si="152"/>
        <v>80</v>
      </c>
      <c r="N708" s="311" t="str">
        <f t="shared" si="153"/>
        <v>上走线</v>
      </c>
      <c r="O708" s="312"/>
      <c r="P708" s="309"/>
      <c r="Q708" s="298" t="str">
        <f t="shared" si="155"/>
        <v>建议手动计算</v>
      </c>
    </row>
    <row r="709" customFormat="1" ht="16.8" hidden="1" spans="1:17">
      <c r="A709" s="308" t="s">
        <v>576</v>
      </c>
      <c r="B709" s="309">
        <v>674</v>
      </c>
      <c r="C709" s="50" t="str">
        <f>VLOOKUP(D709,'00设备表'!$D:$F,3,0)</f>
        <v>HW107-06</v>
      </c>
      <c r="D709" s="141" t="s">
        <v>474</v>
      </c>
      <c r="E709" s="50" t="str">
        <f>VLOOKUP(D709,'00设备表'!$D:$F,2,0)</f>
        <v>华为CE6881H</v>
      </c>
      <c r="F709" s="50" t="str">
        <f>VLOOKUP(G709,'00设备表'!$D:$F,3,0)</f>
        <v>HW107-04</v>
      </c>
      <c r="G709" s="28" t="s">
        <v>472</v>
      </c>
      <c r="H709" s="50" t="str">
        <f>VLOOKUP(G709,'00设备表'!$D:$F,2,0)</f>
        <v>烽火R220K V2</v>
      </c>
      <c r="I709" s="308" t="s">
        <v>578</v>
      </c>
      <c r="J709" s="109" t="str">
        <f t="shared" si="151"/>
        <v>LC-LC 15米</v>
      </c>
      <c r="K709" s="309">
        <v>2</v>
      </c>
      <c r="L709" s="109">
        <f t="shared" si="154"/>
        <v>15</v>
      </c>
      <c r="M709" s="310">
        <f t="shared" si="152"/>
        <v>30</v>
      </c>
      <c r="N709" s="311" t="str">
        <f t="shared" si="153"/>
        <v>上走线</v>
      </c>
      <c r="O709" s="312"/>
      <c r="P709" s="309"/>
      <c r="Q709" s="298">
        <f t="shared" si="155"/>
        <v>15</v>
      </c>
    </row>
    <row r="710" customFormat="1" ht="16.8" hidden="1" spans="1:17">
      <c r="A710" s="308" t="s">
        <v>576</v>
      </c>
      <c r="B710" s="309">
        <v>675</v>
      </c>
      <c r="C710" s="50" t="str">
        <f>VLOOKUP(D710,'00设备表'!$D:$F,3,0)</f>
        <v>HW107-06</v>
      </c>
      <c r="D710" s="141" t="s">
        <v>474</v>
      </c>
      <c r="E710" s="50" t="str">
        <f>VLOOKUP(D710,'00设备表'!$D:$F,2,0)</f>
        <v>华为CE6881H</v>
      </c>
      <c r="F710" s="50" t="str">
        <f>VLOOKUP(G710,'00设备表'!$D:$F,3,0)</f>
        <v>HW107-06</v>
      </c>
      <c r="G710" s="28" t="s">
        <v>483</v>
      </c>
      <c r="H710" s="50" t="str">
        <f>VLOOKUP(G710,'00设备表'!$D:$F,2,0)</f>
        <v>烽火R220K V2</v>
      </c>
      <c r="I710" s="308" t="s">
        <v>578</v>
      </c>
      <c r="J710" s="109" t="str">
        <f t="shared" si="151"/>
        <v>LC-LC 10米</v>
      </c>
      <c r="K710" s="309">
        <v>2</v>
      </c>
      <c r="L710" s="109">
        <f t="shared" si="154"/>
        <v>10</v>
      </c>
      <c r="M710" s="310">
        <f t="shared" si="152"/>
        <v>20</v>
      </c>
      <c r="N710" s="311" t="str">
        <f t="shared" si="153"/>
        <v>架内走线</v>
      </c>
      <c r="O710" s="312"/>
      <c r="P710" s="309"/>
      <c r="Q710" s="298">
        <f t="shared" si="155"/>
        <v>10</v>
      </c>
    </row>
    <row r="711" customFormat="1" ht="16.8" hidden="1" spans="1:17">
      <c r="A711" s="308" t="s">
        <v>576</v>
      </c>
      <c r="B711" s="309">
        <v>676</v>
      </c>
      <c r="C711" s="50" t="str">
        <f>VLOOKUP(D711,'00设备表'!$D:$F,3,0)</f>
        <v>HW107-06</v>
      </c>
      <c r="D711" s="141" t="s">
        <v>474</v>
      </c>
      <c r="E711" s="50" t="str">
        <f>VLOOKUP(D711,'00设备表'!$D:$F,2,0)</f>
        <v>华为CE6881H</v>
      </c>
      <c r="F711" s="50" t="str">
        <f>VLOOKUP(G711,'00设备表'!$D:$F,3,0)</f>
        <v>HW107-04</v>
      </c>
      <c r="G711" s="28" t="s">
        <v>471</v>
      </c>
      <c r="H711" s="50" t="str">
        <f>VLOOKUP(G711,'00设备表'!$D:$F,2,0)</f>
        <v>烽火R220K V2</v>
      </c>
      <c r="I711" s="308" t="s">
        <v>578</v>
      </c>
      <c r="J711" s="109" t="str">
        <f t="shared" si="151"/>
        <v>LC-LC 15米</v>
      </c>
      <c r="K711" s="309">
        <v>2</v>
      </c>
      <c r="L711" s="109">
        <f t="shared" si="154"/>
        <v>15</v>
      </c>
      <c r="M711" s="310">
        <f t="shared" si="152"/>
        <v>30</v>
      </c>
      <c r="N711" s="311" t="str">
        <f t="shared" si="153"/>
        <v>上走线</v>
      </c>
      <c r="O711" s="312"/>
      <c r="P711" s="309"/>
      <c r="Q711" s="298">
        <f t="shared" si="155"/>
        <v>15</v>
      </c>
    </row>
    <row r="712" customFormat="1" ht="16.8" hidden="1" spans="1:17">
      <c r="A712" s="308" t="s">
        <v>576</v>
      </c>
      <c r="B712" s="309">
        <v>677</v>
      </c>
      <c r="C712" s="50" t="str">
        <f>VLOOKUP(D712,'00设备表'!$D:$F,3,0)</f>
        <v>HW107-06</v>
      </c>
      <c r="D712" s="141" t="s">
        <v>474</v>
      </c>
      <c r="E712" s="50" t="str">
        <f>VLOOKUP(D712,'00设备表'!$D:$F,2,0)</f>
        <v>华为CE6881H</v>
      </c>
      <c r="F712" s="50" t="str">
        <f>VLOOKUP(G712,'00设备表'!$D:$F,3,0)</f>
        <v>HW107-06</v>
      </c>
      <c r="G712" s="28" t="s">
        <v>482</v>
      </c>
      <c r="H712" s="50" t="str">
        <f>VLOOKUP(G712,'00设备表'!$D:$F,2,0)</f>
        <v>烽火R220K V2</v>
      </c>
      <c r="I712" s="308" t="s">
        <v>578</v>
      </c>
      <c r="J712" s="109" t="str">
        <f t="shared" si="151"/>
        <v>LC-LC 10米</v>
      </c>
      <c r="K712" s="309">
        <v>2</v>
      </c>
      <c r="L712" s="109">
        <f t="shared" si="154"/>
        <v>10</v>
      </c>
      <c r="M712" s="310">
        <f t="shared" si="152"/>
        <v>20</v>
      </c>
      <c r="N712" s="311" t="str">
        <f t="shared" si="153"/>
        <v>架内走线</v>
      </c>
      <c r="O712" s="312"/>
      <c r="P712" s="309"/>
      <c r="Q712" s="298">
        <f t="shared" si="155"/>
        <v>10</v>
      </c>
    </row>
    <row r="713" customFormat="1" ht="16.8" hidden="1" spans="1:17">
      <c r="A713" s="308" t="s">
        <v>576</v>
      </c>
      <c r="B713" s="309">
        <v>678</v>
      </c>
      <c r="C713" s="50" t="str">
        <f>VLOOKUP(D713,'00设备表'!$D:$F,3,0)</f>
        <v>HW107-06</v>
      </c>
      <c r="D713" s="141" t="s">
        <v>474</v>
      </c>
      <c r="E713" s="50" t="str">
        <f>VLOOKUP(D713,'00设备表'!$D:$F,2,0)</f>
        <v>华为CE6881H</v>
      </c>
      <c r="F713" s="50" t="str">
        <f>VLOOKUP(G713,'00设备表'!$D:$F,3,0)</f>
        <v>HW107-04</v>
      </c>
      <c r="G713" s="28" t="s">
        <v>470</v>
      </c>
      <c r="H713" s="50" t="str">
        <f>VLOOKUP(G713,'00设备表'!$D:$F,2,0)</f>
        <v>烽火R220K V2</v>
      </c>
      <c r="I713" s="308" t="s">
        <v>578</v>
      </c>
      <c r="J713" s="109" t="str">
        <f t="shared" si="151"/>
        <v>LC-LC 15米</v>
      </c>
      <c r="K713" s="309">
        <v>2</v>
      </c>
      <c r="L713" s="109">
        <f t="shared" si="154"/>
        <v>15</v>
      </c>
      <c r="M713" s="310">
        <f t="shared" si="152"/>
        <v>30</v>
      </c>
      <c r="N713" s="311" t="str">
        <f t="shared" si="153"/>
        <v>上走线</v>
      </c>
      <c r="O713" s="312"/>
      <c r="P713" s="309"/>
      <c r="Q713" s="298">
        <f t="shared" si="155"/>
        <v>15</v>
      </c>
    </row>
    <row r="714" customFormat="1" ht="16.8" hidden="1" spans="1:17">
      <c r="A714" s="308" t="s">
        <v>576</v>
      </c>
      <c r="B714" s="309">
        <v>679</v>
      </c>
      <c r="C714" s="50" t="str">
        <f>VLOOKUP(D714,'00设备表'!$D:$F,3,0)</f>
        <v>HW107-06</v>
      </c>
      <c r="D714" s="141" t="s">
        <v>474</v>
      </c>
      <c r="E714" s="50" t="str">
        <f>VLOOKUP(D714,'00设备表'!$D:$F,2,0)</f>
        <v>华为CE6881H</v>
      </c>
      <c r="F714" s="50" t="str">
        <f>VLOOKUP(G714,'00设备表'!$D:$F,3,0)</f>
        <v>HW107-06</v>
      </c>
      <c r="G714" s="28" t="s">
        <v>481</v>
      </c>
      <c r="H714" s="50" t="str">
        <f>VLOOKUP(G714,'00设备表'!$D:$F,2,0)</f>
        <v>烽火R220K V2</v>
      </c>
      <c r="I714" s="308" t="s">
        <v>578</v>
      </c>
      <c r="J714" s="109" t="str">
        <f t="shared" si="151"/>
        <v>LC-LC 10米</v>
      </c>
      <c r="K714" s="309">
        <v>2</v>
      </c>
      <c r="L714" s="109">
        <f t="shared" si="154"/>
        <v>10</v>
      </c>
      <c r="M714" s="310">
        <f t="shared" si="152"/>
        <v>20</v>
      </c>
      <c r="N714" s="311" t="str">
        <f t="shared" si="153"/>
        <v>架内走线</v>
      </c>
      <c r="O714" s="312"/>
      <c r="P714" s="309"/>
      <c r="Q714" s="298">
        <f t="shared" si="155"/>
        <v>10</v>
      </c>
    </row>
    <row r="715" customFormat="1" ht="16.8" hidden="1" spans="1:17">
      <c r="A715" s="308" t="s">
        <v>576</v>
      </c>
      <c r="B715" s="309">
        <v>680</v>
      </c>
      <c r="C715" s="50" t="str">
        <f>VLOOKUP(D715,'00设备表'!$D:$F,3,0)</f>
        <v>HW107-06</v>
      </c>
      <c r="D715" s="141" t="s">
        <v>474</v>
      </c>
      <c r="E715" s="50" t="str">
        <f>VLOOKUP(D715,'00设备表'!$D:$F,2,0)</f>
        <v>华为CE6881H</v>
      </c>
      <c r="F715" s="50" t="str">
        <f>VLOOKUP(G715,'00设备表'!$D:$F,3,0)</f>
        <v>HW107-04</v>
      </c>
      <c r="G715" s="28" t="s">
        <v>469</v>
      </c>
      <c r="H715" s="50" t="str">
        <f>VLOOKUP(G715,'00设备表'!$D:$F,2,0)</f>
        <v>烽火R220K V2</v>
      </c>
      <c r="I715" s="308" t="s">
        <v>578</v>
      </c>
      <c r="J715" s="109" t="str">
        <f t="shared" si="151"/>
        <v>LC-LC 15米</v>
      </c>
      <c r="K715" s="309">
        <v>2</v>
      </c>
      <c r="L715" s="109">
        <f t="shared" si="154"/>
        <v>15</v>
      </c>
      <c r="M715" s="310">
        <f t="shared" si="152"/>
        <v>30</v>
      </c>
      <c r="N715" s="311" t="str">
        <f t="shared" si="153"/>
        <v>上走线</v>
      </c>
      <c r="O715" s="312"/>
      <c r="P715" s="309"/>
      <c r="Q715" s="298">
        <f t="shared" si="155"/>
        <v>15</v>
      </c>
    </row>
    <row r="716" customFormat="1" ht="16.8" hidden="1" spans="1:17">
      <c r="A716" s="308" t="s">
        <v>576</v>
      </c>
      <c r="B716" s="309">
        <v>681</v>
      </c>
      <c r="C716" s="50" t="str">
        <f>VLOOKUP(D716,'00设备表'!$D:$F,3,0)</f>
        <v>HW107-06</v>
      </c>
      <c r="D716" s="141" t="s">
        <v>474</v>
      </c>
      <c r="E716" s="50" t="str">
        <f>VLOOKUP(D716,'00设备表'!$D:$F,2,0)</f>
        <v>华为CE6881H</v>
      </c>
      <c r="F716" s="50" t="str">
        <f>VLOOKUP(G716,'00设备表'!$D:$F,3,0)</f>
        <v>HW107-06</v>
      </c>
      <c r="G716" s="28" t="s">
        <v>480</v>
      </c>
      <c r="H716" s="50" t="str">
        <f>VLOOKUP(G716,'00设备表'!$D:$F,2,0)</f>
        <v>烽火R220K V2</v>
      </c>
      <c r="I716" s="308" t="s">
        <v>578</v>
      </c>
      <c r="J716" s="109" t="str">
        <f t="shared" si="151"/>
        <v>LC-LC 10米</v>
      </c>
      <c r="K716" s="309">
        <v>2</v>
      </c>
      <c r="L716" s="109">
        <f t="shared" si="154"/>
        <v>10</v>
      </c>
      <c r="M716" s="310">
        <f t="shared" si="152"/>
        <v>20</v>
      </c>
      <c r="N716" s="311" t="str">
        <f t="shared" si="153"/>
        <v>架内走线</v>
      </c>
      <c r="O716" s="312"/>
      <c r="P716" s="309"/>
      <c r="Q716" s="298">
        <f t="shared" si="155"/>
        <v>10</v>
      </c>
    </row>
    <row r="717" customFormat="1" ht="16.8" hidden="1" spans="1:17">
      <c r="A717" s="308" t="s">
        <v>576</v>
      </c>
      <c r="B717" s="309">
        <v>682</v>
      </c>
      <c r="C717" s="50" t="str">
        <f>VLOOKUP(D717,'00设备表'!$D:$F,3,0)</f>
        <v>HW107-06</v>
      </c>
      <c r="D717" s="141" t="s">
        <v>474</v>
      </c>
      <c r="E717" s="50" t="str">
        <f>VLOOKUP(D717,'00设备表'!$D:$F,2,0)</f>
        <v>华为CE6881H</v>
      </c>
      <c r="F717" s="50" t="str">
        <f>VLOOKUP(G717,'00设备表'!$D:$F,3,0)</f>
        <v>HW107-04</v>
      </c>
      <c r="G717" s="28" t="s">
        <v>468</v>
      </c>
      <c r="H717" s="50" t="str">
        <f>VLOOKUP(G717,'00设备表'!$D:$F,2,0)</f>
        <v>烽火R220K V2</v>
      </c>
      <c r="I717" s="308" t="s">
        <v>578</v>
      </c>
      <c r="J717" s="109" t="str">
        <f t="shared" si="151"/>
        <v>LC-LC 15米</v>
      </c>
      <c r="K717" s="309">
        <v>2</v>
      </c>
      <c r="L717" s="109">
        <f t="shared" si="154"/>
        <v>15</v>
      </c>
      <c r="M717" s="310">
        <f t="shared" si="152"/>
        <v>30</v>
      </c>
      <c r="N717" s="311" t="str">
        <f t="shared" si="153"/>
        <v>上走线</v>
      </c>
      <c r="O717" s="312"/>
      <c r="P717" s="309"/>
      <c r="Q717" s="298">
        <f t="shared" si="155"/>
        <v>15</v>
      </c>
    </row>
    <row r="718" customFormat="1" ht="16.8" hidden="1" spans="1:17">
      <c r="A718" s="308" t="s">
        <v>576</v>
      </c>
      <c r="B718" s="309">
        <v>683</v>
      </c>
      <c r="C718" s="50" t="str">
        <f>VLOOKUP(D718,'00设备表'!$D:$F,3,0)</f>
        <v>HW107-06</v>
      </c>
      <c r="D718" s="141" t="s">
        <v>474</v>
      </c>
      <c r="E718" s="50" t="str">
        <f>VLOOKUP(D718,'00设备表'!$D:$F,2,0)</f>
        <v>华为CE6881H</v>
      </c>
      <c r="F718" s="50" t="str">
        <f>VLOOKUP(G718,'00设备表'!$D:$F,3,0)</f>
        <v>HW107-06</v>
      </c>
      <c r="G718" s="28" t="s">
        <v>479</v>
      </c>
      <c r="H718" s="50" t="str">
        <f>VLOOKUP(G718,'00设备表'!$D:$F,2,0)</f>
        <v>烽火R220K V2</v>
      </c>
      <c r="I718" s="308" t="s">
        <v>578</v>
      </c>
      <c r="J718" s="109" t="str">
        <f t="shared" si="151"/>
        <v>LC-LC 10米</v>
      </c>
      <c r="K718" s="309">
        <v>2</v>
      </c>
      <c r="L718" s="109">
        <f t="shared" si="154"/>
        <v>10</v>
      </c>
      <c r="M718" s="310">
        <f t="shared" si="152"/>
        <v>20</v>
      </c>
      <c r="N718" s="311" t="str">
        <f t="shared" si="153"/>
        <v>架内走线</v>
      </c>
      <c r="O718" s="312"/>
      <c r="P718" s="309"/>
      <c r="Q718" s="298">
        <f t="shared" si="155"/>
        <v>10</v>
      </c>
    </row>
    <row r="719" customFormat="1" ht="16.8" hidden="1" spans="1:17">
      <c r="A719" s="308" t="s">
        <v>576</v>
      </c>
      <c r="B719" s="309">
        <v>684</v>
      </c>
      <c r="C719" s="50" t="str">
        <f>VLOOKUP(D719,'00设备表'!$D:$F,3,0)</f>
        <v>HW107-06</v>
      </c>
      <c r="D719" s="141" t="s">
        <v>474</v>
      </c>
      <c r="E719" s="50" t="str">
        <f>VLOOKUP(D719,'00设备表'!$D:$F,2,0)</f>
        <v>华为CE6881H</v>
      </c>
      <c r="F719" s="50" t="str">
        <f>VLOOKUP(G719,'00设备表'!$D:$F,3,0)</f>
        <v>HW108-09</v>
      </c>
      <c r="G719" s="99" t="s">
        <v>552</v>
      </c>
      <c r="H719" s="50" t="str">
        <f>VLOOKUP(G719,'00设备表'!$D:$F,2,0)</f>
        <v>信安SJJ186</v>
      </c>
      <c r="I719" s="308" t="s">
        <v>578</v>
      </c>
      <c r="J719" s="109" t="str">
        <f t="shared" si="151"/>
        <v>LC-LC 15米</v>
      </c>
      <c r="K719" s="309">
        <v>2</v>
      </c>
      <c r="L719" s="109">
        <f t="shared" si="154"/>
        <v>15</v>
      </c>
      <c r="M719" s="310">
        <f t="shared" si="152"/>
        <v>30</v>
      </c>
      <c r="N719" s="311" t="str">
        <f t="shared" si="153"/>
        <v>上走线</v>
      </c>
      <c r="O719" s="312"/>
      <c r="P719" s="309"/>
      <c r="Q719" s="298" t="str">
        <f t="shared" si="155"/>
        <v>建议手动计算</v>
      </c>
    </row>
    <row r="720" customFormat="1" ht="16.8" hidden="1" spans="1:17">
      <c r="A720" s="308" t="s">
        <v>576</v>
      </c>
      <c r="B720" s="309">
        <v>685</v>
      </c>
      <c r="C720" s="50" t="str">
        <f>VLOOKUP(D720,'00设备表'!$D:$F,3,0)</f>
        <v>HW107-06</v>
      </c>
      <c r="D720" s="141" t="s">
        <v>474</v>
      </c>
      <c r="E720" s="50" t="str">
        <f>VLOOKUP(D720,'00设备表'!$D:$F,2,0)</f>
        <v>华为CE6881H</v>
      </c>
      <c r="F720" s="50" t="str">
        <f>VLOOKUP(G720,'00设备表'!$D:$F,3,0)</f>
        <v>HW108-09</v>
      </c>
      <c r="G720" s="99" t="s">
        <v>553</v>
      </c>
      <c r="H720" s="50" t="str">
        <f>VLOOKUP(G720,'00设备表'!$D:$F,2,0)</f>
        <v>信安SJJ186</v>
      </c>
      <c r="I720" s="308" t="s">
        <v>578</v>
      </c>
      <c r="J720" s="109" t="str">
        <f t="shared" si="151"/>
        <v>LC-LC 15米</v>
      </c>
      <c r="K720" s="309">
        <v>2</v>
      </c>
      <c r="L720" s="109">
        <f t="shared" si="154"/>
        <v>15</v>
      </c>
      <c r="M720" s="310">
        <f t="shared" si="152"/>
        <v>30</v>
      </c>
      <c r="N720" s="311" t="str">
        <f t="shared" si="153"/>
        <v>上走线</v>
      </c>
      <c r="O720" s="312"/>
      <c r="P720" s="309"/>
      <c r="Q720" s="298" t="str">
        <f t="shared" si="155"/>
        <v>建议手动计算</v>
      </c>
    </row>
    <row r="721" customFormat="1" ht="16.8" hidden="1" spans="1:17">
      <c r="A721" s="308" t="s">
        <v>576</v>
      </c>
      <c r="B721" s="309">
        <v>686</v>
      </c>
      <c r="C721" s="50" t="str">
        <f>VLOOKUP(D721,'00设备表'!$D:$F,3,0)</f>
        <v>HW107-06</v>
      </c>
      <c r="D721" s="141" t="s">
        <v>474</v>
      </c>
      <c r="E721" s="50" t="str">
        <f>VLOOKUP(D721,'00设备表'!$D:$F,2,0)</f>
        <v>华为CE6881H</v>
      </c>
      <c r="F721" s="50" t="str">
        <f>VLOOKUP(G721,'00设备表'!$D:$F,3,0)</f>
        <v>HW108-03</v>
      </c>
      <c r="G721" s="28" t="s">
        <v>526</v>
      </c>
      <c r="H721" s="50" t="str">
        <f>VLOOKUP(G721,'00设备表'!$D:$F,2,0)</f>
        <v>华为5855</v>
      </c>
      <c r="I721" s="308" t="s">
        <v>578</v>
      </c>
      <c r="J721" s="109" t="str">
        <f t="shared" si="151"/>
        <v>LC-LC 15米</v>
      </c>
      <c r="K721" s="309">
        <v>2</v>
      </c>
      <c r="L721" s="109">
        <f t="shared" si="154"/>
        <v>15</v>
      </c>
      <c r="M721" s="310">
        <f t="shared" si="152"/>
        <v>30</v>
      </c>
      <c r="N721" s="311" t="str">
        <f t="shared" si="153"/>
        <v>上走线</v>
      </c>
      <c r="O721" s="312"/>
      <c r="P721" s="309"/>
      <c r="Q721" s="298" t="str">
        <f t="shared" si="155"/>
        <v>建议手动计算</v>
      </c>
    </row>
    <row r="722" ht="16" hidden="1" spans="1:17">
      <c r="A722" s="308" t="s">
        <v>576</v>
      </c>
      <c r="B722" s="309">
        <v>687</v>
      </c>
      <c r="C722" s="50" t="str">
        <f>VLOOKUP(D722,'00设备表'!$D:$F,3,0)</f>
        <v>HW108-07</v>
      </c>
      <c r="D722" s="99" t="s">
        <v>600</v>
      </c>
      <c r="E722" s="50" t="str">
        <f>VLOOKUP(D722,'00设备表'!$D:$F,2,0)</f>
        <v>华为CE6881H</v>
      </c>
      <c r="F722" s="50" t="str">
        <f>VLOOKUP(G722,'00设备表'!$D:$F,3,0)</f>
        <v>HW108-09</v>
      </c>
      <c r="G722" s="141" t="s">
        <v>613</v>
      </c>
      <c r="H722" s="50" t="str">
        <f>VLOOKUP(G722,'00设备表'!$D:$F,2,0)</f>
        <v>华为CE6881H</v>
      </c>
      <c r="I722" s="308" t="s">
        <v>578</v>
      </c>
      <c r="J722" s="109" t="str">
        <f t="shared" si="151"/>
        <v>LC-LC 10米</v>
      </c>
      <c r="K722" s="309">
        <v>4</v>
      </c>
      <c r="L722" s="109">
        <f t="shared" ref="L722:L732" si="156">IF(C722=F722,10,(10+ROUNDUP(ABS(MID(C722,4,2)-MID(F722,4,2))/4,0)*5))</f>
        <v>10</v>
      </c>
      <c r="M722" s="310">
        <f t="shared" si="152"/>
        <v>40</v>
      </c>
      <c r="N722" s="311" t="str">
        <f t="shared" si="153"/>
        <v>架内走线</v>
      </c>
      <c r="O722" s="312"/>
      <c r="P722" s="309"/>
      <c r="Q722" s="298" t="e">
        <f t="shared" ref="Q722:Q736" si="157">IF(ABS(MID(C722,1,2)-MID(F722,1,2))&lt;&gt;0,"建议手动计算",IF(C722=F722,10,(10+ROUNDUP(ABS(MID(C722,3,3)-MID(F722,3,3))/4,0)*5)))</f>
        <v>#VALUE!</v>
      </c>
    </row>
    <row r="723" ht="16" hidden="1" spans="1:17">
      <c r="A723" s="308" t="s">
        <v>576</v>
      </c>
      <c r="B723" s="309">
        <v>688</v>
      </c>
      <c r="C723" s="50" t="str">
        <f>VLOOKUP(D723,'00设备表'!$D:$F,3,0)</f>
        <v>HW108-07</v>
      </c>
      <c r="D723" s="99" t="s">
        <v>600</v>
      </c>
      <c r="E723" s="50" t="str">
        <f>VLOOKUP(D723,'00设备表'!$D:$F,2,0)</f>
        <v>华为CE6881H</v>
      </c>
      <c r="F723" s="50" t="str">
        <f>VLOOKUP(G723,'00设备表'!$D:$F,3,0)</f>
        <v>HW108-09</v>
      </c>
      <c r="G723" s="141" t="s">
        <v>613</v>
      </c>
      <c r="H723" s="50" t="str">
        <f>VLOOKUP(G723,'00设备表'!$D:$F,2,0)</f>
        <v>华为CE6881H</v>
      </c>
      <c r="I723" s="308" t="s">
        <v>599</v>
      </c>
      <c r="J723" s="109" t="str">
        <f t="shared" si="151"/>
        <v>MPO-MPO 10米</v>
      </c>
      <c r="K723" s="309">
        <v>2</v>
      </c>
      <c r="L723" s="109">
        <f t="shared" si="156"/>
        <v>10</v>
      </c>
      <c r="M723" s="310">
        <f t="shared" si="152"/>
        <v>20</v>
      </c>
      <c r="N723" s="311" t="str">
        <f t="shared" si="153"/>
        <v>架内走线</v>
      </c>
      <c r="O723" s="312"/>
      <c r="P723" s="309"/>
      <c r="Q723" s="298" t="e">
        <f t="shared" si="157"/>
        <v>#VALUE!</v>
      </c>
    </row>
    <row r="724" ht="16" hidden="1" spans="1:17">
      <c r="A724" s="308" t="s">
        <v>576</v>
      </c>
      <c r="B724" s="309">
        <v>689</v>
      </c>
      <c r="C724" s="50" t="str">
        <f>VLOOKUP(D724,'00设备表'!$D:$F,3,0)</f>
        <v>HW108-07</v>
      </c>
      <c r="D724" s="99" t="s">
        <v>600</v>
      </c>
      <c r="E724" s="50" t="str">
        <f>VLOOKUP(D724,'00设备表'!$D:$F,2,0)</f>
        <v>华为CE6881H</v>
      </c>
      <c r="F724" s="50" t="str">
        <f>VLOOKUP(G724,'00设备表'!$D:$F,3,0)</f>
        <v>HW108-07</v>
      </c>
      <c r="G724" s="28" t="s">
        <v>541</v>
      </c>
      <c r="H724" s="50" t="str">
        <f>VLOOKUP(G724,'00设备表'!$D:$F,2,0)</f>
        <v>中兴R5930 G2</v>
      </c>
      <c r="I724" s="308" t="s">
        <v>578</v>
      </c>
      <c r="J724" s="109" t="str">
        <f t="shared" si="151"/>
        <v>LC-LC 10米</v>
      </c>
      <c r="K724" s="309">
        <v>2</v>
      </c>
      <c r="L724" s="109">
        <f t="shared" si="156"/>
        <v>10</v>
      </c>
      <c r="M724" s="310">
        <f t="shared" si="152"/>
        <v>20</v>
      </c>
      <c r="N724" s="311" t="str">
        <f t="shared" si="153"/>
        <v>架内走线</v>
      </c>
      <c r="O724" s="312"/>
      <c r="P724" s="309"/>
      <c r="Q724" s="298" t="e">
        <f t="shared" si="157"/>
        <v>#VALUE!</v>
      </c>
    </row>
    <row r="725" ht="16" hidden="1" spans="1:17">
      <c r="A725" s="308" t="s">
        <v>576</v>
      </c>
      <c r="B725" s="309">
        <v>690</v>
      </c>
      <c r="C725" s="50" t="str">
        <f>VLOOKUP(D725,'00设备表'!$D:$F,3,0)</f>
        <v>HW108-07</v>
      </c>
      <c r="D725" s="99" t="s">
        <v>600</v>
      </c>
      <c r="E725" s="50" t="str">
        <f>VLOOKUP(D725,'00设备表'!$D:$F,2,0)</f>
        <v>华为CE6881H</v>
      </c>
      <c r="F725" s="50" t="str">
        <f>VLOOKUP(G725,'00设备表'!$D:$F,3,0)</f>
        <v>HW108-09</v>
      </c>
      <c r="G725" s="28" t="s">
        <v>555</v>
      </c>
      <c r="H725" s="50" t="str">
        <f>VLOOKUP(G725,'00设备表'!$D:$F,2,0)</f>
        <v>中兴R5930 G2</v>
      </c>
      <c r="I725" s="308" t="s">
        <v>578</v>
      </c>
      <c r="J725" s="109" t="str">
        <f t="shared" si="151"/>
        <v>LC-LC 10米</v>
      </c>
      <c r="K725" s="309">
        <v>2</v>
      </c>
      <c r="L725" s="109">
        <f t="shared" si="156"/>
        <v>10</v>
      </c>
      <c r="M725" s="310">
        <f t="shared" si="152"/>
        <v>20</v>
      </c>
      <c r="N725" s="311" t="str">
        <f t="shared" si="153"/>
        <v>架内走线</v>
      </c>
      <c r="O725" s="312"/>
      <c r="P725" s="309"/>
      <c r="Q725" s="298" t="e">
        <f t="shared" si="157"/>
        <v>#VALUE!</v>
      </c>
    </row>
    <row r="726" ht="16" hidden="1" spans="1:17">
      <c r="A726" s="308" t="s">
        <v>576</v>
      </c>
      <c r="B726" s="309">
        <v>691</v>
      </c>
      <c r="C726" s="50" t="str">
        <f>VLOOKUP(D726,'00设备表'!$D:$F,3,0)</f>
        <v>HW108-07</v>
      </c>
      <c r="D726" s="99" t="s">
        <v>600</v>
      </c>
      <c r="E726" s="50" t="str">
        <f>VLOOKUP(D726,'00设备表'!$D:$F,2,0)</f>
        <v>华为CE6881H</v>
      </c>
      <c r="F726" s="50" t="str">
        <f>VLOOKUP(G726,'00设备表'!$D:$F,3,0)</f>
        <v>HW108-07</v>
      </c>
      <c r="G726" s="28" t="s">
        <v>533</v>
      </c>
      <c r="H726" s="50" t="str">
        <f>VLOOKUP(G726,'00设备表'!$D:$F,2,0)</f>
        <v>华为1000E-F125</v>
      </c>
      <c r="I726" s="308" t="s">
        <v>578</v>
      </c>
      <c r="J726" s="109" t="str">
        <f t="shared" si="151"/>
        <v>LC-LC 10米</v>
      </c>
      <c r="K726" s="309">
        <v>2</v>
      </c>
      <c r="L726" s="109">
        <f t="shared" si="156"/>
        <v>10</v>
      </c>
      <c r="M726" s="310">
        <f t="shared" si="152"/>
        <v>20</v>
      </c>
      <c r="N726" s="311" t="str">
        <f t="shared" si="153"/>
        <v>架内走线</v>
      </c>
      <c r="O726" s="312"/>
      <c r="P726" s="309"/>
      <c r="Q726" s="298" t="e">
        <f t="shared" si="157"/>
        <v>#VALUE!</v>
      </c>
    </row>
    <row r="727" ht="16" hidden="1" spans="1:17">
      <c r="A727" s="308" t="s">
        <v>576</v>
      </c>
      <c r="B727" s="309">
        <v>692</v>
      </c>
      <c r="C727" s="50" t="str">
        <f>VLOOKUP(D727,'00设备表'!$D:$F,3,0)</f>
        <v>HW108-09</v>
      </c>
      <c r="D727" s="141" t="s">
        <v>613</v>
      </c>
      <c r="E727" s="50" t="str">
        <f>VLOOKUP(D727,'00设备表'!$D:$F,2,0)</f>
        <v>华为CE6881H</v>
      </c>
      <c r="F727" s="50" t="str">
        <f>VLOOKUP(G727,'00设备表'!$D:$F,3,0)</f>
        <v>HW108-07</v>
      </c>
      <c r="G727" s="28" t="s">
        <v>540</v>
      </c>
      <c r="H727" s="50" t="str">
        <f>VLOOKUP(G727,'00设备表'!$D:$F,2,0)</f>
        <v>中兴R5930 G2</v>
      </c>
      <c r="I727" s="308" t="s">
        <v>578</v>
      </c>
      <c r="J727" s="109" t="str">
        <f t="shared" si="151"/>
        <v>LC-LC 10米</v>
      </c>
      <c r="K727" s="309">
        <v>2</v>
      </c>
      <c r="L727" s="109">
        <f t="shared" si="156"/>
        <v>10</v>
      </c>
      <c r="M727" s="310">
        <f t="shared" si="152"/>
        <v>20</v>
      </c>
      <c r="N727" s="311" t="str">
        <f t="shared" si="153"/>
        <v>架内走线</v>
      </c>
      <c r="O727" s="312"/>
      <c r="P727" s="309"/>
      <c r="Q727" s="298" t="e">
        <f t="shared" si="157"/>
        <v>#VALUE!</v>
      </c>
    </row>
    <row r="728" ht="16" hidden="1" spans="1:17">
      <c r="A728" s="308" t="s">
        <v>576</v>
      </c>
      <c r="B728" s="309">
        <v>693</v>
      </c>
      <c r="C728" s="50" t="str">
        <f>VLOOKUP(D728,'00设备表'!$D:$F,3,0)</f>
        <v>HW108-09</v>
      </c>
      <c r="D728" s="141" t="s">
        <v>613</v>
      </c>
      <c r="E728" s="50" t="str">
        <f>VLOOKUP(D728,'00设备表'!$D:$F,2,0)</f>
        <v>华为CE6881H</v>
      </c>
      <c r="F728" s="50" t="str">
        <f>VLOOKUP(G728,'00设备表'!$D:$F,3,0)</f>
        <v>HW108-09</v>
      </c>
      <c r="G728" s="28" t="s">
        <v>554</v>
      </c>
      <c r="H728" s="50" t="str">
        <f>VLOOKUP(G728,'00设备表'!$D:$F,2,0)</f>
        <v>中兴R5930 G2</v>
      </c>
      <c r="I728" s="308" t="s">
        <v>578</v>
      </c>
      <c r="J728" s="109" t="str">
        <f t="shared" si="151"/>
        <v>LC-LC 10米</v>
      </c>
      <c r="K728" s="309">
        <v>2</v>
      </c>
      <c r="L728" s="109">
        <f t="shared" si="156"/>
        <v>10</v>
      </c>
      <c r="M728" s="310">
        <f t="shared" si="152"/>
        <v>20</v>
      </c>
      <c r="N728" s="311" t="str">
        <f t="shared" si="153"/>
        <v>架内走线</v>
      </c>
      <c r="O728" s="312"/>
      <c r="P728" s="309"/>
      <c r="Q728" s="298" t="e">
        <f t="shared" si="157"/>
        <v>#VALUE!</v>
      </c>
    </row>
    <row r="729" ht="16" hidden="1" spans="1:17">
      <c r="A729" s="308" t="s">
        <v>576</v>
      </c>
      <c r="B729" s="309">
        <v>694</v>
      </c>
      <c r="C729" s="50" t="str">
        <f>VLOOKUP(D729,'00设备表'!$D:$F,3,0)</f>
        <v>HW108-09</v>
      </c>
      <c r="D729" s="141" t="s">
        <v>613</v>
      </c>
      <c r="E729" s="50" t="str">
        <f>VLOOKUP(D729,'00设备表'!$D:$F,2,0)</f>
        <v>华为CE6881H</v>
      </c>
      <c r="F729" s="50" t="str">
        <f>VLOOKUP(G729,'00设备表'!$D:$F,3,0)</f>
        <v>HW108-09</v>
      </c>
      <c r="G729" s="28" t="s">
        <v>550</v>
      </c>
      <c r="H729" s="50" t="str">
        <f>VLOOKUP(G729,'00设备表'!$D:$F,2,0)</f>
        <v>华为1000E-F125</v>
      </c>
      <c r="I729" s="308" t="s">
        <v>578</v>
      </c>
      <c r="J729" s="109" t="str">
        <f t="shared" si="151"/>
        <v>LC-LC 10米</v>
      </c>
      <c r="K729" s="309">
        <v>2</v>
      </c>
      <c r="L729" s="109">
        <f t="shared" si="156"/>
        <v>10</v>
      </c>
      <c r="M729" s="310">
        <f t="shared" si="152"/>
        <v>20</v>
      </c>
      <c r="N729" s="311" t="str">
        <f t="shared" si="153"/>
        <v>架内走线</v>
      </c>
      <c r="O729" s="312"/>
      <c r="P729" s="309"/>
      <c r="Q729" s="298" t="e">
        <f t="shared" si="157"/>
        <v>#VALUE!</v>
      </c>
    </row>
    <row r="730" ht="16" hidden="1" spans="1:17">
      <c r="A730" s="308" t="s">
        <v>576</v>
      </c>
      <c r="B730" s="309">
        <v>696</v>
      </c>
      <c r="C730" s="50" t="str">
        <f>VLOOKUP(D730,'00设备表'!$D:$F,3,0)</f>
        <v>HW108-07</v>
      </c>
      <c r="D730" s="141" t="s">
        <v>614</v>
      </c>
      <c r="E730" s="50" t="str">
        <f>VLOOKUP(D730,'00设备表'!$D:$F,2,0)</f>
        <v>天融信TopRules(FT-A10)</v>
      </c>
      <c r="F730" s="50" t="str">
        <f>VLOOKUP(G730,'00设备表'!$D:$F,3,0)</f>
        <v>HW108-09</v>
      </c>
      <c r="G730" s="141" t="s">
        <v>615</v>
      </c>
      <c r="H730" s="50" t="str">
        <f>VLOOKUP(G730,'00设备表'!$D:$F,2,0)</f>
        <v>天融信TopRules(FT-A10)</v>
      </c>
      <c r="I730" s="308" t="s">
        <v>578</v>
      </c>
      <c r="J730" s="109" t="str">
        <f t="shared" si="151"/>
        <v>LC-LC 10米</v>
      </c>
      <c r="K730" s="309">
        <v>4</v>
      </c>
      <c r="L730" s="109">
        <f t="shared" si="156"/>
        <v>10</v>
      </c>
      <c r="M730" s="310">
        <f t="shared" si="152"/>
        <v>40</v>
      </c>
      <c r="N730" s="311" t="str">
        <f t="shared" si="153"/>
        <v>架内走线</v>
      </c>
      <c r="O730" s="312"/>
      <c r="P730" s="308" t="s">
        <v>603</v>
      </c>
      <c r="Q730" s="298" t="e">
        <f t="shared" si="157"/>
        <v>#VALUE!</v>
      </c>
    </row>
    <row r="731" ht="16" hidden="1" spans="1:17">
      <c r="A731" s="308" t="s">
        <v>576</v>
      </c>
      <c r="B731" s="309">
        <v>697</v>
      </c>
      <c r="C731" s="50" t="str">
        <f>VLOOKUP(D731,'00设备表'!$D:$F,3,0)</f>
        <v>HW108-07</v>
      </c>
      <c r="D731" s="99" t="s">
        <v>535</v>
      </c>
      <c r="E731" s="50" t="str">
        <f>VLOOKUP(D731,'00设备表'!$D:$F,2,0)</f>
        <v>信安G1300</v>
      </c>
      <c r="F731" s="50" t="str">
        <f>VLOOKUP(G731,'00设备表'!$D:$F,3,0)</f>
        <v>HW108-09</v>
      </c>
      <c r="G731" s="141" t="s">
        <v>616</v>
      </c>
      <c r="H731" s="50" t="str">
        <f>VLOOKUP(G731,'00设备表'!$D:$F,2,0)</f>
        <v>信安G1300</v>
      </c>
      <c r="I731" s="308" t="s">
        <v>578</v>
      </c>
      <c r="J731" s="109" t="str">
        <f t="shared" si="151"/>
        <v>LC-LC 10米</v>
      </c>
      <c r="K731" s="309">
        <v>2</v>
      </c>
      <c r="L731" s="109">
        <f t="shared" si="156"/>
        <v>10</v>
      </c>
      <c r="M731" s="310">
        <f t="shared" si="152"/>
        <v>20</v>
      </c>
      <c r="N731" s="311" t="str">
        <f t="shared" si="153"/>
        <v>架内走线</v>
      </c>
      <c r="O731" s="312"/>
      <c r="P731" s="308" t="s">
        <v>604</v>
      </c>
      <c r="Q731" s="298" t="e">
        <f t="shared" si="157"/>
        <v>#VALUE!</v>
      </c>
    </row>
    <row r="732" ht="16" hidden="1" spans="1:17">
      <c r="A732" s="308" t="s">
        <v>617</v>
      </c>
      <c r="B732" s="309">
        <v>698</v>
      </c>
      <c r="C732" s="50" t="str">
        <f>VLOOKUP(D732,'00设备表'!$D:$F,3,0)</f>
        <v>01-15</v>
      </c>
      <c r="D732" s="291" t="s">
        <v>618</v>
      </c>
      <c r="E732" s="50" t="str">
        <f>VLOOKUP(D732,'00设备表'!$D:$F,2,0)</f>
        <v>华为1000E-F55</v>
      </c>
      <c r="F732" s="50" t="str">
        <f>VLOOKUP(G732,'00设备表'!$D:$F,3,0)</f>
        <v>YHXXX-00X</v>
      </c>
      <c r="G732" s="141" t="s">
        <v>619</v>
      </c>
      <c r="H732" s="50" t="str">
        <f>VLOOKUP(G732,'00设备表'!$D:$F,2,0)</f>
        <v>ODF</v>
      </c>
      <c r="I732" s="308" t="s">
        <v>585</v>
      </c>
      <c r="J732" s="309" t="s">
        <v>586</v>
      </c>
      <c r="K732" s="309">
        <v>2</v>
      </c>
      <c r="L732" s="309">
        <v>35</v>
      </c>
      <c r="M732" s="310">
        <f t="shared" si="152"/>
        <v>70</v>
      </c>
      <c r="N732" s="311" t="str">
        <f t="shared" si="153"/>
        <v>上走线</v>
      </c>
      <c r="O732" s="312"/>
      <c r="P732" s="309"/>
      <c r="Q732" s="298" t="e">
        <f t="shared" si="157"/>
        <v>#VALUE!</v>
      </c>
    </row>
    <row r="733" ht="16" hidden="1" spans="1:17">
      <c r="A733" s="308" t="s">
        <v>617</v>
      </c>
      <c r="B733" s="309">
        <v>699</v>
      </c>
      <c r="C733" s="50" t="str">
        <f>VLOOKUP(D733,'00设备表'!$D:$F,3,0)</f>
        <v>01-15</v>
      </c>
      <c r="D733" s="291" t="s">
        <v>618</v>
      </c>
      <c r="E733" s="50" t="str">
        <f>VLOOKUP(D733,'00设备表'!$D:$F,2,0)</f>
        <v>华为1000E-F55</v>
      </c>
      <c r="F733" s="50" t="str">
        <f>VLOOKUP(G733,'00设备表'!$D:$F,3,0)</f>
        <v>01-15</v>
      </c>
      <c r="G733" s="141" t="s">
        <v>620</v>
      </c>
      <c r="H733" s="50" t="str">
        <f>VLOOKUP(G733,'00设备表'!$D:$F,2,0)</f>
        <v>中兴R5530 G2</v>
      </c>
      <c r="I733" s="308" t="s">
        <v>578</v>
      </c>
      <c r="J733" s="109" t="str">
        <f t="shared" ref="J733:J737" si="158">IF(I733="多模双头尾纤","LC-LC"&amp;" "&amp;L733&amp;"米",IF(I733="单模双头尾纤","SC-LC"&amp;" "&amp;L733&amp;"米",IF(I733="MPO双头尾纤","MPO-MPO"&amp;" "&amp;L733&amp;"米",IF(I733="以太网线","超五类线",0))))</f>
        <v>LC-LC 10米</v>
      </c>
      <c r="K733" s="309">
        <v>4</v>
      </c>
      <c r="L733" s="109">
        <f t="shared" ref="L733:L737" si="159">IF(C733=F733,10,(10+ROUNDUP(ABS(MID(C733,4,2)-MID(F733,4,2))/4,0)*5))</f>
        <v>10</v>
      </c>
      <c r="M733" s="310">
        <f t="shared" si="152"/>
        <v>40</v>
      </c>
      <c r="N733" s="311" t="str">
        <f t="shared" si="153"/>
        <v>架内走线</v>
      </c>
      <c r="O733" s="312"/>
      <c r="P733" s="309"/>
      <c r="Q733" s="298">
        <f t="shared" si="157"/>
        <v>10</v>
      </c>
    </row>
    <row r="734" ht="16" hidden="1" spans="1:17">
      <c r="A734" s="308" t="s">
        <v>617</v>
      </c>
      <c r="B734" s="309">
        <v>699</v>
      </c>
      <c r="C734" s="50" t="str">
        <f>VLOOKUP(D734,'00设备表'!$D:$F,3,0)</f>
        <v>01-15</v>
      </c>
      <c r="D734" s="291" t="s">
        <v>618</v>
      </c>
      <c r="E734" s="50" t="str">
        <f>VLOOKUP(D734,'00设备表'!$D:$F,2,0)</f>
        <v>华为1000E-F55</v>
      </c>
      <c r="F734" s="50" t="str">
        <f>VLOOKUP(G734,'00设备表'!$D:$F,3,0)</f>
        <v>01-15</v>
      </c>
      <c r="G734" s="141" t="s">
        <v>620</v>
      </c>
      <c r="H734" s="50" t="str">
        <f>VLOOKUP(G734,'00设备表'!$D:$F,2,0)</f>
        <v>中兴R5530 G2</v>
      </c>
      <c r="I734" s="308" t="s">
        <v>577</v>
      </c>
      <c r="J734" s="109" t="str">
        <f t="shared" si="158"/>
        <v>超五类线</v>
      </c>
      <c r="K734" s="309">
        <v>1</v>
      </c>
      <c r="L734" s="109">
        <f t="shared" si="159"/>
        <v>10</v>
      </c>
      <c r="M734" s="310">
        <f t="shared" si="152"/>
        <v>10</v>
      </c>
      <c r="N734" s="311" t="str">
        <f t="shared" si="153"/>
        <v>架内走线</v>
      </c>
      <c r="O734" s="312"/>
      <c r="P734" s="309"/>
      <c r="Q734" s="298">
        <f t="shared" si="157"/>
        <v>10</v>
      </c>
    </row>
    <row r="735" ht="16" hidden="1" spans="1:17">
      <c r="A735" s="308" t="s">
        <v>617</v>
      </c>
      <c r="B735" s="309">
        <v>700</v>
      </c>
      <c r="C735" s="50" t="str">
        <f>VLOOKUP(D735,'00设备表'!$D:$F,3,0)</f>
        <v>01-15</v>
      </c>
      <c r="D735" s="99" t="s">
        <v>621</v>
      </c>
      <c r="E735" s="50" t="str">
        <f>VLOOKUP(D735,'00设备表'!$D:$F,2,0)</f>
        <v>华为1000E-F55</v>
      </c>
      <c r="F735" s="50" t="str">
        <f>VLOOKUP(G735,'00设备表'!$D:$F,3,0)</f>
        <v>YHXXX-00X</v>
      </c>
      <c r="G735" s="141" t="s">
        <v>619</v>
      </c>
      <c r="H735" s="50" t="str">
        <f>VLOOKUP(G735,'00设备表'!$D:$F,2,0)</f>
        <v>ODF</v>
      </c>
      <c r="I735" s="308" t="s">
        <v>585</v>
      </c>
      <c r="J735" s="309" t="s">
        <v>586</v>
      </c>
      <c r="K735" s="309">
        <v>2</v>
      </c>
      <c r="L735" s="309">
        <v>35</v>
      </c>
      <c r="M735" s="310"/>
      <c r="N735" s="311" t="str">
        <f t="shared" ref="N735:N737" si="160">IF(L735=10,"架内走线","上走线")</f>
        <v>上走线</v>
      </c>
      <c r="O735" s="312"/>
      <c r="P735" s="309"/>
      <c r="Q735" s="298" t="e">
        <f t="shared" ref="Q735:Q737" si="161">IF(ABS(MID(C735,1,2)-MID(F735,1,2))&lt;&gt;0,"建议手动计算",IF(C735=F735,10,(10+ROUNDUP(ABS(MID(C735,3,3)-MID(F735,3,3))/4,0)*5)))</f>
        <v>#VALUE!</v>
      </c>
    </row>
    <row r="736" hidden="1" spans="1:17">
      <c r="A736" s="308" t="s">
        <v>617</v>
      </c>
      <c r="B736" s="309">
        <v>701</v>
      </c>
      <c r="C736" s="50" t="str">
        <f>VLOOKUP(D736,'00设备表'!$D:$F,3,0)</f>
        <v>01-15</v>
      </c>
      <c r="D736" s="99" t="s">
        <v>621</v>
      </c>
      <c r="E736" s="50" t="str">
        <f>VLOOKUP(D736,'00设备表'!$D:$F,2,0)</f>
        <v>华为1000E-F55</v>
      </c>
      <c r="F736" s="50" t="str">
        <f>VLOOKUP(G736,'00设备表'!$D:$F,3,0)</f>
        <v>01-15</v>
      </c>
      <c r="G736" s="141" t="s">
        <v>622</v>
      </c>
      <c r="H736" s="50" t="str">
        <f>VLOOKUP(G736,'00设备表'!$D:$F,2,0)</f>
        <v>中兴R5530 G2</v>
      </c>
      <c r="I736" s="308" t="s">
        <v>578</v>
      </c>
      <c r="J736" s="109" t="str">
        <f t="shared" si="158"/>
        <v>LC-LC 10米</v>
      </c>
      <c r="K736" s="309">
        <v>4</v>
      </c>
      <c r="L736" s="109">
        <f t="shared" si="159"/>
        <v>10</v>
      </c>
      <c r="M736" s="310">
        <f>K736*L736</f>
        <v>40</v>
      </c>
      <c r="N736" s="311" t="str">
        <f t="shared" si="160"/>
        <v>架内走线</v>
      </c>
      <c r="O736" s="312"/>
      <c r="P736" s="309"/>
      <c r="Q736" s="298">
        <f t="shared" si="161"/>
        <v>10</v>
      </c>
    </row>
    <row r="737" hidden="1" spans="1:17">
      <c r="A737" s="308" t="s">
        <v>617</v>
      </c>
      <c r="B737" s="309">
        <v>701</v>
      </c>
      <c r="C737" s="50" t="str">
        <f>VLOOKUP(D737,'00设备表'!$D:$F,3,0)</f>
        <v>01-15</v>
      </c>
      <c r="D737" s="99" t="s">
        <v>621</v>
      </c>
      <c r="E737" s="50" t="str">
        <f>VLOOKUP(D737,'00设备表'!$D:$F,2,0)</f>
        <v>华为1000E-F55</v>
      </c>
      <c r="F737" s="50" t="str">
        <f>VLOOKUP(G737,'00设备表'!$D:$F,3,0)</f>
        <v>01-15</v>
      </c>
      <c r="G737" s="141" t="s">
        <v>622</v>
      </c>
      <c r="H737" s="50" t="str">
        <f>VLOOKUP(G737,'00设备表'!$D:$F,2,0)</f>
        <v>中兴R5530 G2</v>
      </c>
      <c r="I737" s="308" t="s">
        <v>577</v>
      </c>
      <c r="J737" s="109" t="str">
        <f t="shared" si="158"/>
        <v>超五类线</v>
      </c>
      <c r="K737" s="309">
        <v>1</v>
      </c>
      <c r="L737" s="109">
        <f t="shared" si="159"/>
        <v>10</v>
      </c>
      <c r="M737" s="310">
        <f>K737*L737</f>
        <v>10</v>
      </c>
      <c r="N737" s="311" t="str">
        <f t="shared" si="160"/>
        <v>架内走线</v>
      </c>
      <c r="O737" s="312"/>
      <c r="P737" s="309"/>
      <c r="Q737" s="298">
        <f t="shared" si="161"/>
        <v>10</v>
      </c>
    </row>
  </sheetData>
  <autoFilter xmlns:etc="http://www.wps.cn/officeDocument/2017/etCustomData" ref="A2:U737" etc:filterBottomFollowUsedRange="0">
    <filterColumn colId="6">
      <filters>
        <filter val="政务外网区X86计算节点-1"/>
        <filter val="互联网区X86计算节点-1"/>
        <filter val="政务外网区X86计算节点-2"/>
        <filter val="互联网区X86计算节点-2"/>
        <filter val="政务外网区X86计算节点-3"/>
        <filter val="互联网区X86计算节点-3"/>
        <filter val="政务外网区X86计算节点-4"/>
        <filter val="互联网区X86计算节点-4"/>
        <filter val="互联网区X86计算节点-5"/>
        <filter val="互联网区X86计算节点-6"/>
      </filters>
    </filterColumn>
    <extLst/>
  </autoFilter>
  <mergeCells count="12">
    <mergeCell ref="C1:E1"/>
    <mergeCell ref="F1:H1"/>
    <mergeCell ref="A1:A2"/>
    <mergeCell ref="B1:B2"/>
    <mergeCell ref="I1:I2"/>
    <mergeCell ref="J1:J2"/>
    <mergeCell ref="K1:K2"/>
    <mergeCell ref="L1:L2"/>
    <mergeCell ref="M1:M2"/>
    <mergeCell ref="N1:N2"/>
    <mergeCell ref="O1:O2"/>
    <mergeCell ref="P1:P2"/>
  </mergeCells>
  <conditionalFormatting sqref="I8:J8">
    <cfRule type="cellIs" dxfId="0" priority="313" operator="equal">
      <formula>0</formula>
    </cfRule>
  </conditionalFormatting>
  <conditionalFormatting sqref="I9:J9">
    <cfRule type="cellIs" dxfId="0" priority="311" operator="equal">
      <formula>0</formula>
    </cfRule>
  </conditionalFormatting>
  <conditionalFormatting sqref="I10:J10">
    <cfRule type="cellIs" dxfId="0" priority="310" operator="equal">
      <formula>0</formula>
    </cfRule>
  </conditionalFormatting>
  <conditionalFormatting sqref="I13:J13">
    <cfRule type="cellIs" dxfId="0" priority="308" operator="equal">
      <formula>0</formula>
    </cfRule>
  </conditionalFormatting>
  <conditionalFormatting sqref="I14:J14">
    <cfRule type="cellIs" dxfId="0" priority="307" operator="equal">
      <formula>0</formula>
    </cfRule>
  </conditionalFormatting>
  <conditionalFormatting sqref="I15:J15">
    <cfRule type="cellIs" dxfId="0" priority="306" operator="equal">
      <formula>0</formula>
    </cfRule>
  </conditionalFormatting>
  <conditionalFormatting sqref="I19">
    <cfRule type="cellIs" dxfId="0" priority="36" operator="equal">
      <formula>0</formula>
    </cfRule>
  </conditionalFormatting>
  <conditionalFormatting sqref="J19">
    <cfRule type="cellIs" dxfId="0" priority="35" operator="equal">
      <formula>0</formula>
    </cfRule>
  </conditionalFormatting>
  <conditionalFormatting sqref="I21">
    <cfRule type="cellIs" dxfId="0" priority="240" operator="equal">
      <formula>0</formula>
    </cfRule>
  </conditionalFormatting>
  <conditionalFormatting sqref="J21">
    <cfRule type="cellIs" dxfId="0" priority="241" operator="equal">
      <formula>0</formula>
    </cfRule>
  </conditionalFormatting>
  <conditionalFormatting sqref="J22">
    <cfRule type="cellIs" dxfId="0" priority="244" operator="equal">
      <formula>0</formula>
    </cfRule>
  </conditionalFormatting>
  <conditionalFormatting sqref="I25">
    <cfRule type="cellIs" dxfId="0" priority="238" operator="equal">
      <formula>0</formula>
    </cfRule>
  </conditionalFormatting>
  <conditionalFormatting sqref="J25">
    <cfRule type="cellIs" dxfId="0" priority="239" operator="equal">
      <formula>0</formula>
    </cfRule>
  </conditionalFormatting>
  <conditionalFormatting sqref="I27">
    <cfRule type="cellIs" dxfId="0" priority="34" operator="equal">
      <formula>0</formula>
    </cfRule>
  </conditionalFormatting>
  <conditionalFormatting sqref="J27">
    <cfRule type="cellIs" dxfId="0" priority="33" operator="equal">
      <formula>0</formula>
    </cfRule>
  </conditionalFormatting>
  <conditionalFormatting sqref="I60">
    <cfRule type="cellIs" dxfId="0" priority="333" operator="equal">
      <formula>0</formula>
    </cfRule>
  </conditionalFormatting>
  <conditionalFormatting sqref="I61">
    <cfRule type="cellIs" dxfId="0" priority="332" operator="equal">
      <formula>0</formula>
    </cfRule>
  </conditionalFormatting>
  <conditionalFormatting sqref="I84">
    <cfRule type="cellIs" dxfId="0" priority="234" operator="equal">
      <formula>0</formula>
    </cfRule>
  </conditionalFormatting>
  <conditionalFormatting sqref="J84">
    <cfRule type="cellIs" dxfId="0" priority="235" operator="equal">
      <formula>0</formula>
    </cfRule>
  </conditionalFormatting>
  <conditionalFormatting sqref="I102">
    <cfRule type="cellIs" dxfId="0" priority="232" operator="equal">
      <formula>0</formula>
    </cfRule>
  </conditionalFormatting>
  <conditionalFormatting sqref="J102">
    <cfRule type="cellIs" dxfId="0" priority="233" operator="equal">
      <formula>0</formula>
    </cfRule>
  </conditionalFormatting>
  <conditionalFormatting sqref="I136">
    <cfRule type="cellIs" dxfId="0" priority="329" operator="equal">
      <formula>0</formula>
    </cfRule>
  </conditionalFormatting>
  <conditionalFormatting sqref="I137">
    <cfRule type="cellIs" dxfId="0" priority="41" operator="equal">
      <formula>0</formula>
    </cfRule>
  </conditionalFormatting>
  <conditionalFormatting sqref="J137">
    <cfRule type="cellIs" dxfId="0" priority="42" operator="equal">
      <formula>0</formula>
    </cfRule>
  </conditionalFormatting>
  <conditionalFormatting sqref="I138">
    <cfRule type="cellIs" dxfId="0" priority="325" operator="equal">
      <formula>0</formula>
    </cfRule>
  </conditionalFormatting>
  <conditionalFormatting sqref="I139">
    <cfRule type="cellIs" dxfId="0" priority="321" operator="equal">
      <formula>0</formula>
    </cfRule>
  </conditionalFormatting>
  <conditionalFormatting sqref="I140">
    <cfRule type="cellIs" dxfId="0" priority="39" operator="equal">
      <formula>0</formula>
    </cfRule>
  </conditionalFormatting>
  <conditionalFormatting sqref="J140">
    <cfRule type="cellIs" dxfId="0" priority="40" operator="equal">
      <formula>0</formula>
    </cfRule>
  </conditionalFormatting>
  <conditionalFormatting sqref="I159:J159">
    <cfRule type="cellIs" dxfId="0" priority="198" operator="equal">
      <formula>0</formula>
    </cfRule>
  </conditionalFormatting>
  <conditionalFormatting sqref="I160:J160">
    <cfRule type="cellIs" dxfId="0" priority="197" operator="equal">
      <formula>0</formula>
    </cfRule>
  </conditionalFormatting>
  <conditionalFormatting sqref="I161:J161">
    <cfRule type="cellIs" dxfId="0" priority="196" operator="equal">
      <formula>0</formula>
    </cfRule>
  </conditionalFormatting>
  <conditionalFormatting sqref="I162:J162">
    <cfRule type="cellIs" dxfId="0" priority="195" operator="equal">
      <formula>0</formula>
    </cfRule>
  </conditionalFormatting>
  <conditionalFormatting sqref="I179:J179">
    <cfRule type="cellIs" dxfId="0" priority="190" operator="equal">
      <formula>0</formula>
    </cfRule>
  </conditionalFormatting>
  <conditionalFormatting sqref="I180:J180">
    <cfRule type="cellIs" dxfId="0" priority="189" operator="equal">
      <formula>0</formula>
    </cfRule>
  </conditionalFormatting>
  <conditionalFormatting sqref="I181:J181">
    <cfRule type="cellIs" dxfId="0" priority="188" operator="equal">
      <formula>0</formula>
    </cfRule>
  </conditionalFormatting>
  <conditionalFormatting sqref="I182:J182">
    <cfRule type="cellIs" dxfId="0" priority="187" operator="equal">
      <formula>0</formula>
    </cfRule>
  </conditionalFormatting>
  <conditionalFormatting sqref="I205">
    <cfRule type="cellIs" dxfId="0" priority="172" operator="equal">
      <formula>0</formula>
    </cfRule>
  </conditionalFormatting>
  <conditionalFormatting sqref="J205">
    <cfRule type="cellIs" dxfId="0" priority="182" operator="equal">
      <formula>0</formula>
    </cfRule>
  </conditionalFormatting>
  <conditionalFormatting sqref="I206">
    <cfRule type="cellIs" dxfId="0" priority="171" operator="equal">
      <formula>0</formula>
    </cfRule>
  </conditionalFormatting>
  <conditionalFormatting sqref="J206">
    <cfRule type="cellIs" dxfId="0" priority="181" operator="equal">
      <formula>0</formula>
    </cfRule>
  </conditionalFormatting>
  <conditionalFormatting sqref="I207">
    <cfRule type="cellIs" dxfId="0" priority="170" operator="equal">
      <formula>0</formula>
    </cfRule>
  </conditionalFormatting>
  <conditionalFormatting sqref="J207">
    <cfRule type="cellIs" dxfId="0" priority="180" operator="equal">
      <formula>0</formula>
    </cfRule>
  </conditionalFormatting>
  <conditionalFormatting sqref="I208">
    <cfRule type="cellIs" dxfId="0" priority="169" operator="equal">
      <formula>0</formula>
    </cfRule>
  </conditionalFormatting>
  <conditionalFormatting sqref="J208">
    <cfRule type="cellIs" dxfId="0" priority="179" operator="equal">
      <formula>0</formula>
    </cfRule>
  </conditionalFormatting>
  <conditionalFormatting sqref="I209">
    <cfRule type="cellIs" dxfId="0" priority="168" operator="equal">
      <formula>0</formula>
    </cfRule>
  </conditionalFormatting>
  <conditionalFormatting sqref="J209">
    <cfRule type="cellIs" dxfId="0" priority="178" operator="equal">
      <formula>0</formula>
    </cfRule>
  </conditionalFormatting>
  <conditionalFormatting sqref="I210">
    <cfRule type="cellIs" dxfId="0" priority="167" operator="equal">
      <formula>0</formula>
    </cfRule>
  </conditionalFormatting>
  <conditionalFormatting sqref="J210">
    <cfRule type="cellIs" dxfId="0" priority="177" operator="equal">
      <formula>0</formula>
    </cfRule>
  </conditionalFormatting>
  <conditionalFormatting sqref="I231">
    <cfRule type="cellIs" dxfId="0" priority="152" operator="equal">
      <formula>0</formula>
    </cfRule>
  </conditionalFormatting>
  <conditionalFormatting sqref="J231">
    <cfRule type="cellIs" dxfId="0" priority="162" operator="equal">
      <formula>0</formula>
    </cfRule>
  </conditionalFormatting>
  <conditionalFormatting sqref="I232">
    <cfRule type="cellIs" dxfId="0" priority="151" operator="equal">
      <formula>0</formula>
    </cfRule>
  </conditionalFormatting>
  <conditionalFormatting sqref="J232">
    <cfRule type="cellIs" dxfId="0" priority="161" operator="equal">
      <formula>0</formula>
    </cfRule>
  </conditionalFormatting>
  <conditionalFormatting sqref="I233">
    <cfRule type="cellIs" dxfId="0" priority="150" operator="equal">
      <formula>0</formula>
    </cfRule>
  </conditionalFormatting>
  <conditionalFormatting sqref="J233">
    <cfRule type="cellIs" dxfId="0" priority="160" operator="equal">
      <formula>0</formula>
    </cfRule>
  </conditionalFormatting>
  <conditionalFormatting sqref="I234">
    <cfRule type="cellIs" dxfId="0" priority="149" operator="equal">
      <formula>0</formula>
    </cfRule>
  </conditionalFormatting>
  <conditionalFormatting sqref="J234">
    <cfRule type="cellIs" dxfId="0" priority="159" operator="equal">
      <formula>0</formula>
    </cfRule>
  </conditionalFormatting>
  <conditionalFormatting sqref="I235">
    <cfRule type="cellIs" dxfId="0" priority="148" operator="equal">
      <formula>0</formula>
    </cfRule>
  </conditionalFormatting>
  <conditionalFormatting sqref="J235">
    <cfRule type="cellIs" dxfId="0" priority="158" operator="equal">
      <formula>0</formula>
    </cfRule>
  </conditionalFormatting>
  <conditionalFormatting sqref="I236">
    <cfRule type="cellIs" dxfId="0" priority="147" operator="equal">
      <formula>0</formula>
    </cfRule>
  </conditionalFormatting>
  <conditionalFormatting sqref="J236">
    <cfRule type="cellIs" dxfId="0" priority="157" operator="equal">
      <formula>0</formula>
    </cfRule>
  </conditionalFormatting>
  <conditionalFormatting sqref="I252:J252">
    <cfRule type="cellIs" dxfId="0" priority="32" operator="equal">
      <formula>0</formula>
    </cfRule>
  </conditionalFormatting>
  <conditionalFormatting sqref="I253:J253">
    <cfRule type="cellIs" dxfId="0" priority="31" operator="equal">
      <formula>0</formula>
    </cfRule>
  </conditionalFormatting>
  <conditionalFormatting sqref="I254:J254">
    <cfRule type="cellIs" dxfId="0" priority="30" operator="equal">
      <formula>0</formula>
    </cfRule>
  </conditionalFormatting>
  <conditionalFormatting sqref="I255:J255">
    <cfRule type="cellIs" dxfId="0" priority="29" operator="equal">
      <formula>0</formula>
    </cfRule>
  </conditionalFormatting>
  <conditionalFormatting sqref="I269:J269">
    <cfRule type="cellIs" dxfId="0" priority="28" operator="equal">
      <formula>0</formula>
    </cfRule>
  </conditionalFormatting>
  <conditionalFormatting sqref="I270:J270">
    <cfRule type="cellIs" dxfId="0" priority="27" operator="equal">
      <formula>0</formula>
    </cfRule>
  </conditionalFormatting>
  <conditionalFormatting sqref="I271:J271">
    <cfRule type="cellIs" dxfId="0" priority="26" operator="equal">
      <formula>0</formula>
    </cfRule>
  </conditionalFormatting>
  <conditionalFormatting sqref="I272:J272">
    <cfRule type="cellIs" dxfId="0" priority="25" operator="equal">
      <formula>0</formula>
    </cfRule>
  </conditionalFormatting>
  <conditionalFormatting sqref="I287">
    <cfRule type="cellIs" dxfId="0" priority="18" operator="equal">
      <formula>0</formula>
    </cfRule>
  </conditionalFormatting>
  <conditionalFormatting sqref="J287">
    <cfRule type="cellIs" dxfId="0" priority="24" operator="equal">
      <formula>0</formula>
    </cfRule>
  </conditionalFormatting>
  <conditionalFormatting sqref="I288">
    <cfRule type="cellIs" dxfId="0" priority="17" operator="equal">
      <formula>0</formula>
    </cfRule>
  </conditionalFormatting>
  <conditionalFormatting sqref="J288">
    <cfRule type="cellIs" dxfId="0" priority="23" operator="equal">
      <formula>0</formula>
    </cfRule>
  </conditionalFormatting>
  <conditionalFormatting sqref="I289">
    <cfRule type="cellIs" dxfId="0" priority="16" operator="equal">
      <formula>0</formula>
    </cfRule>
  </conditionalFormatting>
  <conditionalFormatting sqref="J289">
    <cfRule type="cellIs" dxfId="0" priority="22" operator="equal">
      <formula>0</formula>
    </cfRule>
  </conditionalFormatting>
  <conditionalFormatting sqref="I290">
    <cfRule type="cellIs" dxfId="0" priority="15" operator="equal">
      <formula>0</formula>
    </cfRule>
  </conditionalFormatting>
  <conditionalFormatting sqref="J290">
    <cfRule type="cellIs" dxfId="0" priority="21" operator="equal">
      <formula>0</formula>
    </cfRule>
  </conditionalFormatting>
  <conditionalFormatting sqref="I291">
    <cfRule type="cellIs" dxfId="0" priority="14" operator="equal">
      <formula>0</formula>
    </cfRule>
  </conditionalFormatting>
  <conditionalFormatting sqref="J291">
    <cfRule type="cellIs" dxfId="0" priority="20" operator="equal">
      <formula>0</formula>
    </cfRule>
  </conditionalFormatting>
  <conditionalFormatting sqref="I292">
    <cfRule type="cellIs" dxfId="0" priority="13" operator="equal">
      <formula>0</formula>
    </cfRule>
  </conditionalFormatting>
  <conditionalFormatting sqref="J292">
    <cfRule type="cellIs" dxfId="0" priority="19" operator="equal">
      <formula>0</formula>
    </cfRule>
  </conditionalFormatting>
  <conditionalFormatting sqref="I297">
    <cfRule type="cellIs" dxfId="0" priority="347" operator="equal">
      <formula>0</formula>
    </cfRule>
  </conditionalFormatting>
  <conditionalFormatting sqref="I298">
    <cfRule type="cellIs" dxfId="0" priority="346" operator="equal">
      <formula>0</formula>
    </cfRule>
  </conditionalFormatting>
  <conditionalFormatting sqref="I305">
    <cfRule type="cellIs" dxfId="0" priority="6" operator="equal">
      <formula>0</formula>
    </cfRule>
  </conditionalFormatting>
  <conditionalFormatting sqref="J305">
    <cfRule type="cellIs" dxfId="0" priority="12" operator="equal">
      <formula>0</formula>
    </cfRule>
  </conditionalFormatting>
  <conditionalFormatting sqref="I306">
    <cfRule type="cellIs" dxfId="0" priority="5" operator="equal">
      <formula>0</formula>
    </cfRule>
  </conditionalFormatting>
  <conditionalFormatting sqref="J306">
    <cfRule type="cellIs" dxfId="0" priority="11" operator="equal">
      <formula>0</formula>
    </cfRule>
  </conditionalFormatting>
  <conditionalFormatting sqref="I307">
    <cfRule type="cellIs" dxfId="0" priority="4" operator="equal">
      <formula>0</formula>
    </cfRule>
  </conditionalFormatting>
  <conditionalFormatting sqref="J307">
    <cfRule type="cellIs" dxfId="0" priority="10" operator="equal">
      <formula>0</formula>
    </cfRule>
  </conditionalFormatting>
  <conditionalFormatting sqref="I308">
    <cfRule type="cellIs" dxfId="0" priority="3" operator="equal">
      <formula>0</formula>
    </cfRule>
  </conditionalFormatting>
  <conditionalFormatting sqref="J308">
    <cfRule type="cellIs" dxfId="0" priority="9" operator="equal">
      <formula>0</formula>
    </cfRule>
  </conditionalFormatting>
  <conditionalFormatting sqref="I309">
    <cfRule type="cellIs" dxfId="0" priority="2" operator="equal">
      <formula>0</formula>
    </cfRule>
  </conditionalFormatting>
  <conditionalFormatting sqref="J309">
    <cfRule type="cellIs" dxfId="0" priority="8" operator="equal">
      <formula>0</formula>
    </cfRule>
  </conditionalFormatting>
  <conditionalFormatting sqref="I310">
    <cfRule type="cellIs" dxfId="0" priority="1" operator="equal">
      <formula>0</formula>
    </cfRule>
  </conditionalFormatting>
  <conditionalFormatting sqref="J310">
    <cfRule type="cellIs" dxfId="0" priority="7" operator="equal">
      <formula>0</formula>
    </cfRule>
  </conditionalFormatting>
  <conditionalFormatting sqref="I325">
    <cfRule type="cellIs" dxfId="0" priority="344" operator="equal">
      <formula>0</formula>
    </cfRule>
  </conditionalFormatting>
  <conditionalFormatting sqref="I346">
    <cfRule type="cellIs" dxfId="0" priority="386" operator="equal">
      <formula>0</formula>
    </cfRule>
  </conditionalFormatting>
  <conditionalFormatting sqref="I347">
    <cfRule type="cellIs" dxfId="0" priority="385" operator="equal">
      <formula>0</formula>
    </cfRule>
  </conditionalFormatting>
  <conditionalFormatting sqref="I356:J356">
    <cfRule type="cellIs" dxfId="0" priority="223" operator="equal">
      <formula>0</formula>
    </cfRule>
  </conditionalFormatting>
  <conditionalFormatting sqref="I370:J370">
    <cfRule type="cellIs" dxfId="0" priority="219" operator="equal">
      <formula>0</formula>
    </cfRule>
  </conditionalFormatting>
  <conditionalFormatting sqref="I385">
    <cfRule type="cellIs" dxfId="0" priority="213" operator="equal">
      <formula>0</formula>
    </cfRule>
  </conditionalFormatting>
  <conditionalFormatting sqref="J385">
    <cfRule type="cellIs" dxfId="0" priority="218" operator="equal">
      <formula>0</formula>
    </cfRule>
  </conditionalFormatting>
  <conditionalFormatting sqref="I386">
    <cfRule type="cellIs" dxfId="0" priority="212" operator="equal">
      <formula>0</formula>
    </cfRule>
  </conditionalFormatting>
  <conditionalFormatting sqref="J386">
    <cfRule type="cellIs" dxfId="0" priority="217" operator="equal">
      <formula>0</formula>
    </cfRule>
  </conditionalFormatting>
  <conditionalFormatting sqref="I387">
    <cfRule type="cellIs" dxfId="0" priority="211" operator="equal">
      <formula>0</formula>
    </cfRule>
  </conditionalFormatting>
  <conditionalFormatting sqref="J387">
    <cfRule type="cellIs" dxfId="0" priority="216" operator="equal">
      <formula>0</formula>
    </cfRule>
  </conditionalFormatting>
  <conditionalFormatting sqref="I388">
    <cfRule type="cellIs" dxfId="0" priority="210" operator="equal">
      <formula>0</formula>
    </cfRule>
  </conditionalFormatting>
  <conditionalFormatting sqref="J388">
    <cfRule type="cellIs" dxfId="0" priority="215" operator="equal">
      <formula>0</formula>
    </cfRule>
  </conditionalFormatting>
  <conditionalFormatting sqref="I400">
    <cfRule type="cellIs" dxfId="0" priority="203" operator="equal">
      <formula>0</formula>
    </cfRule>
  </conditionalFormatting>
  <conditionalFormatting sqref="J400">
    <cfRule type="cellIs" dxfId="0" priority="208" operator="equal">
      <formula>0</formula>
    </cfRule>
  </conditionalFormatting>
  <conditionalFormatting sqref="I401">
    <cfRule type="cellIs" dxfId="0" priority="202" operator="equal">
      <formula>0</formula>
    </cfRule>
  </conditionalFormatting>
  <conditionalFormatting sqref="J401">
    <cfRule type="cellIs" dxfId="0" priority="207" operator="equal">
      <formula>0</formula>
    </cfRule>
  </conditionalFormatting>
  <conditionalFormatting sqref="I402">
    <cfRule type="cellIs" dxfId="0" priority="201" operator="equal">
      <formula>0</formula>
    </cfRule>
  </conditionalFormatting>
  <conditionalFormatting sqref="J402">
    <cfRule type="cellIs" dxfId="0" priority="206" operator="equal">
      <formula>0</formula>
    </cfRule>
  </conditionalFormatting>
  <conditionalFormatting sqref="I403">
    <cfRule type="cellIs" dxfId="0" priority="200" operator="equal">
      <formula>0</formula>
    </cfRule>
  </conditionalFormatting>
  <conditionalFormatting sqref="J403">
    <cfRule type="cellIs" dxfId="0" priority="205" operator="equal">
      <formula>0</formula>
    </cfRule>
  </conditionalFormatting>
  <conditionalFormatting sqref="I404">
    <cfRule type="cellIs" dxfId="0" priority="199" operator="equal">
      <formula>0</formula>
    </cfRule>
  </conditionalFormatting>
  <conditionalFormatting sqref="J404">
    <cfRule type="cellIs" dxfId="0" priority="204" operator="equal">
      <formula>0</formula>
    </cfRule>
  </conditionalFormatting>
  <conditionalFormatting sqref="I410">
    <cfRule type="cellIs" dxfId="0" priority="231" operator="equal">
      <formula>0</formula>
    </cfRule>
  </conditionalFormatting>
  <conditionalFormatting sqref="J410">
    <cfRule type="cellIs" dxfId="0" priority="230" operator="equal">
      <formula>0</formula>
    </cfRule>
  </conditionalFormatting>
  <conditionalFormatting sqref="J419">
    <cfRule type="cellIs" dxfId="0" priority="229" operator="equal">
      <formula>0</formula>
    </cfRule>
  </conditionalFormatting>
  <conditionalFormatting sqref="I441">
    <cfRule type="cellIs" dxfId="0" priority="134" operator="equal">
      <formula>0</formula>
    </cfRule>
  </conditionalFormatting>
  <conditionalFormatting sqref="J441">
    <cfRule type="cellIs" dxfId="0" priority="142" operator="equal">
      <formula>0</formula>
    </cfRule>
  </conditionalFormatting>
  <conditionalFormatting sqref="I442">
    <cfRule type="cellIs" dxfId="0" priority="133" operator="equal">
      <formula>0</formula>
    </cfRule>
  </conditionalFormatting>
  <conditionalFormatting sqref="J442">
    <cfRule type="cellIs" dxfId="0" priority="141" operator="equal">
      <formula>0</formula>
    </cfRule>
  </conditionalFormatting>
  <conditionalFormatting sqref="I443">
    <cfRule type="cellIs" dxfId="0" priority="132" operator="equal">
      <formula>0</formula>
    </cfRule>
  </conditionalFormatting>
  <conditionalFormatting sqref="J443">
    <cfRule type="cellIs" dxfId="0" priority="140" operator="equal">
      <formula>0</formula>
    </cfRule>
  </conditionalFormatting>
  <conditionalFormatting sqref="I444">
    <cfRule type="cellIs" dxfId="0" priority="131" operator="equal">
      <formula>0</formula>
    </cfRule>
  </conditionalFormatting>
  <conditionalFormatting sqref="J444">
    <cfRule type="cellIs" dxfId="0" priority="139" operator="equal">
      <formula>0</formula>
    </cfRule>
  </conditionalFormatting>
  <conditionalFormatting sqref="I460">
    <cfRule type="cellIs" dxfId="0" priority="118" operator="equal">
      <formula>0</formula>
    </cfRule>
  </conditionalFormatting>
  <conditionalFormatting sqref="J460">
    <cfRule type="cellIs" dxfId="0" priority="126" operator="equal">
      <formula>0</formula>
    </cfRule>
  </conditionalFormatting>
  <conditionalFormatting sqref="I461">
    <cfRule type="cellIs" dxfId="0" priority="117" operator="equal">
      <formula>0</formula>
    </cfRule>
  </conditionalFormatting>
  <conditionalFormatting sqref="J461">
    <cfRule type="cellIs" dxfId="0" priority="125" operator="equal">
      <formula>0</formula>
    </cfRule>
  </conditionalFormatting>
  <conditionalFormatting sqref="I462">
    <cfRule type="cellIs" dxfId="0" priority="116" operator="equal">
      <formula>0</formula>
    </cfRule>
  </conditionalFormatting>
  <conditionalFormatting sqref="J462">
    <cfRule type="cellIs" dxfId="0" priority="124" operator="equal">
      <formula>0</formula>
    </cfRule>
  </conditionalFormatting>
  <conditionalFormatting sqref="I463">
    <cfRule type="cellIs" dxfId="0" priority="115" operator="equal">
      <formula>0</formula>
    </cfRule>
  </conditionalFormatting>
  <conditionalFormatting sqref="J463">
    <cfRule type="cellIs" dxfId="0" priority="123" operator="equal">
      <formula>0</formula>
    </cfRule>
  </conditionalFormatting>
  <conditionalFormatting sqref="I480">
    <cfRule type="cellIs" dxfId="0" priority="100" operator="equal">
      <formula>0</formula>
    </cfRule>
  </conditionalFormatting>
  <conditionalFormatting sqref="J480">
    <cfRule type="cellIs" dxfId="0" priority="110" operator="equal">
      <formula>0</formula>
    </cfRule>
  </conditionalFormatting>
  <conditionalFormatting sqref="I481">
    <cfRule type="cellIs" dxfId="0" priority="99" operator="equal">
      <formula>0</formula>
    </cfRule>
  </conditionalFormatting>
  <conditionalFormatting sqref="J481">
    <cfRule type="cellIs" dxfId="0" priority="109" operator="equal">
      <formula>0</formula>
    </cfRule>
  </conditionalFormatting>
  <conditionalFormatting sqref="I482">
    <cfRule type="cellIs" dxfId="0" priority="98" operator="equal">
      <formula>0</formula>
    </cfRule>
  </conditionalFormatting>
  <conditionalFormatting sqref="J482">
    <cfRule type="cellIs" dxfId="0" priority="108" operator="equal">
      <formula>0</formula>
    </cfRule>
  </conditionalFormatting>
  <conditionalFormatting sqref="I483">
    <cfRule type="cellIs" dxfId="0" priority="97" operator="equal">
      <formula>0</formula>
    </cfRule>
  </conditionalFormatting>
  <conditionalFormatting sqref="J483">
    <cfRule type="cellIs" dxfId="0" priority="107" operator="equal">
      <formula>0</formula>
    </cfRule>
  </conditionalFormatting>
  <conditionalFormatting sqref="I484">
    <cfRule type="cellIs" dxfId="0" priority="96" operator="equal">
      <formula>0</formula>
    </cfRule>
  </conditionalFormatting>
  <conditionalFormatting sqref="J484">
    <cfRule type="cellIs" dxfId="0" priority="106" operator="equal">
      <formula>0</formula>
    </cfRule>
  </conditionalFormatting>
  <conditionalFormatting sqref="I485">
    <cfRule type="cellIs" dxfId="0" priority="95" operator="equal">
      <formula>0</formula>
    </cfRule>
  </conditionalFormatting>
  <conditionalFormatting sqref="J485">
    <cfRule type="cellIs" dxfId="0" priority="105" operator="equal">
      <formula>0</formula>
    </cfRule>
  </conditionalFormatting>
  <conditionalFormatting sqref="I500">
    <cfRule type="cellIs" dxfId="0" priority="80" operator="equal">
      <formula>0</formula>
    </cfRule>
  </conditionalFormatting>
  <conditionalFormatting sqref="J500">
    <cfRule type="cellIs" dxfId="0" priority="90" operator="equal">
      <formula>0</formula>
    </cfRule>
  </conditionalFormatting>
  <conditionalFormatting sqref="I501">
    <cfRule type="cellIs" dxfId="0" priority="79" operator="equal">
      <formula>0</formula>
    </cfRule>
  </conditionalFormatting>
  <conditionalFormatting sqref="J501">
    <cfRule type="cellIs" dxfId="0" priority="89" operator="equal">
      <formula>0</formula>
    </cfRule>
  </conditionalFormatting>
  <conditionalFormatting sqref="I502">
    <cfRule type="cellIs" dxfId="0" priority="78" operator="equal">
      <formula>0</formula>
    </cfRule>
  </conditionalFormatting>
  <conditionalFormatting sqref="J502">
    <cfRule type="cellIs" dxfId="0" priority="88" operator="equal">
      <formula>0</formula>
    </cfRule>
  </conditionalFormatting>
  <conditionalFormatting sqref="I503">
    <cfRule type="cellIs" dxfId="0" priority="77" operator="equal">
      <formula>0</formula>
    </cfRule>
  </conditionalFormatting>
  <conditionalFormatting sqref="J503">
    <cfRule type="cellIs" dxfId="0" priority="87" operator="equal">
      <formula>0</formula>
    </cfRule>
  </conditionalFormatting>
  <conditionalFormatting sqref="I504">
    <cfRule type="cellIs" dxfId="0" priority="76" operator="equal">
      <formula>0</formula>
    </cfRule>
  </conditionalFormatting>
  <conditionalFormatting sqref="J504">
    <cfRule type="cellIs" dxfId="0" priority="86" operator="equal">
      <formula>0</formula>
    </cfRule>
  </conditionalFormatting>
  <conditionalFormatting sqref="I505">
    <cfRule type="cellIs" dxfId="0" priority="75" operator="equal">
      <formula>0</formula>
    </cfRule>
  </conditionalFormatting>
  <conditionalFormatting sqref="J505">
    <cfRule type="cellIs" dxfId="0" priority="85" operator="equal">
      <formula>0</formula>
    </cfRule>
  </conditionalFormatting>
  <conditionalFormatting sqref="I556">
    <cfRule type="cellIs" dxfId="0" priority="380" operator="equal">
      <formula>0</formula>
    </cfRule>
  </conditionalFormatting>
  <conditionalFormatting sqref="I557">
    <cfRule type="cellIs" dxfId="0" priority="379" operator="equal">
      <formula>0</formula>
    </cfRule>
  </conditionalFormatting>
  <conditionalFormatting sqref="I559:J559">
    <cfRule type="cellIs" dxfId="0" priority="70" operator="equal">
      <formula>0</formula>
    </cfRule>
  </conditionalFormatting>
  <conditionalFormatting sqref="I560:J560">
    <cfRule type="cellIs" dxfId="0" priority="69" operator="equal">
      <formula>0</formula>
    </cfRule>
  </conditionalFormatting>
  <conditionalFormatting sqref="I561:J561">
    <cfRule type="cellIs" dxfId="0" priority="68" operator="equal">
      <formula>0</formula>
    </cfRule>
  </conditionalFormatting>
  <conditionalFormatting sqref="I562:J562">
    <cfRule type="cellIs" dxfId="0" priority="67" operator="equal">
      <formula>0</formula>
    </cfRule>
  </conditionalFormatting>
  <conditionalFormatting sqref="I633">
    <cfRule type="cellIs" dxfId="0" priority="52" operator="equal">
      <formula>0</formula>
    </cfRule>
  </conditionalFormatting>
  <conditionalFormatting sqref="J633">
    <cfRule type="cellIs" dxfId="0" priority="62" operator="equal">
      <formula>0</formula>
    </cfRule>
  </conditionalFormatting>
  <conditionalFormatting sqref="I634">
    <cfRule type="cellIs" dxfId="0" priority="51" operator="equal">
      <formula>0</formula>
    </cfRule>
  </conditionalFormatting>
  <conditionalFormatting sqref="J634">
    <cfRule type="cellIs" dxfId="0" priority="61" operator="equal">
      <formula>0</formula>
    </cfRule>
  </conditionalFormatting>
  <conditionalFormatting sqref="I635">
    <cfRule type="cellIs" dxfId="0" priority="50" operator="equal">
      <formula>0</formula>
    </cfRule>
  </conditionalFormatting>
  <conditionalFormatting sqref="J635">
    <cfRule type="cellIs" dxfId="0" priority="60" operator="equal">
      <formula>0</formula>
    </cfRule>
  </conditionalFormatting>
  <conditionalFormatting sqref="I636">
    <cfRule type="cellIs" dxfId="0" priority="49" operator="equal">
      <formula>0</formula>
    </cfRule>
  </conditionalFormatting>
  <conditionalFormatting sqref="J636">
    <cfRule type="cellIs" dxfId="0" priority="59" operator="equal">
      <formula>0</formula>
    </cfRule>
  </conditionalFormatting>
  <conditionalFormatting sqref="I637">
    <cfRule type="cellIs" dxfId="0" priority="48" operator="equal">
      <formula>0</formula>
    </cfRule>
  </conditionalFormatting>
  <conditionalFormatting sqref="J637">
    <cfRule type="cellIs" dxfId="0" priority="58" operator="equal">
      <formula>0</formula>
    </cfRule>
  </conditionalFormatting>
  <conditionalFormatting sqref="I638">
    <cfRule type="cellIs" dxfId="0" priority="47" operator="equal">
      <formula>0</formula>
    </cfRule>
  </conditionalFormatting>
  <conditionalFormatting sqref="J638">
    <cfRule type="cellIs" dxfId="0" priority="57" operator="equal">
      <formula>0</formula>
    </cfRule>
  </conditionalFormatting>
  <conditionalFormatting sqref="I695:J695">
    <cfRule type="cellIs" dxfId="0" priority="297" operator="equal">
      <formula>0</formula>
    </cfRule>
  </conditionalFormatting>
  <conditionalFormatting sqref="I696:J696">
    <cfRule type="cellIs" dxfId="0" priority="296" operator="equal">
      <formula>0</formula>
    </cfRule>
  </conditionalFormatting>
  <conditionalFormatting sqref="J697">
    <cfRule type="cellIs" dxfId="0" priority="295" operator="equal">
      <formula>0</formula>
    </cfRule>
  </conditionalFormatting>
  <conditionalFormatting sqref="J698">
    <cfRule type="cellIs" dxfId="0" priority="294" operator="equal">
      <formula>0</formula>
    </cfRule>
  </conditionalFormatting>
  <conditionalFormatting sqref="J699">
    <cfRule type="cellIs" dxfId="0" priority="293" operator="equal">
      <formula>0</formula>
    </cfRule>
  </conditionalFormatting>
  <conditionalFormatting sqref="J700">
    <cfRule type="cellIs" dxfId="0" priority="292" operator="equal">
      <formula>0</formula>
    </cfRule>
  </conditionalFormatting>
  <conditionalFormatting sqref="J701">
    <cfRule type="cellIs" dxfId="0" priority="291" operator="equal">
      <formula>0</formula>
    </cfRule>
  </conditionalFormatting>
  <conditionalFormatting sqref="J702">
    <cfRule type="cellIs" dxfId="0" priority="290" operator="equal">
      <formula>0</formula>
    </cfRule>
  </conditionalFormatting>
  <conditionalFormatting sqref="J703">
    <cfRule type="cellIs" dxfId="0" priority="289" operator="equal">
      <formula>0</formula>
    </cfRule>
  </conditionalFormatting>
  <conditionalFormatting sqref="J704">
    <cfRule type="cellIs" dxfId="0" priority="288" operator="equal">
      <formula>0</formula>
    </cfRule>
  </conditionalFormatting>
  <conditionalFormatting sqref="J705">
    <cfRule type="cellIs" dxfId="0" priority="287" operator="equal">
      <formula>0</formula>
    </cfRule>
  </conditionalFormatting>
  <conditionalFormatting sqref="J706">
    <cfRule type="cellIs" dxfId="0" priority="286" operator="equal">
      <formula>0</formula>
    </cfRule>
  </conditionalFormatting>
  <conditionalFormatting sqref="J707">
    <cfRule type="cellIs" dxfId="0" priority="285" operator="equal">
      <formula>0</formula>
    </cfRule>
  </conditionalFormatting>
  <conditionalFormatting sqref="J708">
    <cfRule type="cellIs" dxfId="0" priority="284" operator="equal">
      <formula>0</formula>
    </cfRule>
  </conditionalFormatting>
  <conditionalFormatting sqref="J709">
    <cfRule type="cellIs" dxfId="0" priority="283" operator="equal">
      <formula>0</formula>
    </cfRule>
  </conditionalFormatting>
  <conditionalFormatting sqref="I710">
    <cfRule type="cellIs" dxfId="0" priority="264" operator="equal">
      <formula>0</formula>
    </cfRule>
  </conditionalFormatting>
  <conditionalFormatting sqref="J710">
    <cfRule type="cellIs" dxfId="0" priority="281" operator="equal">
      <formula>0</formula>
    </cfRule>
  </conditionalFormatting>
  <conditionalFormatting sqref="I711">
    <cfRule type="cellIs" dxfId="0" priority="263" operator="equal">
      <formula>0</formula>
    </cfRule>
  </conditionalFormatting>
  <conditionalFormatting sqref="J711">
    <cfRule type="cellIs" dxfId="0" priority="280" operator="equal">
      <formula>0</formula>
    </cfRule>
  </conditionalFormatting>
  <conditionalFormatting sqref="I712">
    <cfRule type="cellIs" dxfId="0" priority="262" operator="equal">
      <formula>0</formula>
    </cfRule>
  </conditionalFormatting>
  <conditionalFormatting sqref="J712">
    <cfRule type="cellIs" dxfId="0" priority="279" operator="equal">
      <formula>0</formula>
    </cfRule>
  </conditionalFormatting>
  <conditionalFormatting sqref="I713">
    <cfRule type="cellIs" dxfId="0" priority="261" operator="equal">
      <formula>0</formula>
    </cfRule>
  </conditionalFormatting>
  <conditionalFormatting sqref="J713">
    <cfRule type="cellIs" dxfId="0" priority="278" operator="equal">
      <formula>0</formula>
    </cfRule>
  </conditionalFormatting>
  <conditionalFormatting sqref="I714">
    <cfRule type="cellIs" dxfId="0" priority="260" operator="equal">
      <formula>0</formula>
    </cfRule>
  </conditionalFormatting>
  <conditionalFormatting sqref="J714">
    <cfRule type="cellIs" dxfId="0" priority="277" operator="equal">
      <formula>0</formula>
    </cfRule>
  </conditionalFormatting>
  <conditionalFormatting sqref="I715">
    <cfRule type="cellIs" dxfId="0" priority="259" operator="equal">
      <formula>0</formula>
    </cfRule>
  </conditionalFormatting>
  <conditionalFormatting sqref="J715">
    <cfRule type="cellIs" dxfId="0" priority="276" operator="equal">
      <formula>0</formula>
    </cfRule>
  </conditionalFormatting>
  <conditionalFormatting sqref="I716">
    <cfRule type="cellIs" dxfId="0" priority="258" operator="equal">
      <formula>0</formula>
    </cfRule>
  </conditionalFormatting>
  <conditionalFormatting sqref="J716">
    <cfRule type="cellIs" dxfId="0" priority="275" operator="equal">
      <formula>0</formula>
    </cfRule>
  </conditionalFormatting>
  <conditionalFormatting sqref="I717">
    <cfRule type="cellIs" dxfId="0" priority="257" operator="equal">
      <formula>0</formula>
    </cfRule>
  </conditionalFormatting>
  <conditionalFormatting sqref="J717">
    <cfRule type="cellIs" dxfId="0" priority="274" operator="equal">
      <formula>0</formula>
    </cfRule>
  </conditionalFormatting>
  <conditionalFormatting sqref="I718">
    <cfRule type="cellIs" dxfId="0" priority="256" operator="equal">
      <formula>0</formula>
    </cfRule>
  </conditionalFormatting>
  <conditionalFormatting sqref="J718">
    <cfRule type="cellIs" dxfId="0" priority="273" operator="equal">
      <formula>0</formula>
    </cfRule>
  </conditionalFormatting>
  <conditionalFormatting sqref="I719">
    <cfRule type="cellIs" dxfId="0" priority="255" operator="equal">
      <formula>0</formula>
    </cfRule>
  </conditionalFormatting>
  <conditionalFormatting sqref="J719">
    <cfRule type="cellIs" dxfId="0" priority="272" operator="equal">
      <formula>0</formula>
    </cfRule>
  </conditionalFormatting>
  <conditionalFormatting sqref="I720">
    <cfRule type="cellIs" dxfId="0" priority="254" operator="equal">
      <formula>0</formula>
    </cfRule>
  </conditionalFormatting>
  <conditionalFormatting sqref="J720">
    <cfRule type="cellIs" dxfId="0" priority="271" operator="equal">
      <formula>0</formula>
    </cfRule>
  </conditionalFormatting>
  <conditionalFormatting sqref="I721">
    <cfRule type="cellIs" dxfId="0" priority="253" operator="equal">
      <formula>0</formula>
    </cfRule>
  </conditionalFormatting>
  <conditionalFormatting sqref="J721">
    <cfRule type="cellIs" dxfId="0" priority="270" operator="equal">
      <formula>0</formula>
    </cfRule>
  </conditionalFormatting>
  <conditionalFormatting sqref="J732">
    <cfRule type="cellIs" dxfId="0" priority="243" operator="equal">
      <formula>0</formula>
    </cfRule>
  </conditionalFormatting>
  <conditionalFormatting sqref="I734:J734">
    <cfRule type="cellIs" dxfId="0" priority="38" operator="equal">
      <formula>0</formula>
    </cfRule>
  </conditionalFormatting>
  <conditionalFormatting sqref="J735">
    <cfRule type="cellIs" dxfId="0" priority="242" operator="equal">
      <formula>0</formula>
    </cfRule>
  </conditionalFormatting>
  <conditionalFormatting sqref="I737:J737">
    <cfRule type="cellIs" dxfId="0" priority="37" operator="equal">
      <formula>0</formula>
    </cfRule>
  </conditionalFormatting>
  <conditionalFormatting sqref="I107:I119">
    <cfRule type="cellIs" dxfId="0" priority="315" operator="equal">
      <formula>0</formula>
    </cfRule>
  </conditionalFormatting>
  <conditionalFormatting sqref="I133:I135">
    <cfRule type="cellIs" dxfId="0" priority="331" operator="equal">
      <formula>0</formula>
    </cfRule>
  </conditionalFormatting>
  <conditionalFormatting sqref="I380:I383">
    <cfRule type="cellIs" dxfId="0" priority="319" operator="equal">
      <formula>0</formula>
    </cfRule>
  </conditionalFormatting>
  <conditionalFormatting sqref="I428:I440">
    <cfRule type="cellIs" dxfId="0" priority="355" operator="equal">
      <formula>0</formula>
    </cfRule>
  </conditionalFormatting>
  <conditionalFormatting sqref="I445:I459">
    <cfRule type="cellIs" dxfId="0" priority="354" operator="equal">
      <formula>0</formula>
    </cfRule>
  </conditionalFormatting>
  <conditionalFormatting sqref="I486:I499">
    <cfRule type="cellIs" dxfId="0" priority="317" operator="equal">
      <formula>0</formula>
    </cfRule>
  </conditionalFormatting>
  <conditionalFormatting sqref="I513:I541">
    <cfRule type="cellIs" dxfId="0" priority="353" operator="equal">
      <formula>0</formula>
    </cfRule>
  </conditionalFormatting>
  <conditionalFormatting sqref="I577:I614">
    <cfRule type="cellIs" dxfId="0" priority="228" operator="equal">
      <formula>0</formula>
    </cfRule>
  </conditionalFormatting>
  <conditionalFormatting sqref="I641:I672">
    <cfRule type="cellIs" dxfId="0" priority="227" operator="equal">
      <formula>0</formula>
    </cfRule>
  </conditionalFormatting>
  <conditionalFormatting sqref="I697:I709">
    <cfRule type="cellIs" dxfId="0" priority="282" operator="equal">
      <formula>0</formula>
    </cfRule>
  </conditionalFormatting>
  <conditionalFormatting sqref="I3:J7 I11:J12 J16:J18 J20 J23:J24 J26 J67:J83 J85:J101 J103:J119 I28:J59 J60:J61 I62:J66 I120:J132 J133:J136 J138:J139 I141:J158 I163:J178 J183:J204 J211:J230 I237:J251 I256:J268 J273:J286 J293:J304 I405:J409 I311:J320 J639:J672 I673:J694 I722:J731 I735 I736:J736 I732 I733:J733 J577:J632 I563:J576 J513:J541 I558:J558 I506:J512 J556:J557 I542:J555 J486:J499 J464:J479 J445:J459 J346:J347 I329:J334 J335:J340 I357:J361 J371:J384 J389:J399 J428:J440 J321:J328 I341:J345 I348:J352 J420:J423 I411:J413 J414:J418 I424:J427">
    <cfRule type="cellIs" dxfId="0" priority="398" operator="equal">
      <formula>0</formula>
    </cfRule>
  </conditionalFormatting>
  <conditionalFormatting sqref="I16:I18 I20 I22:I24 I26 I67:I83 I85:I101 I103:I106 I183:I204 I211:I230 I273:I286 I293:I296 I299:I304 I326:I327 I321:I324">
    <cfRule type="cellIs" dxfId="0" priority="352" operator="equal">
      <formula>0</formula>
    </cfRule>
  </conditionalFormatting>
  <conditionalFormatting sqref="I328 I335:I338 I414:I423">
    <cfRule type="cellIs" dxfId="0" priority="336" operator="equal">
      <formula>0</formula>
    </cfRule>
  </conditionalFormatting>
  <conditionalFormatting sqref="I339:I340 I371:I379">
    <cfRule type="cellIs" dxfId="0" priority="335" operator="equal">
      <formula>0</formula>
    </cfRule>
  </conditionalFormatting>
  <conditionalFormatting sqref="I353:J355">
    <cfRule type="cellIs" dxfId="0" priority="224" operator="equal">
      <formula>0</formula>
    </cfRule>
  </conditionalFormatting>
  <conditionalFormatting sqref="I362:J366">
    <cfRule type="cellIs" dxfId="0" priority="221" operator="equal">
      <formula>0</formula>
    </cfRule>
  </conditionalFormatting>
  <conditionalFormatting sqref="I367:J369">
    <cfRule type="cellIs" dxfId="0" priority="220" operator="equal">
      <formula>0</formula>
    </cfRule>
  </conditionalFormatting>
  <conditionalFormatting sqref="I384 I464:I479 I389:I399">
    <cfRule type="cellIs" dxfId="0" priority="318" operator="equal">
      <formula>0</formula>
    </cfRule>
  </conditionalFormatting>
  <conditionalFormatting sqref="I615:I632 I639:I640">
    <cfRule type="cellIs" dxfId="0" priority="226" operator="equal">
      <formula>0</formula>
    </cfRule>
  </conditionalFormatting>
  <dataValidations count="1">
    <dataValidation type="list" allowBlank="1" showInputMessage="1" showErrorMessage="1" sqref="I3:I737">
      <formula1>"多模双头尾纤,单模双头尾纤,MPO双头尾纤,以太网线"</formula1>
    </dataValidation>
  </dataValidations>
  <pageMargins left="0.7" right="0.7" top="0.75" bottom="0.75" header="0.3" footer="0.3"/>
  <pageSetup paperSize="8" scale="50" orientation="portrait"/>
  <headerFooter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7"/>
  <dimension ref="A1:J190"/>
  <sheetViews>
    <sheetView zoomScale="145" zoomScaleNormal="145" topLeftCell="B1" workbookViewId="0">
      <selection activeCell="C194" sqref="C194"/>
    </sheetView>
  </sheetViews>
  <sheetFormatPr defaultColWidth="9" defaultRowHeight="15.2"/>
  <cols>
    <col min="1" max="1" width="5.88392857142857" style="284" customWidth="1"/>
    <col min="2" max="2" width="23.6696428571429" style="284" customWidth="1"/>
    <col min="3" max="3" width="62.6696428571429" style="284" customWidth="1"/>
    <col min="4" max="5" width="5" style="284" customWidth="1"/>
    <col min="6" max="6" width="7.21428571428571" style="284" customWidth="1"/>
    <col min="7" max="7" width="8.4375" style="284" customWidth="1"/>
    <col min="8" max="8" width="7.66964285714286" style="285" customWidth="1"/>
    <col min="9" max="9" width="5.88392857142857" style="284" customWidth="1"/>
    <col min="10" max="10" width="24.2142857142857" style="284" customWidth="1"/>
    <col min="11" max="16384" width="9" style="284"/>
  </cols>
  <sheetData>
    <row r="1" spans="1:9">
      <c r="A1" s="286" t="s">
        <v>0</v>
      </c>
      <c r="B1" s="286" t="s">
        <v>623</v>
      </c>
      <c r="C1" s="286" t="s">
        <v>6</v>
      </c>
      <c r="D1" s="286" t="s">
        <v>5</v>
      </c>
      <c r="E1" s="287" t="s">
        <v>576</v>
      </c>
      <c r="F1" s="287" t="s">
        <v>617</v>
      </c>
      <c r="G1" s="288" t="s">
        <v>624</v>
      </c>
      <c r="H1" s="289" t="s">
        <v>625</v>
      </c>
      <c r="I1" s="288" t="s">
        <v>626</v>
      </c>
    </row>
    <row r="2" spans="1:9">
      <c r="A2" s="286"/>
      <c r="B2" s="286"/>
      <c r="C2" s="286"/>
      <c r="D2" s="286"/>
      <c r="E2" s="290"/>
      <c r="F2" s="290"/>
      <c r="G2" s="288"/>
      <c r="H2" s="289"/>
      <c r="I2" s="288"/>
    </row>
    <row r="3" ht="16" spans="1:9">
      <c r="A3" s="96">
        <v>1</v>
      </c>
      <c r="B3" s="96" t="s">
        <v>627</v>
      </c>
      <c r="C3" s="96"/>
      <c r="D3" s="96" t="s">
        <v>628</v>
      </c>
      <c r="E3" s="96">
        <f>75*2</f>
        <v>150</v>
      </c>
      <c r="F3" s="96"/>
      <c r="G3" s="288">
        <f>SUM(E3:F3)</f>
        <v>150</v>
      </c>
      <c r="H3" s="96">
        <v>1.3</v>
      </c>
      <c r="I3" s="96">
        <f>H3*G3</f>
        <v>195</v>
      </c>
    </row>
    <row r="4" ht="16" spans="1:9">
      <c r="A4" s="96">
        <v>2</v>
      </c>
      <c r="B4" s="96" t="s">
        <v>577</v>
      </c>
      <c r="C4" s="96" t="s">
        <v>629</v>
      </c>
      <c r="D4" s="96" t="s">
        <v>630</v>
      </c>
      <c r="E4" s="96">
        <f>SUMIFS(布线计划表!M:M,布线计划表!I:I,B4,布线计划表!J:J,C4,布线计划表!A:A,$E$1)</f>
        <v>2385</v>
      </c>
      <c r="F4" s="96">
        <f>SUMIFS(布线计划表!M:M,布线计划表!I:I,B4,布线计划表!J:J,C4,布线计划表!A:A,$F$1)</f>
        <v>20</v>
      </c>
      <c r="G4" s="288">
        <f>SUM(E4:F4)</f>
        <v>2405</v>
      </c>
      <c r="H4" s="96">
        <v>1.5</v>
      </c>
      <c r="I4" s="96">
        <f t="shared" ref="I4:I35" si="0">H4*G4</f>
        <v>3607.5</v>
      </c>
    </row>
    <row r="5" ht="16" hidden="1" spans="1:9">
      <c r="A5" s="96">
        <v>3</v>
      </c>
      <c r="B5" s="291" t="s">
        <v>585</v>
      </c>
      <c r="C5" s="291" t="s">
        <v>631</v>
      </c>
      <c r="D5" s="291" t="s">
        <v>632</v>
      </c>
      <c r="E5" s="96">
        <f>SUMIFS(布线计划表!K:K,布线计划表!I:I,B5,布线计划表!J:J,C5,布线计划表!A:A,$E$1)</f>
        <v>0</v>
      </c>
      <c r="F5" s="96">
        <f>SUMIFS(布线计划表!K:K,布线计划表!I:I,B5,布线计划表!J:J,C5,布线计划表!A:A,$F$1)</f>
        <v>0</v>
      </c>
      <c r="G5" s="288">
        <f t="shared" ref="G5:G36" si="1">SUM(E5:F5)</f>
        <v>0</v>
      </c>
      <c r="H5" s="96">
        <v>8</v>
      </c>
      <c r="I5" s="96">
        <f t="shared" si="0"/>
        <v>0</v>
      </c>
    </row>
    <row r="6" ht="16" hidden="1" spans="1:9">
      <c r="A6" s="96">
        <v>4</v>
      </c>
      <c r="B6" s="291" t="s">
        <v>585</v>
      </c>
      <c r="C6" s="291" t="s">
        <v>633</v>
      </c>
      <c r="D6" s="291" t="s">
        <v>632</v>
      </c>
      <c r="E6" s="96">
        <f>SUMIFS(布线计划表!K:K,布线计划表!I:I,B6,布线计划表!J:J,C6,布线计划表!A:A,$E$1)</f>
        <v>0</v>
      </c>
      <c r="F6" s="96">
        <f>SUMIFS(布线计划表!K:K,布线计划表!I:I,B6,布线计划表!J:J,C6,布线计划表!A:A,$F$1)</f>
        <v>0</v>
      </c>
      <c r="G6" s="288">
        <f t="shared" si="1"/>
        <v>0</v>
      </c>
      <c r="H6" s="96">
        <v>8</v>
      </c>
      <c r="I6" s="96">
        <f t="shared" si="0"/>
        <v>0</v>
      </c>
    </row>
    <row r="7" ht="16" hidden="1" spans="1:9">
      <c r="A7" s="96">
        <v>5</v>
      </c>
      <c r="B7" s="291" t="s">
        <v>585</v>
      </c>
      <c r="C7" s="291" t="s">
        <v>634</v>
      </c>
      <c r="D7" s="291" t="s">
        <v>632</v>
      </c>
      <c r="E7" s="96">
        <f>SUMIFS(布线计划表!K:K,布线计划表!I:I,B7,布线计划表!J:J,C7,布线计划表!A:A,$E$1)</f>
        <v>0</v>
      </c>
      <c r="F7" s="96">
        <f>SUMIFS(布线计划表!K:K,布线计划表!I:I,B7,布线计划表!J:J,C7,布线计划表!A:A,$F$1)</f>
        <v>0</v>
      </c>
      <c r="G7" s="288">
        <f t="shared" si="1"/>
        <v>0</v>
      </c>
      <c r="H7" s="96">
        <v>8</v>
      </c>
      <c r="I7" s="96">
        <f t="shared" si="0"/>
        <v>0</v>
      </c>
    </row>
    <row r="8" ht="16" hidden="1" spans="1:9">
      <c r="A8" s="96">
        <v>6</v>
      </c>
      <c r="B8" s="291" t="s">
        <v>585</v>
      </c>
      <c r="C8" s="291" t="s">
        <v>635</v>
      </c>
      <c r="D8" s="291" t="s">
        <v>632</v>
      </c>
      <c r="E8" s="96">
        <f>SUMIFS(布线计划表!K:K,布线计划表!I:I,B8,布线计划表!J:J,C8,布线计划表!A:A,$E$1)</f>
        <v>0</v>
      </c>
      <c r="F8" s="96">
        <f>SUMIFS(布线计划表!K:K,布线计划表!I:I,B8,布线计划表!J:J,C8,布线计划表!A:A,$F$1)</f>
        <v>0</v>
      </c>
      <c r="G8" s="288">
        <f t="shared" si="1"/>
        <v>0</v>
      </c>
      <c r="H8" s="96">
        <v>8</v>
      </c>
      <c r="I8" s="96">
        <f t="shared" si="0"/>
        <v>0</v>
      </c>
    </row>
    <row r="9" ht="16" hidden="1" spans="1:9">
      <c r="A9" s="96">
        <v>7</v>
      </c>
      <c r="B9" s="291" t="s">
        <v>585</v>
      </c>
      <c r="C9" s="291" t="s">
        <v>636</v>
      </c>
      <c r="D9" s="291" t="s">
        <v>632</v>
      </c>
      <c r="E9" s="96">
        <f>SUMIFS(布线计划表!K:K,布线计划表!I:I,B9,布线计划表!J:J,C9,布线计划表!A:A,$E$1)</f>
        <v>0</v>
      </c>
      <c r="F9" s="96">
        <f>SUMIFS(布线计划表!K:K,布线计划表!I:I,B9,布线计划表!J:J,C9,布线计划表!A:A,$F$1)</f>
        <v>0</v>
      </c>
      <c r="G9" s="288">
        <f t="shared" si="1"/>
        <v>0</v>
      </c>
      <c r="H9" s="96">
        <v>9</v>
      </c>
      <c r="I9" s="96">
        <f t="shared" si="0"/>
        <v>0</v>
      </c>
    </row>
    <row r="10" ht="16" hidden="1" spans="1:9">
      <c r="A10" s="96">
        <v>8</v>
      </c>
      <c r="B10" s="291" t="s">
        <v>585</v>
      </c>
      <c r="C10" s="291" t="s">
        <v>637</v>
      </c>
      <c r="D10" s="291" t="s">
        <v>632</v>
      </c>
      <c r="E10" s="96">
        <f>SUMIFS(布线计划表!K:K,布线计划表!I:I,B10,布线计划表!J:J,C10,布线计划表!A:A,$E$1)</f>
        <v>0</v>
      </c>
      <c r="F10" s="96">
        <f>SUMIFS(布线计划表!K:K,布线计划表!I:I,B10,布线计划表!J:J,C10,布线计划表!A:A,$F$1)</f>
        <v>0</v>
      </c>
      <c r="G10" s="288">
        <f t="shared" si="1"/>
        <v>0</v>
      </c>
      <c r="H10" s="96">
        <v>10</v>
      </c>
      <c r="I10" s="96">
        <f t="shared" si="0"/>
        <v>0</v>
      </c>
    </row>
    <row r="11" ht="16" hidden="1" spans="1:9">
      <c r="A11" s="96">
        <v>9</v>
      </c>
      <c r="B11" s="291" t="s">
        <v>585</v>
      </c>
      <c r="C11" s="291" t="s">
        <v>638</v>
      </c>
      <c r="D11" s="291" t="s">
        <v>632</v>
      </c>
      <c r="E11" s="96">
        <f>SUMIFS(布线计划表!K:K,布线计划表!I:I,B11,布线计划表!J:J,C11,布线计划表!A:A,$E$1)</f>
        <v>0</v>
      </c>
      <c r="F11" s="96">
        <f>SUMIFS(布线计划表!K:K,布线计划表!I:I,B11,布线计划表!J:J,C11,布线计划表!A:A,$F$1)</f>
        <v>0</v>
      </c>
      <c r="G11" s="288">
        <f t="shared" si="1"/>
        <v>0</v>
      </c>
      <c r="H11" s="96">
        <v>12</v>
      </c>
      <c r="I11" s="96">
        <f t="shared" si="0"/>
        <v>0</v>
      </c>
    </row>
    <row r="12" ht="16" hidden="1" spans="1:9">
      <c r="A12" s="96">
        <v>10</v>
      </c>
      <c r="B12" s="291" t="s">
        <v>585</v>
      </c>
      <c r="C12" s="291" t="s">
        <v>639</v>
      </c>
      <c r="D12" s="291" t="s">
        <v>632</v>
      </c>
      <c r="E12" s="96">
        <f>SUMIFS(布线计划表!K:K,布线计划表!I:I,B12,布线计划表!J:J,C12,布线计划表!A:A,$E$1)</f>
        <v>0</v>
      </c>
      <c r="F12" s="96">
        <f>SUMIFS(布线计划表!K:K,布线计划表!I:I,B12,布线计划表!J:J,C12,布线计划表!A:A,$F$1)</f>
        <v>0</v>
      </c>
      <c r="G12" s="288">
        <f t="shared" si="1"/>
        <v>0</v>
      </c>
      <c r="H12" s="96">
        <v>14</v>
      </c>
      <c r="I12" s="96">
        <f t="shared" si="0"/>
        <v>0</v>
      </c>
    </row>
    <row r="13" ht="16" hidden="1" spans="1:9">
      <c r="A13" s="96">
        <v>11</v>
      </c>
      <c r="B13" s="291" t="s">
        <v>585</v>
      </c>
      <c r="C13" s="291" t="s">
        <v>640</v>
      </c>
      <c r="D13" s="291" t="s">
        <v>632</v>
      </c>
      <c r="E13" s="96">
        <f>SUMIFS(布线计划表!K:K,布线计划表!I:I,B13,布线计划表!J:J,C13,布线计划表!A:A,$E$1)</f>
        <v>0</v>
      </c>
      <c r="F13" s="96">
        <f>SUMIFS(布线计划表!K:K,布线计划表!I:I,B13,布线计划表!J:J,C13,布线计划表!A:A,$F$1)</f>
        <v>0</v>
      </c>
      <c r="G13" s="288">
        <f t="shared" si="1"/>
        <v>0</v>
      </c>
      <c r="H13" s="96">
        <v>16</v>
      </c>
      <c r="I13" s="96">
        <f t="shared" si="0"/>
        <v>0</v>
      </c>
    </row>
    <row r="14" ht="16" hidden="1" spans="1:9">
      <c r="A14" s="96">
        <v>12</v>
      </c>
      <c r="B14" s="291" t="s">
        <v>585</v>
      </c>
      <c r="C14" s="291" t="s">
        <v>641</v>
      </c>
      <c r="D14" s="291" t="s">
        <v>632</v>
      </c>
      <c r="E14" s="96">
        <f>SUMIFS(布线计划表!K:K,布线计划表!I:I,B14,布线计划表!J:J,C14,布线计划表!A:A,$E$1)</f>
        <v>0</v>
      </c>
      <c r="F14" s="96">
        <f>SUMIFS(布线计划表!K:K,布线计划表!I:I,B14,布线计划表!J:J,C14,布线计划表!A:A,$F$1)</f>
        <v>0</v>
      </c>
      <c r="G14" s="288">
        <f t="shared" si="1"/>
        <v>0</v>
      </c>
      <c r="H14" s="96">
        <v>18</v>
      </c>
      <c r="I14" s="96">
        <f t="shared" si="0"/>
        <v>0</v>
      </c>
    </row>
    <row r="15" ht="16" hidden="1" spans="1:9">
      <c r="A15" s="96">
        <v>13</v>
      </c>
      <c r="B15" s="291" t="s">
        <v>585</v>
      </c>
      <c r="C15" s="291" t="s">
        <v>642</v>
      </c>
      <c r="D15" s="291" t="s">
        <v>632</v>
      </c>
      <c r="E15" s="96">
        <f>SUMIFS(布线计划表!K:K,布线计划表!I:I,B15,布线计划表!J:J,C15,布线计划表!A:A,$E$1)</f>
        <v>0</v>
      </c>
      <c r="F15" s="96">
        <f>SUMIFS(布线计划表!K:K,布线计划表!I:I,B15,布线计划表!J:J,C15,布线计划表!A:A,$F$1)</f>
        <v>0</v>
      </c>
      <c r="G15" s="288">
        <f t="shared" si="1"/>
        <v>0</v>
      </c>
      <c r="H15" s="96">
        <v>20</v>
      </c>
      <c r="I15" s="96">
        <f t="shared" si="0"/>
        <v>0</v>
      </c>
    </row>
    <row r="16" ht="16" hidden="1" spans="1:9">
      <c r="A16" s="96">
        <v>14</v>
      </c>
      <c r="B16" s="291" t="s">
        <v>585</v>
      </c>
      <c r="C16" s="291" t="s">
        <v>643</v>
      </c>
      <c r="D16" s="291" t="s">
        <v>632</v>
      </c>
      <c r="E16" s="96">
        <f>SUMIFS(布线计划表!K:K,布线计划表!I:I,B16,布线计划表!J:J,C16,布线计划表!A:A,$E$1)</f>
        <v>0</v>
      </c>
      <c r="F16" s="96">
        <f>SUMIFS(布线计划表!K:K,布线计划表!I:I,B16,布线计划表!J:J,C16,布线计划表!A:A,$F$1)</f>
        <v>0</v>
      </c>
      <c r="G16" s="288">
        <f t="shared" si="1"/>
        <v>0</v>
      </c>
      <c r="H16" s="96">
        <v>22</v>
      </c>
      <c r="I16" s="96">
        <f t="shared" si="0"/>
        <v>0</v>
      </c>
    </row>
    <row r="17" ht="16" hidden="1" spans="1:9">
      <c r="A17" s="96">
        <v>15</v>
      </c>
      <c r="B17" s="291" t="s">
        <v>585</v>
      </c>
      <c r="C17" s="291" t="s">
        <v>644</v>
      </c>
      <c r="D17" s="291" t="s">
        <v>632</v>
      </c>
      <c r="E17" s="96">
        <f>SUMIFS(布线计划表!K:K,布线计划表!I:I,B17,布线计划表!J:J,C17,布线计划表!A:A,$E$1)</f>
        <v>0</v>
      </c>
      <c r="F17" s="96">
        <f>SUMIFS(布线计划表!K:K,布线计划表!I:I,B17,布线计划表!J:J,C17,布线计划表!A:A,$F$1)</f>
        <v>0</v>
      </c>
      <c r="G17" s="288">
        <f t="shared" si="1"/>
        <v>0</v>
      </c>
      <c r="H17" s="96">
        <v>24</v>
      </c>
      <c r="I17" s="96">
        <f t="shared" si="0"/>
        <v>0</v>
      </c>
    </row>
    <row r="18" ht="16" hidden="1" spans="1:9">
      <c r="A18" s="96">
        <v>16</v>
      </c>
      <c r="B18" s="291" t="s">
        <v>585</v>
      </c>
      <c r="C18" s="291" t="s">
        <v>645</v>
      </c>
      <c r="D18" s="291" t="s">
        <v>632</v>
      </c>
      <c r="E18" s="96">
        <f>SUMIFS(布线计划表!K:K,布线计划表!I:I,B18,布线计划表!J:J,C18,布线计划表!A:A,$E$1)</f>
        <v>0</v>
      </c>
      <c r="F18" s="96">
        <f>SUMIFS(布线计划表!K:K,布线计划表!I:I,B18,布线计划表!J:J,C18,布线计划表!A:A,$F$1)</f>
        <v>0</v>
      </c>
      <c r="G18" s="288">
        <f t="shared" si="1"/>
        <v>0</v>
      </c>
      <c r="H18" s="96">
        <v>25</v>
      </c>
      <c r="I18" s="96">
        <f t="shared" si="0"/>
        <v>0</v>
      </c>
    </row>
    <row r="19" ht="16" hidden="1" spans="1:9">
      <c r="A19" s="96">
        <v>17</v>
      </c>
      <c r="B19" s="291" t="s">
        <v>585</v>
      </c>
      <c r="C19" s="291" t="s">
        <v>646</v>
      </c>
      <c r="D19" s="291" t="s">
        <v>632</v>
      </c>
      <c r="E19" s="96">
        <f>SUMIFS(布线计划表!K:K,布线计划表!I:I,B19,布线计划表!J:J,C19,布线计划表!A:A,$E$1)</f>
        <v>0</v>
      </c>
      <c r="F19" s="96">
        <f>SUMIFS(布线计划表!K:K,布线计划表!I:I,B19,布线计划表!J:J,C19,布线计划表!A:A,$F$1)</f>
        <v>0</v>
      </c>
      <c r="G19" s="288">
        <f t="shared" si="1"/>
        <v>0</v>
      </c>
      <c r="H19" s="96">
        <v>8</v>
      </c>
      <c r="I19" s="96">
        <f t="shared" si="0"/>
        <v>0</v>
      </c>
    </row>
    <row r="20" ht="16" hidden="1" spans="1:9">
      <c r="A20" s="96">
        <v>18</v>
      </c>
      <c r="B20" s="291" t="s">
        <v>585</v>
      </c>
      <c r="C20" s="291" t="s">
        <v>647</v>
      </c>
      <c r="D20" s="291" t="s">
        <v>632</v>
      </c>
      <c r="E20" s="96">
        <f>SUMIFS(布线计划表!K:K,布线计划表!I:I,B20,布线计划表!J:J,C20,布线计划表!A:A,$E$1)</f>
        <v>0</v>
      </c>
      <c r="F20" s="96">
        <f>SUMIFS(布线计划表!K:K,布线计划表!I:I,B20,布线计划表!J:J,C20,布线计划表!A:A,$F$1)</f>
        <v>0</v>
      </c>
      <c r="G20" s="288">
        <f t="shared" si="1"/>
        <v>0</v>
      </c>
      <c r="H20" s="96">
        <v>8</v>
      </c>
      <c r="I20" s="96">
        <f t="shared" si="0"/>
        <v>0</v>
      </c>
    </row>
    <row r="21" ht="16" hidden="1" spans="1:9">
      <c r="A21" s="96">
        <v>19</v>
      </c>
      <c r="B21" s="291" t="s">
        <v>585</v>
      </c>
      <c r="C21" s="291" t="s">
        <v>648</v>
      </c>
      <c r="D21" s="291" t="s">
        <v>632</v>
      </c>
      <c r="E21" s="96">
        <f>SUMIFS(布线计划表!K:K,布线计划表!I:I,B21,布线计划表!J:J,C21,布线计划表!A:A,$E$1)</f>
        <v>0</v>
      </c>
      <c r="F21" s="96">
        <f>SUMIFS(布线计划表!K:K,布线计划表!I:I,B21,布线计划表!J:J,C21,布线计划表!A:A,$F$1)</f>
        <v>0</v>
      </c>
      <c r="G21" s="288">
        <f t="shared" si="1"/>
        <v>0</v>
      </c>
      <c r="H21" s="96">
        <v>8</v>
      </c>
      <c r="I21" s="96">
        <f t="shared" si="0"/>
        <v>0</v>
      </c>
    </row>
    <row r="22" ht="16" hidden="1" spans="1:9">
      <c r="A22" s="96">
        <v>20</v>
      </c>
      <c r="B22" s="291" t="s">
        <v>585</v>
      </c>
      <c r="C22" s="291" t="s">
        <v>649</v>
      </c>
      <c r="D22" s="291" t="s">
        <v>632</v>
      </c>
      <c r="E22" s="96">
        <f>SUMIFS(布线计划表!K:K,布线计划表!I:I,B22,布线计划表!J:J,C22,布线计划表!A:A,$E$1)</f>
        <v>0</v>
      </c>
      <c r="F22" s="96">
        <f>SUMIFS(布线计划表!K:K,布线计划表!I:I,B22,布线计划表!J:J,C22,布线计划表!A:A,$F$1)</f>
        <v>0</v>
      </c>
      <c r="G22" s="288">
        <f t="shared" si="1"/>
        <v>0</v>
      </c>
      <c r="H22" s="96">
        <v>8</v>
      </c>
      <c r="I22" s="96">
        <f t="shared" si="0"/>
        <v>0</v>
      </c>
    </row>
    <row r="23" ht="16" hidden="1" spans="1:9">
      <c r="A23" s="96">
        <v>21</v>
      </c>
      <c r="B23" s="291" t="s">
        <v>585</v>
      </c>
      <c r="C23" s="291" t="s">
        <v>650</v>
      </c>
      <c r="D23" s="291" t="s">
        <v>632</v>
      </c>
      <c r="E23" s="96">
        <f>SUMIFS(布线计划表!K:K,布线计划表!I:I,B23,布线计划表!J:J,C23,布线计划表!A:A,$E$1)</f>
        <v>0</v>
      </c>
      <c r="F23" s="96">
        <f>SUMIFS(布线计划表!K:K,布线计划表!I:I,B23,布线计划表!J:J,C23,布线计划表!A:A,$F$1)</f>
        <v>0</v>
      </c>
      <c r="G23" s="288">
        <f t="shared" si="1"/>
        <v>0</v>
      </c>
      <c r="H23" s="96">
        <v>9</v>
      </c>
      <c r="I23" s="96">
        <f t="shared" si="0"/>
        <v>0</v>
      </c>
    </row>
    <row r="24" ht="16" hidden="1" spans="1:9">
      <c r="A24" s="96">
        <v>22</v>
      </c>
      <c r="B24" s="291" t="s">
        <v>585</v>
      </c>
      <c r="C24" s="291" t="s">
        <v>651</v>
      </c>
      <c r="D24" s="291" t="s">
        <v>632</v>
      </c>
      <c r="E24" s="96">
        <f>SUMIFS(布线计划表!K:K,布线计划表!I:I,B24,布线计划表!J:J,C24,布线计划表!A:A,$E$1)</f>
        <v>0</v>
      </c>
      <c r="F24" s="96">
        <f>SUMIFS(布线计划表!K:K,布线计划表!I:I,B24,布线计划表!J:J,C24,布线计划表!A:A,$F$1)</f>
        <v>0</v>
      </c>
      <c r="G24" s="288">
        <f t="shared" si="1"/>
        <v>0</v>
      </c>
      <c r="H24" s="96">
        <v>10</v>
      </c>
      <c r="I24" s="96">
        <f t="shared" si="0"/>
        <v>0</v>
      </c>
    </row>
    <row r="25" ht="16" hidden="1" spans="1:9">
      <c r="A25" s="96">
        <v>23</v>
      </c>
      <c r="B25" s="291" t="s">
        <v>585</v>
      </c>
      <c r="C25" s="291" t="s">
        <v>652</v>
      </c>
      <c r="D25" s="291" t="s">
        <v>632</v>
      </c>
      <c r="E25" s="96">
        <f>SUMIFS(布线计划表!K:K,布线计划表!I:I,B25,布线计划表!J:J,C25,布线计划表!A:A,$E$1)</f>
        <v>0</v>
      </c>
      <c r="F25" s="96">
        <f>SUMIFS(布线计划表!K:K,布线计划表!I:I,B25,布线计划表!J:J,C25,布线计划表!A:A,$F$1)</f>
        <v>0</v>
      </c>
      <c r="G25" s="288">
        <f t="shared" si="1"/>
        <v>0</v>
      </c>
      <c r="H25" s="96">
        <v>12</v>
      </c>
      <c r="I25" s="96">
        <f t="shared" si="0"/>
        <v>0</v>
      </c>
    </row>
    <row r="26" ht="16" hidden="1" spans="1:9">
      <c r="A26" s="96">
        <v>24</v>
      </c>
      <c r="B26" s="291" t="s">
        <v>585</v>
      </c>
      <c r="C26" s="291" t="s">
        <v>653</v>
      </c>
      <c r="D26" s="291" t="s">
        <v>632</v>
      </c>
      <c r="E26" s="96">
        <f>SUMIFS(布线计划表!K:K,布线计划表!I:I,B26,布线计划表!J:J,C26,布线计划表!A:A,$E$1)</f>
        <v>0</v>
      </c>
      <c r="F26" s="96">
        <f>SUMIFS(布线计划表!K:K,布线计划表!I:I,B26,布线计划表!J:J,C26,布线计划表!A:A,$F$1)</f>
        <v>0</v>
      </c>
      <c r="G26" s="288">
        <f t="shared" si="1"/>
        <v>0</v>
      </c>
      <c r="H26" s="96">
        <v>14</v>
      </c>
      <c r="I26" s="96">
        <f t="shared" si="0"/>
        <v>0</v>
      </c>
    </row>
    <row r="27" ht="16" hidden="1" spans="1:9">
      <c r="A27" s="96">
        <v>25</v>
      </c>
      <c r="B27" s="291" t="s">
        <v>585</v>
      </c>
      <c r="C27" s="291" t="s">
        <v>654</v>
      </c>
      <c r="D27" s="291" t="s">
        <v>632</v>
      </c>
      <c r="E27" s="96">
        <f>SUMIFS(布线计划表!K:K,布线计划表!I:I,B27,布线计划表!J:J,C27,布线计划表!A:A,$E$1)</f>
        <v>0</v>
      </c>
      <c r="F27" s="96">
        <f>SUMIFS(布线计划表!K:K,布线计划表!I:I,B27,布线计划表!J:J,C27,布线计划表!A:A,$F$1)</f>
        <v>0</v>
      </c>
      <c r="G27" s="288">
        <f t="shared" si="1"/>
        <v>0</v>
      </c>
      <c r="H27" s="96">
        <v>16</v>
      </c>
      <c r="I27" s="96">
        <f t="shared" si="0"/>
        <v>0</v>
      </c>
    </row>
    <row r="28" ht="16" hidden="1" spans="1:9">
      <c r="A28" s="96">
        <v>26</v>
      </c>
      <c r="B28" s="291" t="s">
        <v>585</v>
      </c>
      <c r="C28" s="291" t="s">
        <v>655</v>
      </c>
      <c r="D28" s="291" t="s">
        <v>632</v>
      </c>
      <c r="E28" s="96">
        <f>SUMIFS(布线计划表!K:K,布线计划表!I:I,B28,布线计划表!J:J,C28,布线计划表!A:A,$E$1)</f>
        <v>0</v>
      </c>
      <c r="F28" s="96">
        <f>SUMIFS(布线计划表!K:K,布线计划表!I:I,B28,布线计划表!J:J,C28,布线计划表!A:A,$F$1)</f>
        <v>0</v>
      </c>
      <c r="G28" s="288">
        <f t="shared" si="1"/>
        <v>0</v>
      </c>
      <c r="H28" s="96">
        <v>18</v>
      </c>
      <c r="I28" s="96">
        <f t="shared" si="0"/>
        <v>0</v>
      </c>
    </row>
    <row r="29" ht="16" hidden="1" spans="1:9">
      <c r="A29" s="96">
        <v>27</v>
      </c>
      <c r="B29" s="291" t="s">
        <v>585</v>
      </c>
      <c r="C29" s="291" t="s">
        <v>656</v>
      </c>
      <c r="D29" s="291" t="s">
        <v>632</v>
      </c>
      <c r="E29" s="96">
        <f>SUMIFS(布线计划表!K:K,布线计划表!I:I,B29,布线计划表!J:J,C29,布线计划表!A:A,$E$1)</f>
        <v>0</v>
      </c>
      <c r="F29" s="96">
        <f>SUMIFS(布线计划表!K:K,布线计划表!I:I,B29,布线计划表!J:J,C29,布线计划表!A:A,$F$1)</f>
        <v>0</v>
      </c>
      <c r="G29" s="288">
        <f t="shared" si="1"/>
        <v>0</v>
      </c>
      <c r="H29" s="96">
        <v>20</v>
      </c>
      <c r="I29" s="96">
        <f t="shared" si="0"/>
        <v>0</v>
      </c>
    </row>
    <row r="30" ht="16" hidden="1" spans="1:9">
      <c r="A30" s="96">
        <v>28</v>
      </c>
      <c r="B30" s="291" t="s">
        <v>585</v>
      </c>
      <c r="C30" s="291" t="s">
        <v>657</v>
      </c>
      <c r="D30" s="291" t="s">
        <v>632</v>
      </c>
      <c r="E30" s="96">
        <f>SUMIFS(布线计划表!K:K,布线计划表!I:I,B30,布线计划表!J:J,C30,布线计划表!A:A,$E$1)</f>
        <v>0</v>
      </c>
      <c r="F30" s="96">
        <f>SUMIFS(布线计划表!K:K,布线计划表!I:I,B30,布线计划表!J:J,C30,布线计划表!A:A,$F$1)</f>
        <v>0</v>
      </c>
      <c r="G30" s="288">
        <f t="shared" si="1"/>
        <v>0</v>
      </c>
      <c r="H30" s="96">
        <v>22</v>
      </c>
      <c r="I30" s="96">
        <f t="shared" si="0"/>
        <v>0</v>
      </c>
    </row>
    <row r="31" ht="16" hidden="1" spans="1:9">
      <c r="A31" s="96">
        <v>29</v>
      </c>
      <c r="B31" s="291" t="s">
        <v>585</v>
      </c>
      <c r="C31" s="291" t="s">
        <v>658</v>
      </c>
      <c r="D31" s="291" t="s">
        <v>632</v>
      </c>
      <c r="E31" s="96">
        <f>SUMIFS(布线计划表!K:K,布线计划表!I:I,B31,布线计划表!J:J,C31,布线计划表!A:A,$E$1)</f>
        <v>0</v>
      </c>
      <c r="F31" s="96">
        <f>SUMIFS(布线计划表!K:K,布线计划表!I:I,B31,布线计划表!J:J,C31,布线计划表!A:A,$F$1)</f>
        <v>0</v>
      </c>
      <c r="G31" s="288">
        <f t="shared" si="1"/>
        <v>0</v>
      </c>
      <c r="H31" s="96">
        <v>23</v>
      </c>
      <c r="I31" s="96">
        <f t="shared" si="0"/>
        <v>0</v>
      </c>
    </row>
    <row r="32" ht="16" hidden="1" spans="1:9">
      <c r="A32" s="96">
        <v>30</v>
      </c>
      <c r="B32" s="291" t="s">
        <v>585</v>
      </c>
      <c r="C32" s="291" t="s">
        <v>659</v>
      </c>
      <c r="D32" s="291" t="s">
        <v>632</v>
      </c>
      <c r="E32" s="96">
        <f>SUMIFS(布线计划表!K:K,布线计划表!I:I,B32,布线计划表!J:J,C32,布线计划表!A:A,$E$1)</f>
        <v>0</v>
      </c>
      <c r="F32" s="96">
        <f>SUMIFS(布线计划表!K:K,布线计划表!I:I,B32,布线计划表!J:J,C32,布线计划表!A:A,$F$1)</f>
        <v>0</v>
      </c>
      <c r="G32" s="288">
        <f t="shared" si="1"/>
        <v>0</v>
      </c>
      <c r="H32" s="96">
        <v>25</v>
      </c>
      <c r="I32" s="96">
        <f t="shared" si="0"/>
        <v>0</v>
      </c>
    </row>
    <row r="33" ht="16" hidden="1" spans="1:9">
      <c r="A33" s="96">
        <v>31</v>
      </c>
      <c r="B33" s="291" t="s">
        <v>585</v>
      </c>
      <c r="C33" s="291" t="s">
        <v>660</v>
      </c>
      <c r="D33" s="291" t="s">
        <v>632</v>
      </c>
      <c r="E33" s="96">
        <f>SUMIFS(布线计划表!K:K,布线计划表!I:I,B33,布线计划表!J:J,C33,布线计划表!A:A,$E$1)</f>
        <v>0</v>
      </c>
      <c r="F33" s="96">
        <f>SUMIFS(布线计划表!K:K,布线计划表!I:I,B33,布线计划表!J:J,C33,布线计划表!A:A,$F$1)</f>
        <v>0</v>
      </c>
      <c r="G33" s="288">
        <f t="shared" si="1"/>
        <v>0</v>
      </c>
      <c r="H33" s="96">
        <v>8</v>
      </c>
      <c r="I33" s="96">
        <f t="shared" si="0"/>
        <v>0</v>
      </c>
    </row>
    <row r="34" ht="16" hidden="1" spans="1:9">
      <c r="A34" s="96">
        <v>32</v>
      </c>
      <c r="B34" s="291" t="s">
        <v>585</v>
      </c>
      <c r="C34" s="291" t="s">
        <v>661</v>
      </c>
      <c r="D34" s="291" t="s">
        <v>632</v>
      </c>
      <c r="E34" s="96">
        <f>SUMIFS(布线计划表!K:K,布线计划表!I:I,B34,布线计划表!J:J,C34,布线计划表!A:A,$E$1)</f>
        <v>0</v>
      </c>
      <c r="F34" s="96">
        <f>SUMIFS(布线计划表!K:K,布线计划表!I:I,B34,布线计划表!J:J,C34,布线计划表!A:A,$F$1)</f>
        <v>0</v>
      </c>
      <c r="G34" s="288">
        <f t="shared" si="1"/>
        <v>0</v>
      </c>
      <c r="H34" s="96">
        <v>8</v>
      </c>
      <c r="I34" s="96">
        <f t="shared" si="0"/>
        <v>0</v>
      </c>
    </row>
    <row r="35" ht="16" hidden="1" spans="1:9">
      <c r="A35" s="96">
        <v>33</v>
      </c>
      <c r="B35" s="291" t="s">
        <v>585</v>
      </c>
      <c r="C35" s="291" t="s">
        <v>662</v>
      </c>
      <c r="D35" s="291" t="s">
        <v>632</v>
      </c>
      <c r="E35" s="96">
        <f>SUMIFS(布线计划表!K:K,布线计划表!I:I,B35,布线计划表!J:J,C35,布线计划表!A:A,$E$1)</f>
        <v>0</v>
      </c>
      <c r="F35" s="96">
        <f>SUMIFS(布线计划表!K:K,布线计划表!I:I,B35,布线计划表!J:J,C35,布线计划表!A:A,$F$1)</f>
        <v>0</v>
      </c>
      <c r="G35" s="288">
        <f t="shared" si="1"/>
        <v>0</v>
      </c>
      <c r="H35" s="96">
        <v>8</v>
      </c>
      <c r="I35" s="96">
        <f t="shared" si="0"/>
        <v>0</v>
      </c>
    </row>
    <row r="36" ht="16" hidden="1" spans="1:9">
      <c r="A36" s="96">
        <v>34</v>
      </c>
      <c r="B36" s="291" t="s">
        <v>585</v>
      </c>
      <c r="C36" s="291" t="s">
        <v>663</v>
      </c>
      <c r="D36" s="291" t="s">
        <v>632</v>
      </c>
      <c r="E36" s="96">
        <f>SUMIFS(布线计划表!K:K,布线计划表!I:I,B36,布线计划表!J:J,C36,布线计划表!A:A,$E$1)</f>
        <v>0</v>
      </c>
      <c r="F36" s="96">
        <f>SUMIFS(布线计划表!K:K,布线计划表!I:I,B36,布线计划表!J:J,C36,布线计划表!A:A,$F$1)</f>
        <v>0</v>
      </c>
      <c r="G36" s="288">
        <f t="shared" si="1"/>
        <v>0</v>
      </c>
      <c r="H36" s="96">
        <v>8</v>
      </c>
      <c r="I36" s="96">
        <f t="shared" ref="I36:I67" si="2">H36*G36</f>
        <v>0</v>
      </c>
    </row>
    <row r="37" ht="16" hidden="1" spans="1:9">
      <c r="A37" s="96">
        <v>35</v>
      </c>
      <c r="B37" s="291" t="s">
        <v>585</v>
      </c>
      <c r="C37" s="291" t="s">
        <v>664</v>
      </c>
      <c r="D37" s="291" t="s">
        <v>632</v>
      </c>
      <c r="E37" s="96">
        <f>SUMIFS(布线计划表!K:K,布线计划表!I:I,B37,布线计划表!J:J,C37,布线计划表!A:A,$E$1)</f>
        <v>0</v>
      </c>
      <c r="F37" s="96">
        <f>SUMIFS(布线计划表!K:K,布线计划表!I:I,B37,布线计划表!J:J,C37,布线计划表!A:A,$F$1)</f>
        <v>0</v>
      </c>
      <c r="G37" s="288">
        <f t="shared" ref="G37:G68" si="3">SUM(E37:F37)</f>
        <v>0</v>
      </c>
      <c r="H37" s="96">
        <v>9</v>
      </c>
      <c r="I37" s="96">
        <f t="shared" si="2"/>
        <v>0</v>
      </c>
    </row>
    <row r="38" ht="16" hidden="1" spans="1:9">
      <c r="A38" s="96">
        <v>36</v>
      </c>
      <c r="B38" s="291" t="s">
        <v>585</v>
      </c>
      <c r="C38" s="291" t="s">
        <v>665</v>
      </c>
      <c r="D38" s="291" t="s">
        <v>632</v>
      </c>
      <c r="E38" s="96">
        <f>SUMIFS(布线计划表!K:K,布线计划表!I:I,B38,布线计划表!J:J,C38,布线计划表!A:A,$E$1)</f>
        <v>0</v>
      </c>
      <c r="F38" s="96">
        <f>SUMIFS(布线计划表!K:K,布线计划表!I:I,B38,布线计划表!J:J,C38,布线计划表!A:A,$F$1)</f>
        <v>0</v>
      </c>
      <c r="G38" s="288">
        <f t="shared" si="3"/>
        <v>0</v>
      </c>
      <c r="H38" s="96">
        <v>10</v>
      </c>
      <c r="I38" s="96">
        <f t="shared" si="2"/>
        <v>0</v>
      </c>
    </row>
    <row r="39" ht="16" hidden="1" spans="1:9">
      <c r="A39" s="96">
        <v>37</v>
      </c>
      <c r="B39" s="291" t="s">
        <v>585</v>
      </c>
      <c r="C39" s="291" t="s">
        <v>666</v>
      </c>
      <c r="D39" s="291" t="s">
        <v>632</v>
      </c>
      <c r="E39" s="96">
        <f>SUMIFS(布线计划表!K:K,布线计划表!I:I,B39,布线计划表!J:J,C39,布线计划表!A:A,$E$1)</f>
        <v>0</v>
      </c>
      <c r="F39" s="96">
        <f>SUMIFS(布线计划表!K:K,布线计划表!I:I,B39,布线计划表!J:J,C39,布线计划表!A:A,$F$1)</f>
        <v>0</v>
      </c>
      <c r="G39" s="288">
        <f t="shared" si="3"/>
        <v>0</v>
      </c>
      <c r="H39" s="96">
        <v>12</v>
      </c>
      <c r="I39" s="96">
        <f t="shared" si="2"/>
        <v>0</v>
      </c>
    </row>
    <row r="40" ht="16" hidden="1" spans="1:9">
      <c r="A40" s="96">
        <v>38</v>
      </c>
      <c r="B40" s="291" t="s">
        <v>585</v>
      </c>
      <c r="C40" s="291" t="s">
        <v>667</v>
      </c>
      <c r="D40" s="291" t="s">
        <v>632</v>
      </c>
      <c r="E40" s="96">
        <f>SUMIFS(布线计划表!K:K,布线计划表!I:I,B40,布线计划表!J:J,C40,布线计划表!A:A,$E$1)</f>
        <v>0</v>
      </c>
      <c r="F40" s="96">
        <f>SUMIFS(布线计划表!K:K,布线计划表!I:I,B40,布线计划表!J:J,C40,布线计划表!A:A,$F$1)</f>
        <v>0</v>
      </c>
      <c r="G40" s="288">
        <f t="shared" si="3"/>
        <v>0</v>
      </c>
      <c r="H40" s="96">
        <v>14</v>
      </c>
      <c r="I40" s="96">
        <f t="shared" si="2"/>
        <v>0</v>
      </c>
    </row>
    <row r="41" ht="16" hidden="1" spans="1:9">
      <c r="A41" s="96">
        <v>39</v>
      </c>
      <c r="B41" s="291" t="s">
        <v>585</v>
      </c>
      <c r="C41" s="291" t="s">
        <v>668</v>
      </c>
      <c r="D41" s="291" t="s">
        <v>632</v>
      </c>
      <c r="E41" s="96">
        <f>SUMIFS(布线计划表!K:K,布线计划表!I:I,B41,布线计划表!J:J,C41,布线计划表!A:A,$E$1)</f>
        <v>0</v>
      </c>
      <c r="F41" s="96">
        <f>SUMIFS(布线计划表!K:K,布线计划表!I:I,B41,布线计划表!J:J,C41,布线计划表!A:A,$F$1)</f>
        <v>0</v>
      </c>
      <c r="G41" s="288">
        <f t="shared" si="3"/>
        <v>0</v>
      </c>
      <c r="H41" s="96">
        <v>16</v>
      </c>
      <c r="I41" s="96">
        <f t="shared" si="2"/>
        <v>0</v>
      </c>
    </row>
    <row r="42" ht="16" hidden="1" spans="1:9">
      <c r="A42" s="96">
        <v>40</v>
      </c>
      <c r="B42" s="291" t="s">
        <v>585</v>
      </c>
      <c r="C42" s="291" t="s">
        <v>669</v>
      </c>
      <c r="D42" s="291" t="s">
        <v>632</v>
      </c>
      <c r="E42" s="96">
        <f>SUMIFS(布线计划表!K:K,布线计划表!I:I,B42,布线计划表!J:J,C42,布线计划表!A:A,$E$1)</f>
        <v>0</v>
      </c>
      <c r="F42" s="96">
        <f>SUMIFS(布线计划表!K:K,布线计划表!I:I,B42,布线计划表!J:J,C42,布线计划表!A:A,$F$1)</f>
        <v>0</v>
      </c>
      <c r="G42" s="288">
        <f t="shared" si="3"/>
        <v>0</v>
      </c>
      <c r="H42" s="96">
        <v>18</v>
      </c>
      <c r="I42" s="96">
        <f t="shared" si="2"/>
        <v>0</v>
      </c>
    </row>
    <row r="43" ht="16" hidden="1" spans="1:9">
      <c r="A43" s="96">
        <v>41</v>
      </c>
      <c r="B43" s="291" t="s">
        <v>585</v>
      </c>
      <c r="C43" s="291" t="s">
        <v>670</v>
      </c>
      <c r="D43" s="291" t="s">
        <v>632</v>
      </c>
      <c r="E43" s="96">
        <f>SUMIFS(布线计划表!K:K,布线计划表!I:I,B43,布线计划表!J:J,C43,布线计划表!A:A,$E$1)</f>
        <v>0</v>
      </c>
      <c r="F43" s="96">
        <f>SUMIFS(布线计划表!K:K,布线计划表!I:I,B43,布线计划表!J:J,C43,布线计划表!A:A,$F$1)</f>
        <v>0</v>
      </c>
      <c r="G43" s="288">
        <f t="shared" si="3"/>
        <v>0</v>
      </c>
      <c r="H43" s="96">
        <v>19</v>
      </c>
      <c r="I43" s="96">
        <f t="shared" si="2"/>
        <v>0</v>
      </c>
    </row>
    <row r="44" ht="16" hidden="1" spans="1:9">
      <c r="A44" s="96">
        <v>42</v>
      </c>
      <c r="B44" s="291" t="s">
        <v>585</v>
      </c>
      <c r="C44" s="291" t="s">
        <v>671</v>
      </c>
      <c r="D44" s="291" t="s">
        <v>632</v>
      </c>
      <c r="E44" s="96">
        <f>SUMIFS(布线计划表!K:K,布线计划表!I:I,B44,布线计划表!J:J,C44,布线计划表!A:A,$E$1)</f>
        <v>0</v>
      </c>
      <c r="F44" s="96">
        <f>SUMIFS(布线计划表!K:K,布线计划表!I:I,B44,布线计划表!J:J,C44,布线计划表!A:A,$F$1)</f>
        <v>0</v>
      </c>
      <c r="G44" s="288">
        <f t="shared" si="3"/>
        <v>0</v>
      </c>
      <c r="H44" s="96">
        <v>21</v>
      </c>
      <c r="I44" s="96">
        <f t="shared" si="2"/>
        <v>0</v>
      </c>
    </row>
    <row r="45" ht="16" hidden="1" spans="1:9">
      <c r="A45" s="96">
        <v>43</v>
      </c>
      <c r="B45" s="291" t="s">
        <v>585</v>
      </c>
      <c r="C45" s="291" t="s">
        <v>672</v>
      </c>
      <c r="D45" s="291" t="s">
        <v>632</v>
      </c>
      <c r="E45" s="96">
        <f>SUMIFS(布线计划表!K:K,布线计划表!I:I,B45,布线计划表!J:J,C45,布线计划表!A:A,$E$1)</f>
        <v>0</v>
      </c>
      <c r="F45" s="96">
        <f>SUMIFS(布线计划表!K:K,布线计划表!I:I,B45,布线计划表!J:J,C45,布线计划表!A:A,$F$1)</f>
        <v>0</v>
      </c>
      <c r="G45" s="288">
        <f t="shared" si="3"/>
        <v>0</v>
      </c>
      <c r="H45" s="96">
        <v>23</v>
      </c>
      <c r="I45" s="96">
        <f t="shared" si="2"/>
        <v>0</v>
      </c>
    </row>
    <row r="46" ht="16" hidden="1" spans="1:9">
      <c r="A46" s="96">
        <v>44</v>
      </c>
      <c r="B46" s="291" t="s">
        <v>585</v>
      </c>
      <c r="C46" s="291" t="s">
        <v>673</v>
      </c>
      <c r="D46" s="291" t="s">
        <v>632</v>
      </c>
      <c r="E46" s="96">
        <f>SUMIFS(布线计划表!K:K,布线计划表!I:I,B46,布线计划表!J:J,C46,布线计划表!A:A,$E$1)</f>
        <v>0</v>
      </c>
      <c r="F46" s="96">
        <f>SUMIFS(布线计划表!K:K,布线计划表!I:I,B46,布线计划表!J:J,C46,布线计划表!A:A,$F$1)</f>
        <v>0</v>
      </c>
      <c r="G46" s="288">
        <f t="shared" si="3"/>
        <v>0</v>
      </c>
      <c r="H46" s="96">
        <v>25</v>
      </c>
      <c r="I46" s="96">
        <f t="shared" si="2"/>
        <v>0</v>
      </c>
    </row>
    <row r="47" ht="16" hidden="1" spans="1:9">
      <c r="A47" s="96">
        <v>45</v>
      </c>
      <c r="B47" s="291" t="s">
        <v>585</v>
      </c>
      <c r="C47" s="291" t="s">
        <v>674</v>
      </c>
      <c r="D47" s="291" t="s">
        <v>632</v>
      </c>
      <c r="E47" s="96">
        <f>SUMIFS(布线计划表!K:K,布线计划表!I:I,B47,布线计划表!J:J,C47,布线计划表!A:A,$E$1)</f>
        <v>0</v>
      </c>
      <c r="F47" s="96">
        <f>SUMIFS(布线计划表!K:K,布线计划表!I:I,B47,布线计划表!J:J,C47,布线计划表!A:A,$F$1)</f>
        <v>0</v>
      </c>
      <c r="G47" s="288">
        <f t="shared" si="3"/>
        <v>0</v>
      </c>
      <c r="H47" s="96">
        <v>8</v>
      </c>
      <c r="I47" s="96">
        <f t="shared" si="2"/>
        <v>0</v>
      </c>
    </row>
    <row r="48" ht="16" hidden="1" spans="1:9">
      <c r="A48" s="96">
        <v>46</v>
      </c>
      <c r="B48" s="291" t="s">
        <v>585</v>
      </c>
      <c r="C48" s="291" t="s">
        <v>675</v>
      </c>
      <c r="D48" s="291" t="s">
        <v>632</v>
      </c>
      <c r="E48" s="96">
        <f>SUMIFS(布线计划表!K:K,布线计划表!I:I,B48,布线计划表!J:J,C48,布线计划表!A:A,$E$1)</f>
        <v>0</v>
      </c>
      <c r="F48" s="96">
        <f>SUMIFS(布线计划表!K:K,布线计划表!I:I,B48,布线计划表!J:J,C48,布线计划表!A:A,$F$1)</f>
        <v>0</v>
      </c>
      <c r="G48" s="288">
        <f t="shared" si="3"/>
        <v>0</v>
      </c>
      <c r="H48" s="96">
        <v>8</v>
      </c>
      <c r="I48" s="96">
        <f t="shared" si="2"/>
        <v>0</v>
      </c>
    </row>
    <row r="49" ht="16" hidden="1" spans="1:9">
      <c r="A49" s="96">
        <v>47</v>
      </c>
      <c r="B49" s="291" t="s">
        <v>585</v>
      </c>
      <c r="C49" s="291" t="s">
        <v>676</v>
      </c>
      <c r="D49" s="291" t="s">
        <v>632</v>
      </c>
      <c r="E49" s="96">
        <f>SUMIFS(布线计划表!K:K,布线计划表!I:I,B49,布线计划表!J:J,C49,布线计划表!A:A,$E$1)</f>
        <v>0</v>
      </c>
      <c r="F49" s="96">
        <f>SUMIFS(布线计划表!K:K,布线计划表!I:I,B49,布线计划表!J:J,C49,布线计划表!A:A,$F$1)</f>
        <v>0</v>
      </c>
      <c r="G49" s="288">
        <f t="shared" si="3"/>
        <v>0</v>
      </c>
      <c r="H49" s="96">
        <v>8</v>
      </c>
      <c r="I49" s="96">
        <f t="shared" si="2"/>
        <v>0</v>
      </c>
    </row>
    <row r="50" ht="16" hidden="1" spans="1:9">
      <c r="A50" s="96">
        <v>48</v>
      </c>
      <c r="B50" s="291" t="s">
        <v>585</v>
      </c>
      <c r="C50" s="291" t="s">
        <v>677</v>
      </c>
      <c r="D50" s="291" t="s">
        <v>632</v>
      </c>
      <c r="E50" s="96">
        <f>SUMIFS(布线计划表!K:K,布线计划表!I:I,B50,布线计划表!J:J,C50,布线计划表!A:A,$E$1)</f>
        <v>0</v>
      </c>
      <c r="F50" s="96">
        <f>SUMIFS(布线计划表!K:K,布线计划表!I:I,B50,布线计划表!J:J,C50,布线计划表!A:A,$F$1)</f>
        <v>0</v>
      </c>
      <c r="G50" s="288">
        <f t="shared" si="3"/>
        <v>0</v>
      </c>
      <c r="H50" s="96">
        <v>8</v>
      </c>
      <c r="I50" s="96">
        <f t="shared" si="2"/>
        <v>0</v>
      </c>
    </row>
    <row r="51" ht="16" hidden="1" spans="1:9">
      <c r="A51" s="96">
        <v>49</v>
      </c>
      <c r="B51" s="291" t="s">
        <v>585</v>
      </c>
      <c r="C51" s="291" t="s">
        <v>678</v>
      </c>
      <c r="D51" s="291" t="s">
        <v>632</v>
      </c>
      <c r="E51" s="96">
        <f>SUMIFS(布线计划表!K:K,布线计划表!I:I,B51,布线计划表!J:J,C51,布线计划表!A:A,$E$1)</f>
        <v>0</v>
      </c>
      <c r="F51" s="96">
        <f>SUMIFS(布线计划表!K:K,布线计划表!I:I,B51,布线计划表!J:J,C51,布线计划表!A:A,$F$1)</f>
        <v>0</v>
      </c>
      <c r="G51" s="288">
        <f t="shared" si="3"/>
        <v>0</v>
      </c>
      <c r="H51" s="96">
        <v>9</v>
      </c>
      <c r="I51" s="96">
        <f t="shared" si="2"/>
        <v>0</v>
      </c>
    </row>
    <row r="52" ht="16" hidden="1" spans="1:9">
      <c r="A52" s="96">
        <v>50</v>
      </c>
      <c r="B52" s="291" t="s">
        <v>585</v>
      </c>
      <c r="C52" s="291" t="s">
        <v>679</v>
      </c>
      <c r="D52" s="291" t="s">
        <v>632</v>
      </c>
      <c r="E52" s="96">
        <f>SUMIFS(布线计划表!K:K,布线计划表!I:I,B52,布线计划表!J:J,C52,布线计划表!A:A,$E$1)</f>
        <v>0</v>
      </c>
      <c r="F52" s="96">
        <f>SUMIFS(布线计划表!K:K,布线计划表!I:I,B52,布线计划表!J:J,C52,布线计划表!A:A,$F$1)</f>
        <v>0</v>
      </c>
      <c r="G52" s="288">
        <f t="shared" si="3"/>
        <v>0</v>
      </c>
      <c r="H52" s="96">
        <v>10</v>
      </c>
      <c r="I52" s="96">
        <f t="shared" si="2"/>
        <v>0</v>
      </c>
    </row>
    <row r="53" ht="16" hidden="1" spans="1:9">
      <c r="A53" s="96">
        <v>51</v>
      </c>
      <c r="B53" s="291" t="s">
        <v>585</v>
      </c>
      <c r="C53" s="291" t="s">
        <v>680</v>
      </c>
      <c r="D53" s="291" t="s">
        <v>632</v>
      </c>
      <c r="E53" s="96">
        <f>SUMIFS(布线计划表!K:K,布线计划表!I:I,B53,布线计划表!J:J,C53,布线计划表!A:A,$E$1)</f>
        <v>0</v>
      </c>
      <c r="F53" s="96">
        <f>SUMIFS(布线计划表!K:K,布线计划表!I:I,B53,布线计划表!J:J,C53,布线计划表!A:A,$F$1)</f>
        <v>0</v>
      </c>
      <c r="G53" s="288">
        <f t="shared" si="3"/>
        <v>0</v>
      </c>
      <c r="H53" s="96">
        <v>12</v>
      </c>
      <c r="I53" s="96">
        <f t="shared" si="2"/>
        <v>0</v>
      </c>
    </row>
    <row r="54" ht="16" hidden="1" spans="1:9">
      <c r="A54" s="96">
        <v>52</v>
      </c>
      <c r="B54" s="291" t="s">
        <v>585</v>
      </c>
      <c r="C54" s="291" t="s">
        <v>681</v>
      </c>
      <c r="D54" s="291" t="s">
        <v>632</v>
      </c>
      <c r="E54" s="96">
        <f>SUMIFS(布线计划表!K:K,布线计划表!I:I,B54,布线计划表!J:J,C54,布线计划表!A:A,$E$1)</f>
        <v>0</v>
      </c>
      <c r="F54" s="96">
        <f>SUMIFS(布线计划表!K:K,布线计划表!I:I,B54,布线计划表!J:J,C54,布线计划表!A:A,$F$1)</f>
        <v>0</v>
      </c>
      <c r="G54" s="288">
        <f t="shared" si="3"/>
        <v>0</v>
      </c>
      <c r="H54" s="96">
        <v>14</v>
      </c>
      <c r="I54" s="96">
        <f t="shared" si="2"/>
        <v>0</v>
      </c>
    </row>
    <row r="55" ht="16" hidden="1" spans="1:9">
      <c r="A55" s="96">
        <v>53</v>
      </c>
      <c r="B55" s="291" t="s">
        <v>585</v>
      </c>
      <c r="C55" s="291" t="s">
        <v>682</v>
      </c>
      <c r="D55" s="291" t="s">
        <v>632</v>
      </c>
      <c r="E55" s="96">
        <f>SUMIFS(布线计划表!K:K,布线计划表!I:I,B55,布线计划表!J:J,C55,布线计划表!A:A,$E$1)</f>
        <v>0</v>
      </c>
      <c r="F55" s="96">
        <f>SUMIFS(布线计划表!K:K,布线计划表!I:I,B55,布线计划表!J:J,C55,布线计划表!A:A,$F$1)</f>
        <v>0</v>
      </c>
      <c r="G55" s="288">
        <f t="shared" si="3"/>
        <v>0</v>
      </c>
      <c r="H55" s="96">
        <v>16</v>
      </c>
      <c r="I55" s="96">
        <f t="shared" si="2"/>
        <v>0</v>
      </c>
    </row>
    <row r="56" ht="16" hidden="1" spans="1:9">
      <c r="A56" s="96">
        <v>54</v>
      </c>
      <c r="B56" s="291" t="s">
        <v>585</v>
      </c>
      <c r="C56" s="291" t="s">
        <v>683</v>
      </c>
      <c r="D56" s="291" t="s">
        <v>632</v>
      </c>
      <c r="E56" s="96">
        <f>SUMIFS(布线计划表!K:K,布线计划表!I:I,B56,布线计划表!J:J,C56,布线计划表!A:A,$E$1)</f>
        <v>0</v>
      </c>
      <c r="F56" s="96">
        <f>SUMIFS(布线计划表!K:K,布线计划表!I:I,B56,布线计划表!J:J,C56,布线计划表!A:A,$F$1)</f>
        <v>0</v>
      </c>
      <c r="G56" s="288">
        <f t="shared" si="3"/>
        <v>0</v>
      </c>
      <c r="H56" s="96">
        <v>18</v>
      </c>
      <c r="I56" s="96">
        <f t="shared" si="2"/>
        <v>0</v>
      </c>
    </row>
    <row r="57" ht="16" hidden="1" spans="1:9">
      <c r="A57" s="96">
        <v>55</v>
      </c>
      <c r="B57" s="291" t="s">
        <v>585</v>
      </c>
      <c r="C57" s="291" t="s">
        <v>684</v>
      </c>
      <c r="D57" s="291" t="s">
        <v>632</v>
      </c>
      <c r="E57" s="96">
        <f>SUMIFS(布线计划表!K:K,布线计划表!I:I,B57,布线计划表!J:J,C57,布线计划表!A:A,$E$1)</f>
        <v>0</v>
      </c>
      <c r="F57" s="96">
        <f>SUMIFS(布线计划表!K:K,布线计划表!I:I,B57,布线计划表!J:J,C57,布线计划表!A:A,$F$1)</f>
        <v>0</v>
      </c>
      <c r="G57" s="288">
        <f t="shared" si="3"/>
        <v>0</v>
      </c>
      <c r="H57" s="96">
        <v>20</v>
      </c>
      <c r="I57" s="96">
        <f t="shared" si="2"/>
        <v>0</v>
      </c>
    </row>
    <row r="58" ht="16" hidden="1" spans="1:9">
      <c r="A58" s="96">
        <v>56</v>
      </c>
      <c r="B58" s="291" t="s">
        <v>585</v>
      </c>
      <c r="C58" s="291" t="s">
        <v>685</v>
      </c>
      <c r="D58" s="291" t="s">
        <v>632</v>
      </c>
      <c r="E58" s="96">
        <f>SUMIFS(布线计划表!K:K,布线计划表!I:I,B58,布线计划表!J:J,C58,布线计划表!A:A,$E$1)</f>
        <v>0</v>
      </c>
      <c r="F58" s="96">
        <f>SUMIFS(布线计划表!K:K,布线计划表!I:I,B58,布线计划表!J:J,C58,布线计划表!A:A,$F$1)</f>
        <v>0</v>
      </c>
      <c r="G58" s="288">
        <f t="shared" si="3"/>
        <v>0</v>
      </c>
      <c r="H58" s="96">
        <v>21</v>
      </c>
      <c r="I58" s="96">
        <f t="shared" si="2"/>
        <v>0</v>
      </c>
    </row>
    <row r="59" ht="16" hidden="1" spans="1:9">
      <c r="A59" s="96">
        <v>57</v>
      </c>
      <c r="B59" s="291" t="s">
        <v>585</v>
      </c>
      <c r="C59" s="291" t="s">
        <v>686</v>
      </c>
      <c r="D59" s="291" t="s">
        <v>632</v>
      </c>
      <c r="E59" s="96">
        <f>SUMIFS(布线计划表!K:K,布线计划表!I:I,B59,布线计划表!J:J,C59,布线计划表!A:A,$E$1)</f>
        <v>0</v>
      </c>
      <c r="F59" s="96">
        <f>SUMIFS(布线计划表!K:K,布线计划表!I:I,B59,布线计划表!J:J,C59,布线计划表!A:A,$F$1)</f>
        <v>0</v>
      </c>
      <c r="G59" s="288">
        <f t="shared" si="3"/>
        <v>0</v>
      </c>
      <c r="H59" s="96">
        <v>23</v>
      </c>
      <c r="I59" s="96">
        <f t="shared" si="2"/>
        <v>0</v>
      </c>
    </row>
    <row r="60" ht="16" hidden="1" spans="1:9">
      <c r="A60" s="96">
        <v>58</v>
      </c>
      <c r="B60" s="291" t="s">
        <v>585</v>
      </c>
      <c r="C60" s="291" t="s">
        <v>687</v>
      </c>
      <c r="D60" s="291" t="s">
        <v>632</v>
      </c>
      <c r="E60" s="96">
        <f>SUMIFS(布线计划表!K:K,布线计划表!I:I,B60,布线计划表!J:J,C60,布线计划表!A:A,$E$1)</f>
        <v>0</v>
      </c>
      <c r="F60" s="96">
        <f>SUMIFS(布线计划表!K:K,布线计划表!I:I,B60,布线计划表!J:J,C60,布线计划表!A:A,$F$1)</f>
        <v>0</v>
      </c>
      <c r="G60" s="288">
        <f t="shared" si="3"/>
        <v>0</v>
      </c>
      <c r="H60" s="96">
        <v>25</v>
      </c>
      <c r="I60" s="96">
        <f t="shared" si="2"/>
        <v>0</v>
      </c>
    </row>
    <row r="61" ht="16" hidden="1" spans="1:9">
      <c r="A61" s="96">
        <v>59</v>
      </c>
      <c r="B61" s="291" t="s">
        <v>585</v>
      </c>
      <c r="C61" s="291" t="s">
        <v>688</v>
      </c>
      <c r="D61" s="291" t="s">
        <v>632</v>
      </c>
      <c r="E61" s="96">
        <f>SUMIFS(布线计划表!K:K,布线计划表!I:I,B61,布线计划表!J:J,C61,布线计划表!A:A,$E$1)</f>
        <v>0</v>
      </c>
      <c r="F61" s="96">
        <f>SUMIFS(布线计划表!K:K,布线计划表!I:I,B61,布线计划表!J:J,C61,布线计划表!A:A,$F$1)</f>
        <v>0</v>
      </c>
      <c r="G61" s="288">
        <f t="shared" si="3"/>
        <v>0</v>
      </c>
      <c r="H61" s="96">
        <v>8</v>
      </c>
      <c r="I61" s="96">
        <f t="shared" si="2"/>
        <v>0</v>
      </c>
    </row>
    <row r="62" ht="16" hidden="1" spans="1:9">
      <c r="A62" s="96">
        <v>60</v>
      </c>
      <c r="B62" s="291" t="s">
        <v>585</v>
      </c>
      <c r="C62" s="291" t="s">
        <v>689</v>
      </c>
      <c r="D62" s="291" t="s">
        <v>632</v>
      </c>
      <c r="E62" s="96">
        <f>SUMIFS(布线计划表!K:K,布线计划表!I:I,B62,布线计划表!J:J,C62,布线计划表!A:A,$E$1)</f>
        <v>0</v>
      </c>
      <c r="F62" s="96">
        <f>SUMIFS(布线计划表!K:K,布线计划表!I:I,B62,布线计划表!J:J,C62,布线计划表!A:A,$F$1)</f>
        <v>0</v>
      </c>
      <c r="G62" s="288">
        <f t="shared" si="3"/>
        <v>0</v>
      </c>
      <c r="H62" s="96">
        <v>8</v>
      </c>
      <c r="I62" s="96">
        <f t="shared" si="2"/>
        <v>0</v>
      </c>
    </row>
    <row r="63" ht="16" hidden="1" spans="1:9">
      <c r="A63" s="96">
        <v>61</v>
      </c>
      <c r="B63" s="291" t="s">
        <v>585</v>
      </c>
      <c r="C63" s="291" t="s">
        <v>690</v>
      </c>
      <c r="D63" s="291" t="s">
        <v>632</v>
      </c>
      <c r="E63" s="96">
        <f>SUMIFS(布线计划表!K:K,布线计划表!I:I,B63,布线计划表!J:J,C63,布线计划表!A:A,$E$1)</f>
        <v>0</v>
      </c>
      <c r="F63" s="96">
        <f>SUMIFS(布线计划表!K:K,布线计划表!I:I,B63,布线计划表!J:J,C63,布线计划表!A:A,$F$1)</f>
        <v>0</v>
      </c>
      <c r="G63" s="288">
        <f t="shared" si="3"/>
        <v>0</v>
      </c>
      <c r="H63" s="96">
        <v>8</v>
      </c>
      <c r="I63" s="96">
        <f t="shared" si="2"/>
        <v>0</v>
      </c>
    </row>
    <row r="64" ht="16" hidden="1" spans="1:9">
      <c r="A64" s="96">
        <v>62</v>
      </c>
      <c r="B64" s="291" t="s">
        <v>585</v>
      </c>
      <c r="C64" s="291" t="s">
        <v>691</v>
      </c>
      <c r="D64" s="291" t="s">
        <v>632</v>
      </c>
      <c r="E64" s="96">
        <f>SUMIFS(布线计划表!K:K,布线计划表!I:I,B64,布线计划表!J:J,C64,布线计划表!A:A,$E$1)</f>
        <v>0</v>
      </c>
      <c r="F64" s="96">
        <f>SUMIFS(布线计划表!K:K,布线计划表!I:I,B64,布线计划表!J:J,C64,布线计划表!A:A,$F$1)</f>
        <v>0</v>
      </c>
      <c r="G64" s="288">
        <f t="shared" si="3"/>
        <v>0</v>
      </c>
      <c r="H64" s="96">
        <v>8</v>
      </c>
      <c r="I64" s="96">
        <f t="shared" si="2"/>
        <v>0</v>
      </c>
    </row>
    <row r="65" ht="16" hidden="1" spans="1:9">
      <c r="A65" s="96">
        <v>63</v>
      </c>
      <c r="B65" s="291" t="s">
        <v>585</v>
      </c>
      <c r="C65" s="291" t="s">
        <v>692</v>
      </c>
      <c r="D65" s="291" t="s">
        <v>632</v>
      </c>
      <c r="E65" s="96">
        <f>SUMIFS(布线计划表!K:K,布线计划表!I:I,B65,布线计划表!J:J,C65,布线计划表!A:A,$E$1)</f>
        <v>0</v>
      </c>
      <c r="F65" s="96">
        <f>SUMIFS(布线计划表!K:K,布线计划表!I:I,B65,布线计划表!J:J,C65,布线计划表!A:A,$F$1)</f>
        <v>0</v>
      </c>
      <c r="G65" s="288">
        <f t="shared" si="3"/>
        <v>0</v>
      </c>
      <c r="H65" s="96">
        <v>9</v>
      </c>
      <c r="I65" s="96">
        <f t="shared" si="2"/>
        <v>0</v>
      </c>
    </row>
    <row r="66" ht="16" hidden="1" spans="1:9">
      <c r="A66" s="96">
        <v>64</v>
      </c>
      <c r="B66" s="291" t="s">
        <v>585</v>
      </c>
      <c r="C66" s="291" t="s">
        <v>693</v>
      </c>
      <c r="D66" s="291" t="s">
        <v>632</v>
      </c>
      <c r="E66" s="96">
        <f>SUMIFS(布线计划表!K:K,布线计划表!I:I,B66,布线计划表!J:J,C66,布线计划表!A:A,$E$1)</f>
        <v>0</v>
      </c>
      <c r="F66" s="96">
        <f>SUMIFS(布线计划表!K:K,布线计划表!I:I,B66,布线计划表!J:J,C66,布线计划表!A:A,$F$1)</f>
        <v>0</v>
      </c>
      <c r="G66" s="288">
        <f t="shared" si="3"/>
        <v>0</v>
      </c>
      <c r="H66" s="96">
        <v>10</v>
      </c>
      <c r="I66" s="96">
        <f t="shared" si="2"/>
        <v>0</v>
      </c>
    </row>
    <row r="67" ht="16" hidden="1" spans="1:9">
      <c r="A67" s="96">
        <v>65</v>
      </c>
      <c r="B67" s="291" t="s">
        <v>585</v>
      </c>
      <c r="C67" s="291" t="s">
        <v>694</v>
      </c>
      <c r="D67" s="291" t="s">
        <v>632</v>
      </c>
      <c r="E67" s="96">
        <f>SUMIFS(布线计划表!K:K,布线计划表!I:I,B67,布线计划表!J:J,C67,布线计划表!A:A,$E$1)</f>
        <v>0</v>
      </c>
      <c r="F67" s="96">
        <f>SUMIFS(布线计划表!K:K,布线计划表!I:I,B67,布线计划表!J:J,C67,布线计划表!A:A,$F$1)</f>
        <v>0</v>
      </c>
      <c r="G67" s="288">
        <f t="shared" si="3"/>
        <v>0</v>
      </c>
      <c r="H67" s="96">
        <v>12</v>
      </c>
      <c r="I67" s="96">
        <f t="shared" si="2"/>
        <v>0</v>
      </c>
    </row>
    <row r="68" ht="16" hidden="1" spans="1:9">
      <c r="A68" s="96">
        <v>66</v>
      </c>
      <c r="B68" s="291" t="s">
        <v>585</v>
      </c>
      <c r="C68" s="291" t="s">
        <v>695</v>
      </c>
      <c r="D68" s="291" t="s">
        <v>632</v>
      </c>
      <c r="E68" s="96">
        <f>SUMIFS(布线计划表!K:K,布线计划表!I:I,B68,布线计划表!J:J,C68,布线计划表!A:A,$E$1)</f>
        <v>0</v>
      </c>
      <c r="F68" s="96">
        <f>SUMIFS(布线计划表!K:K,布线计划表!I:I,B68,布线计划表!J:J,C68,布线计划表!A:A,$F$1)</f>
        <v>0</v>
      </c>
      <c r="G68" s="288">
        <f t="shared" si="3"/>
        <v>0</v>
      </c>
      <c r="H68" s="96">
        <v>14</v>
      </c>
      <c r="I68" s="96">
        <f t="shared" ref="I68:I99" si="4">H68*G68</f>
        <v>0</v>
      </c>
    </row>
    <row r="69" ht="16" hidden="1" spans="1:9">
      <c r="A69" s="96">
        <v>67</v>
      </c>
      <c r="B69" s="291" t="s">
        <v>585</v>
      </c>
      <c r="C69" s="291" t="s">
        <v>696</v>
      </c>
      <c r="D69" s="291" t="s">
        <v>632</v>
      </c>
      <c r="E69" s="96">
        <f>SUMIFS(布线计划表!K:K,布线计划表!I:I,B69,布线计划表!J:J,C69,布线计划表!A:A,$E$1)</f>
        <v>0</v>
      </c>
      <c r="F69" s="96">
        <f>SUMIFS(布线计划表!K:K,布线计划表!I:I,B69,布线计划表!J:J,C69,布线计划表!A:A,$F$1)</f>
        <v>0</v>
      </c>
      <c r="G69" s="288">
        <f t="shared" ref="G69:G100" si="5">SUM(E69:F69)</f>
        <v>0</v>
      </c>
      <c r="H69" s="96">
        <v>16</v>
      </c>
      <c r="I69" s="96">
        <f t="shared" si="4"/>
        <v>0</v>
      </c>
    </row>
    <row r="70" ht="16" hidden="1" spans="1:9">
      <c r="A70" s="96">
        <v>68</v>
      </c>
      <c r="B70" s="291" t="s">
        <v>585</v>
      </c>
      <c r="C70" s="291" t="s">
        <v>697</v>
      </c>
      <c r="D70" s="291" t="s">
        <v>632</v>
      </c>
      <c r="E70" s="96">
        <f>SUMIFS(布线计划表!K:K,布线计划表!I:I,B70,布线计划表!J:J,C70,布线计划表!A:A,$E$1)</f>
        <v>0</v>
      </c>
      <c r="F70" s="96">
        <f>SUMIFS(布线计划表!K:K,布线计划表!I:I,B70,布线计划表!J:J,C70,布线计划表!A:A,$F$1)</f>
        <v>0</v>
      </c>
      <c r="G70" s="288">
        <f t="shared" si="5"/>
        <v>0</v>
      </c>
      <c r="H70" s="96">
        <v>17</v>
      </c>
      <c r="I70" s="96">
        <f t="shared" si="4"/>
        <v>0</v>
      </c>
    </row>
    <row r="71" ht="16" spans="1:9">
      <c r="A71" s="96">
        <v>69</v>
      </c>
      <c r="B71" s="291" t="s">
        <v>585</v>
      </c>
      <c r="C71" s="291" t="s">
        <v>698</v>
      </c>
      <c r="D71" s="291" t="s">
        <v>632</v>
      </c>
      <c r="E71" s="96">
        <f>SUMIFS(布线计划表!K:K,布线计划表!I:I,B71,布线计划表!J:J,C71,布线计划表!A:A,$E$1)</f>
        <v>12</v>
      </c>
      <c r="F71" s="96">
        <f>SUMIFS(布线计划表!K:K,布线计划表!I:I,B71,布线计划表!J:J,C71,布线计划表!A:A,$F$1)</f>
        <v>4</v>
      </c>
      <c r="G71" s="288">
        <f t="shared" si="5"/>
        <v>16</v>
      </c>
      <c r="H71" s="96">
        <v>19</v>
      </c>
      <c r="I71" s="96">
        <f t="shared" si="4"/>
        <v>304</v>
      </c>
    </row>
    <row r="72" ht="16" hidden="1" spans="1:9">
      <c r="A72" s="96">
        <v>70</v>
      </c>
      <c r="B72" s="291" t="s">
        <v>585</v>
      </c>
      <c r="C72" s="291" t="s">
        <v>699</v>
      </c>
      <c r="D72" s="291" t="s">
        <v>632</v>
      </c>
      <c r="E72" s="96">
        <f>SUMIFS(布线计划表!K:K,布线计划表!I:I,B72,布线计划表!J:J,C72,布线计划表!A:A,$E$1)</f>
        <v>0</v>
      </c>
      <c r="F72" s="96">
        <f>SUMIFS(布线计划表!K:K,布线计划表!I:I,B72,布线计划表!J:J,C72,布线计划表!A:A,$F$1)</f>
        <v>0</v>
      </c>
      <c r="G72" s="288">
        <f t="shared" si="5"/>
        <v>0</v>
      </c>
      <c r="H72" s="96">
        <v>21</v>
      </c>
      <c r="I72" s="96">
        <f t="shared" si="4"/>
        <v>0</v>
      </c>
    </row>
    <row r="73" ht="16" hidden="1" spans="1:9">
      <c r="A73" s="96">
        <v>71</v>
      </c>
      <c r="B73" s="291" t="s">
        <v>585</v>
      </c>
      <c r="C73" s="291" t="s">
        <v>700</v>
      </c>
      <c r="D73" s="291" t="s">
        <v>632</v>
      </c>
      <c r="E73" s="96">
        <f>SUMIFS(布线计划表!K:K,布线计划表!I:I,B73,布线计划表!J:J,C73,布线计划表!A:A,$E$1)</f>
        <v>0</v>
      </c>
      <c r="F73" s="96">
        <f>SUMIFS(布线计划表!K:K,布线计划表!I:I,B73,布线计划表!J:J,C73,布线计划表!A:A,$F$1)</f>
        <v>0</v>
      </c>
      <c r="G73" s="288">
        <f t="shared" si="5"/>
        <v>0</v>
      </c>
      <c r="H73" s="96">
        <v>23</v>
      </c>
      <c r="I73" s="96">
        <f t="shared" si="4"/>
        <v>0</v>
      </c>
    </row>
    <row r="74" ht="16" hidden="1" spans="1:9">
      <c r="A74" s="96">
        <v>72</v>
      </c>
      <c r="B74" s="291" t="s">
        <v>585</v>
      </c>
      <c r="C74" s="291" t="s">
        <v>701</v>
      </c>
      <c r="D74" s="291" t="s">
        <v>632</v>
      </c>
      <c r="E74" s="96">
        <f>SUMIFS(布线计划表!K:K,布线计划表!I:I,B74,布线计划表!J:J,C74,布线计划表!A:A,$E$1)</f>
        <v>0</v>
      </c>
      <c r="F74" s="96">
        <f>SUMIFS(布线计划表!K:K,布线计划表!I:I,B74,布线计划表!J:J,C74,布线计划表!A:A,$F$1)</f>
        <v>0</v>
      </c>
      <c r="G74" s="288">
        <f t="shared" si="5"/>
        <v>0</v>
      </c>
      <c r="H74" s="96">
        <v>25</v>
      </c>
      <c r="I74" s="96">
        <f t="shared" si="4"/>
        <v>0</v>
      </c>
    </row>
    <row r="75" ht="16" hidden="1" spans="1:9">
      <c r="A75" s="96">
        <v>73</v>
      </c>
      <c r="B75" s="291" t="s">
        <v>585</v>
      </c>
      <c r="C75" s="291" t="s">
        <v>702</v>
      </c>
      <c r="D75" s="291" t="s">
        <v>632</v>
      </c>
      <c r="E75" s="96">
        <f>SUMIFS(布线计划表!K:K,布线计划表!I:I,B75,布线计划表!J:J,C75,布线计划表!A:A,$E$1)</f>
        <v>0</v>
      </c>
      <c r="F75" s="96">
        <f>SUMIFS(布线计划表!K:K,布线计划表!I:I,B75,布线计划表!J:J,C75,布线计划表!A:A,$F$1)</f>
        <v>0</v>
      </c>
      <c r="G75" s="288">
        <f t="shared" si="5"/>
        <v>0</v>
      </c>
      <c r="H75" s="96">
        <v>8</v>
      </c>
      <c r="I75" s="96">
        <f t="shared" si="4"/>
        <v>0</v>
      </c>
    </row>
    <row r="76" ht="16" hidden="1" spans="1:9">
      <c r="A76" s="96">
        <v>74</v>
      </c>
      <c r="B76" s="291" t="s">
        <v>585</v>
      </c>
      <c r="C76" s="291" t="s">
        <v>703</v>
      </c>
      <c r="D76" s="291" t="s">
        <v>632</v>
      </c>
      <c r="E76" s="96">
        <f>SUMIFS(布线计划表!K:K,布线计划表!I:I,B76,布线计划表!J:J,C76,布线计划表!A:A,$E$1)</f>
        <v>0</v>
      </c>
      <c r="F76" s="96">
        <f>SUMIFS(布线计划表!K:K,布线计划表!I:I,B76,布线计划表!J:J,C76,布线计划表!A:A,$F$1)</f>
        <v>0</v>
      </c>
      <c r="G76" s="288">
        <f t="shared" si="5"/>
        <v>0</v>
      </c>
      <c r="H76" s="96">
        <v>8</v>
      </c>
      <c r="I76" s="96">
        <f t="shared" si="4"/>
        <v>0</v>
      </c>
    </row>
    <row r="77" ht="16" hidden="1" spans="1:9">
      <c r="A77" s="96">
        <v>75</v>
      </c>
      <c r="B77" s="291" t="s">
        <v>585</v>
      </c>
      <c r="C77" s="291" t="s">
        <v>704</v>
      </c>
      <c r="D77" s="291" t="s">
        <v>632</v>
      </c>
      <c r="E77" s="96">
        <f>SUMIFS(布线计划表!K:K,布线计划表!I:I,B77,布线计划表!J:J,C77,布线计划表!A:A,$E$1)</f>
        <v>0</v>
      </c>
      <c r="F77" s="96">
        <f>SUMIFS(布线计划表!K:K,布线计划表!I:I,B77,布线计划表!J:J,C77,布线计划表!A:A,$F$1)</f>
        <v>0</v>
      </c>
      <c r="G77" s="288">
        <f t="shared" si="5"/>
        <v>0</v>
      </c>
      <c r="H77" s="96">
        <v>8</v>
      </c>
      <c r="I77" s="96">
        <f t="shared" si="4"/>
        <v>0</v>
      </c>
    </row>
    <row r="78" ht="16" hidden="1" spans="1:9">
      <c r="A78" s="96">
        <v>76</v>
      </c>
      <c r="B78" s="291" t="s">
        <v>585</v>
      </c>
      <c r="C78" s="291" t="s">
        <v>705</v>
      </c>
      <c r="D78" s="291" t="s">
        <v>632</v>
      </c>
      <c r="E78" s="96">
        <f>SUMIFS(布线计划表!K:K,布线计划表!I:I,B78,布线计划表!J:J,C78,布线计划表!A:A,$E$1)</f>
        <v>0</v>
      </c>
      <c r="F78" s="96">
        <f>SUMIFS(布线计划表!K:K,布线计划表!I:I,B78,布线计划表!J:J,C78,布线计划表!A:A,$F$1)</f>
        <v>0</v>
      </c>
      <c r="G78" s="288">
        <f t="shared" si="5"/>
        <v>0</v>
      </c>
      <c r="H78" s="96">
        <v>8</v>
      </c>
      <c r="I78" s="96">
        <f t="shared" si="4"/>
        <v>0</v>
      </c>
    </row>
    <row r="79" ht="16" hidden="1" spans="1:9">
      <c r="A79" s="96">
        <v>77</v>
      </c>
      <c r="B79" s="291" t="s">
        <v>585</v>
      </c>
      <c r="C79" s="291" t="s">
        <v>706</v>
      </c>
      <c r="D79" s="291" t="s">
        <v>632</v>
      </c>
      <c r="E79" s="96">
        <f>SUMIFS(布线计划表!K:K,布线计划表!I:I,B79,布线计划表!J:J,C79,布线计划表!A:A,$E$1)</f>
        <v>0</v>
      </c>
      <c r="F79" s="96">
        <f>SUMIFS(布线计划表!K:K,布线计划表!I:I,B79,布线计划表!J:J,C79,布线计划表!A:A,$F$1)</f>
        <v>0</v>
      </c>
      <c r="G79" s="288">
        <f t="shared" si="5"/>
        <v>0</v>
      </c>
      <c r="H79" s="96">
        <v>9</v>
      </c>
      <c r="I79" s="96">
        <f t="shared" si="4"/>
        <v>0</v>
      </c>
    </row>
    <row r="80" ht="16" hidden="1" spans="1:9">
      <c r="A80" s="96">
        <v>78</v>
      </c>
      <c r="B80" s="291" t="s">
        <v>585</v>
      </c>
      <c r="C80" s="291" t="s">
        <v>707</v>
      </c>
      <c r="D80" s="291" t="s">
        <v>632</v>
      </c>
      <c r="E80" s="96">
        <f>SUMIFS(布线计划表!K:K,布线计划表!I:I,B80,布线计划表!J:J,C80,布线计划表!A:A,$E$1)</f>
        <v>0</v>
      </c>
      <c r="F80" s="96">
        <f>SUMIFS(布线计划表!K:K,布线计划表!I:I,B80,布线计划表!J:J,C80,布线计划表!A:A,$F$1)</f>
        <v>0</v>
      </c>
      <c r="G80" s="288">
        <f t="shared" si="5"/>
        <v>0</v>
      </c>
      <c r="H80" s="96">
        <v>10</v>
      </c>
      <c r="I80" s="96">
        <f t="shared" si="4"/>
        <v>0</v>
      </c>
    </row>
    <row r="81" ht="16" hidden="1" spans="1:9">
      <c r="A81" s="96">
        <v>79</v>
      </c>
      <c r="B81" s="291" t="s">
        <v>585</v>
      </c>
      <c r="C81" s="291" t="s">
        <v>708</v>
      </c>
      <c r="D81" s="291" t="s">
        <v>632</v>
      </c>
      <c r="E81" s="96">
        <f>SUMIFS(布线计划表!K:K,布线计划表!I:I,B81,布线计划表!J:J,C81,布线计划表!A:A,$E$1)</f>
        <v>0</v>
      </c>
      <c r="F81" s="96">
        <f>SUMIFS(布线计划表!K:K,布线计划表!I:I,B81,布线计划表!J:J,C81,布线计划表!A:A,$F$1)</f>
        <v>0</v>
      </c>
      <c r="G81" s="288">
        <f t="shared" si="5"/>
        <v>0</v>
      </c>
      <c r="H81" s="96">
        <v>12</v>
      </c>
      <c r="I81" s="96">
        <f t="shared" si="4"/>
        <v>0</v>
      </c>
    </row>
    <row r="82" ht="16" hidden="1" spans="1:9">
      <c r="A82" s="96">
        <v>80</v>
      </c>
      <c r="B82" s="291" t="s">
        <v>585</v>
      </c>
      <c r="C82" s="291" t="s">
        <v>709</v>
      </c>
      <c r="D82" s="291" t="s">
        <v>632</v>
      </c>
      <c r="E82" s="96">
        <f>SUMIFS(布线计划表!K:K,布线计划表!I:I,B82,布线计划表!J:J,C82,布线计划表!A:A,$E$1)</f>
        <v>0</v>
      </c>
      <c r="F82" s="96">
        <f>SUMIFS(布线计划表!K:K,布线计划表!I:I,B82,布线计划表!J:J,C82,布线计划表!A:A,$F$1)</f>
        <v>0</v>
      </c>
      <c r="G82" s="288">
        <f t="shared" si="5"/>
        <v>0</v>
      </c>
      <c r="H82" s="96">
        <v>13</v>
      </c>
      <c r="I82" s="96">
        <f t="shared" si="4"/>
        <v>0</v>
      </c>
    </row>
    <row r="83" ht="16" hidden="1" spans="1:9">
      <c r="A83" s="96">
        <v>81</v>
      </c>
      <c r="B83" s="291" t="s">
        <v>585</v>
      </c>
      <c r="C83" s="291" t="s">
        <v>710</v>
      </c>
      <c r="D83" s="291" t="s">
        <v>632</v>
      </c>
      <c r="E83" s="96">
        <f>SUMIFS(布线计划表!K:K,布线计划表!I:I,B83,布线计划表!J:J,C83,布线计划表!A:A,$E$1)</f>
        <v>0</v>
      </c>
      <c r="F83" s="96">
        <f>SUMIFS(布线计划表!K:K,布线计划表!I:I,B83,布线计划表!J:J,C83,布线计划表!A:A,$F$1)</f>
        <v>0</v>
      </c>
      <c r="G83" s="288">
        <f t="shared" si="5"/>
        <v>0</v>
      </c>
      <c r="H83" s="96">
        <v>15</v>
      </c>
      <c r="I83" s="96">
        <f t="shared" si="4"/>
        <v>0</v>
      </c>
    </row>
    <row r="84" ht="16" hidden="1" spans="1:9">
      <c r="A84" s="96">
        <v>82</v>
      </c>
      <c r="B84" s="291" t="s">
        <v>585</v>
      </c>
      <c r="C84" s="291" t="s">
        <v>711</v>
      </c>
      <c r="D84" s="291" t="s">
        <v>632</v>
      </c>
      <c r="E84" s="96">
        <f>SUMIFS(布线计划表!K:K,布线计划表!I:I,B84,布线计划表!J:J,C84,布线计划表!A:A,$E$1)</f>
        <v>0</v>
      </c>
      <c r="F84" s="96">
        <f>SUMIFS(布线计划表!K:K,布线计划表!I:I,B84,布线计划表!J:J,C84,布线计划表!A:A,$F$1)</f>
        <v>0</v>
      </c>
      <c r="G84" s="288">
        <f t="shared" si="5"/>
        <v>0</v>
      </c>
      <c r="H84" s="96">
        <v>17</v>
      </c>
      <c r="I84" s="96">
        <f t="shared" si="4"/>
        <v>0</v>
      </c>
    </row>
    <row r="85" ht="16" hidden="1" spans="1:9">
      <c r="A85" s="96">
        <v>83</v>
      </c>
      <c r="B85" s="291" t="s">
        <v>585</v>
      </c>
      <c r="C85" s="291" t="s">
        <v>712</v>
      </c>
      <c r="D85" s="291" t="s">
        <v>632</v>
      </c>
      <c r="E85" s="96">
        <f>SUMIFS(布线计划表!K:K,布线计划表!I:I,B85,布线计划表!J:J,C85,布线计划表!A:A,$E$1)</f>
        <v>0</v>
      </c>
      <c r="F85" s="96">
        <f>SUMIFS(布线计划表!K:K,布线计划表!I:I,B85,布线计划表!J:J,C85,布线计划表!A:A,$F$1)</f>
        <v>0</v>
      </c>
      <c r="G85" s="288">
        <f t="shared" si="5"/>
        <v>0</v>
      </c>
      <c r="H85" s="96">
        <v>19</v>
      </c>
      <c r="I85" s="96">
        <f t="shared" si="4"/>
        <v>0</v>
      </c>
    </row>
    <row r="86" ht="16" hidden="1" spans="1:9">
      <c r="A86" s="96">
        <v>84</v>
      </c>
      <c r="B86" s="291" t="s">
        <v>585</v>
      </c>
      <c r="C86" s="291" t="s">
        <v>713</v>
      </c>
      <c r="D86" s="291" t="s">
        <v>632</v>
      </c>
      <c r="E86" s="96">
        <f>SUMIFS(布线计划表!K:K,布线计划表!I:I,B86,布线计划表!J:J,C86,布线计划表!A:A,$E$1)</f>
        <v>0</v>
      </c>
      <c r="F86" s="96">
        <f>SUMIFS(布线计划表!K:K,布线计划表!I:I,B86,布线计划表!J:J,C86,布线计划表!A:A,$F$1)</f>
        <v>0</v>
      </c>
      <c r="G86" s="288">
        <f t="shared" si="5"/>
        <v>0</v>
      </c>
      <c r="H86" s="96">
        <v>21</v>
      </c>
      <c r="I86" s="96">
        <f t="shared" si="4"/>
        <v>0</v>
      </c>
    </row>
    <row r="87" ht="16" hidden="1" spans="1:9">
      <c r="A87" s="96">
        <v>85</v>
      </c>
      <c r="B87" s="291" t="s">
        <v>585</v>
      </c>
      <c r="C87" s="291" t="s">
        <v>714</v>
      </c>
      <c r="D87" s="291" t="s">
        <v>632</v>
      </c>
      <c r="E87" s="96">
        <f>SUMIFS(布线计划表!K:K,布线计划表!I:I,B87,布线计划表!J:J,C87,布线计划表!A:A,$E$1)</f>
        <v>0</v>
      </c>
      <c r="F87" s="96">
        <f>SUMIFS(布线计划表!K:K,布线计划表!I:I,B87,布线计划表!J:J,C87,布线计划表!A:A,$F$1)</f>
        <v>0</v>
      </c>
      <c r="G87" s="288">
        <f t="shared" si="5"/>
        <v>0</v>
      </c>
      <c r="H87" s="96">
        <v>23</v>
      </c>
      <c r="I87" s="96">
        <f t="shared" si="4"/>
        <v>0</v>
      </c>
    </row>
    <row r="88" ht="16" hidden="1" spans="1:9">
      <c r="A88" s="96">
        <v>86</v>
      </c>
      <c r="B88" s="291" t="s">
        <v>585</v>
      </c>
      <c r="C88" s="291" t="s">
        <v>715</v>
      </c>
      <c r="D88" s="291" t="s">
        <v>632</v>
      </c>
      <c r="E88" s="96">
        <f>SUMIFS(布线计划表!K:K,布线计划表!I:I,B88,布线计划表!J:J,C88,布线计划表!A:A,$E$1)</f>
        <v>0</v>
      </c>
      <c r="F88" s="96">
        <f>SUMIFS(布线计划表!K:K,布线计划表!I:I,B88,布线计划表!J:J,C88,布线计划表!A:A,$F$1)</f>
        <v>0</v>
      </c>
      <c r="G88" s="288">
        <f t="shared" si="5"/>
        <v>0</v>
      </c>
      <c r="H88" s="96">
        <v>25</v>
      </c>
      <c r="I88" s="96">
        <f t="shared" si="4"/>
        <v>0</v>
      </c>
    </row>
    <row r="89" ht="16" hidden="1" spans="1:9">
      <c r="A89" s="96">
        <v>87</v>
      </c>
      <c r="B89" s="291" t="s">
        <v>578</v>
      </c>
      <c r="C89" s="291" t="s">
        <v>631</v>
      </c>
      <c r="D89" s="291" t="s">
        <v>632</v>
      </c>
      <c r="E89" s="96">
        <f>SUMIFS(布线计划表!K:K,布线计划表!I:I,B89,布线计划表!J:J,C89,布线计划表!A:A,$E$1)</f>
        <v>0</v>
      </c>
      <c r="F89" s="96">
        <f>SUMIFS(布线计划表!K:K,布线计划表!I:I,B89,布线计划表!J:J,C89,布线计划表!A:A,$F$1)</f>
        <v>0</v>
      </c>
      <c r="G89" s="288">
        <f t="shared" si="5"/>
        <v>0</v>
      </c>
      <c r="H89" s="96">
        <v>8</v>
      </c>
      <c r="I89" s="96">
        <f t="shared" si="4"/>
        <v>0</v>
      </c>
    </row>
    <row r="90" ht="16" hidden="1" spans="1:9">
      <c r="A90" s="96">
        <v>88</v>
      </c>
      <c r="B90" s="291" t="s">
        <v>578</v>
      </c>
      <c r="C90" s="291" t="s">
        <v>633</v>
      </c>
      <c r="D90" s="291" t="s">
        <v>632</v>
      </c>
      <c r="E90" s="96">
        <f>SUMIFS(布线计划表!K:K,布线计划表!I:I,B90,布线计划表!J:J,C90,布线计划表!A:A,$E$1)</f>
        <v>0</v>
      </c>
      <c r="F90" s="96">
        <f>SUMIFS(布线计划表!K:K,布线计划表!I:I,B90,布线计划表!J:J,C90,布线计划表!A:A,$F$1)</f>
        <v>0</v>
      </c>
      <c r="G90" s="288">
        <f t="shared" si="5"/>
        <v>0</v>
      </c>
      <c r="H90" s="96">
        <v>8</v>
      </c>
      <c r="I90" s="96">
        <f t="shared" si="4"/>
        <v>0</v>
      </c>
    </row>
    <row r="91" ht="16" hidden="1" spans="1:9">
      <c r="A91" s="96">
        <v>89</v>
      </c>
      <c r="B91" s="291" t="s">
        <v>578</v>
      </c>
      <c r="C91" s="291" t="s">
        <v>634</v>
      </c>
      <c r="D91" s="291" t="s">
        <v>632</v>
      </c>
      <c r="E91" s="96">
        <f>SUMIFS(布线计划表!K:K,布线计划表!I:I,B91,布线计划表!J:J,C91,布线计划表!A:A,$E$1)</f>
        <v>0</v>
      </c>
      <c r="F91" s="96">
        <f>SUMIFS(布线计划表!K:K,布线计划表!I:I,B91,布线计划表!J:J,C91,布线计划表!A:A,$F$1)</f>
        <v>0</v>
      </c>
      <c r="G91" s="288">
        <f t="shared" si="5"/>
        <v>0</v>
      </c>
      <c r="H91" s="96">
        <v>8</v>
      </c>
      <c r="I91" s="96">
        <f t="shared" si="4"/>
        <v>0</v>
      </c>
    </row>
    <row r="92" ht="16" hidden="1" spans="1:9">
      <c r="A92" s="96">
        <v>90</v>
      </c>
      <c r="B92" s="291" t="s">
        <v>578</v>
      </c>
      <c r="C92" s="291" t="s">
        <v>635</v>
      </c>
      <c r="D92" s="291" t="s">
        <v>632</v>
      </c>
      <c r="E92" s="96">
        <f>SUMIFS(布线计划表!K:K,布线计划表!I:I,B92,布线计划表!J:J,C92,布线计划表!A:A,$E$1)</f>
        <v>0</v>
      </c>
      <c r="F92" s="96">
        <f>SUMIFS(布线计划表!K:K,布线计划表!I:I,B92,布线计划表!J:J,C92,布线计划表!A:A,$F$1)</f>
        <v>0</v>
      </c>
      <c r="G92" s="288">
        <f t="shared" si="5"/>
        <v>0</v>
      </c>
      <c r="H92" s="96">
        <v>10</v>
      </c>
      <c r="I92" s="96">
        <f t="shared" si="4"/>
        <v>0</v>
      </c>
    </row>
    <row r="93" ht="16" hidden="1" spans="1:9">
      <c r="A93" s="96">
        <v>91</v>
      </c>
      <c r="B93" s="291" t="s">
        <v>578</v>
      </c>
      <c r="C93" s="291" t="s">
        <v>637</v>
      </c>
      <c r="D93" s="291" t="s">
        <v>632</v>
      </c>
      <c r="E93" s="96">
        <f>SUMIFS(布线计划表!K:K,布线计划表!I:I,B93,布线计划表!J:J,C93,布线计划表!A:A,$E$1)</f>
        <v>0</v>
      </c>
      <c r="F93" s="96">
        <f>SUMIFS(布线计划表!K:K,布线计划表!I:I,B93,布线计划表!J:J,C93,布线计划表!A:A,$F$1)</f>
        <v>0</v>
      </c>
      <c r="G93" s="288">
        <f t="shared" si="5"/>
        <v>0</v>
      </c>
      <c r="H93" s="96">
        <v>14</v>
      </c>
      <c r="I93" s="96">
        <f t="shared" si="4"/>
        <v>0</v>
      </c>
    </row>
    <row r="94" ht="16" hidden="1" spans="1:9">
      <c r="A94" s="96">
        <v>92</v>
      </c>
      <c r="B94" s="291" t="s">
        <v>578</v>
      </c>
      <c r="C94" s="291" t="s">
        <v>638</v>
      </c>
      <c r="D94" s="291" t="s">
        <v>632</v>
      </c>
      <c r="E94" s="96">
        <f>SUMIFS(布线计划表!K:K,布线计划表!I:I,B94,布线计划表!J:J,C94,布线计划表!A:A,$E$1)</f>
        <v>0</v>
      </c>
      <c r="F94" s="96">
        <f>SUMIFS(布线计划表!K:K,布线计划表!I:I,B94,布线计划表!J:J,C94,布线计划表!A:A,$F$1)</f>
        <v>0</v>
      </c>
      <c r="G94" s="288">
        <f t="shared" si="5"/>
        <v>0</v>
      </c>
      <c r="H94" s="96">
        <v>17</v>
      </c>
      <c r="I94" s="96">
        <f t="shared" si="4"/>
        <v>0</v>
      </c>
    </row>
    <row r="95" ht="16" hidden="1" spans="1:9">
      <c r="A95" s="96">
        <v>93</v>
      </c>
      <c r="B95" s="291" t="s">
        <v>578</v>
      </c>
      <c r="C95" s="291" t="s">
        <v>639</v>
      </c>
      <c r="D95" s="291" t="s">
        <v>632</v>
      </c>
      <c r="E95" s="96">
        <f>SUMIFS(布线计划表!K:K,布线计划表!I:I,B95,布线计划表!J:J,C95,布线计划表!A:A,$E$1)</f>
        <v>0</v>
      </c>
      <c r="F95" s="96">
        <f>SUMIFS(布线计划表!K:K,布线计划表!I:I,B95,布线计划表!J:J,C95,布线计划表!A:A,$F$1)</f>
        <v>0</v>
      </c>
      <c r="G95" s="288">
        <f t="shared" si="5"/>
        <v>0</v>
      </c>
      <c r="H95" s="96">
        <v>21</v>
      </c>
      <c r="I95" s="96">
        <f t="shared" si="4"/>
        <v>0</v>
      </c>
    </row>
    <row r="96" ht="16" hidden="1" spans="1:9">
      <c r="A96" s="96">
        <v>94</v>
      </c>
      <c r="B96" s="291" t="s">
        <v>578</v>
      </c>
      <c r="C96" s="291" t="s">
        <v>640</v>
      </c>
      <c r="D96" s="291" t="s">
        <v>632</v>
      </c>
      <c r="E96" s="96">
        <f>SUMIFS(布线计划表!K:K,布线计划表!I:I,B96,布线计划表!J:J,C96,布线计划表!A:A,$E$1)</f>
        <v>0</v>
      </c>
      <c r="F96" s="96">
        <f>SUMIFS(布线计划表!K:K,布线计划表!I:I,B96,布线计划表!J:J,C96,布线计划表!A:A,$F$1)</f>
        <v>0</v>
      </c>
      <c r="G96" s="288">
        <f t="shared" si="5"/>
        <v>0</v>
      </c>
      <c r="H96" s="96">
        <v>25</v>
      </c>
      <c r="I96" s="96">
        <f t="shared" si="4"/>
        <v>0</v>
      </c>
    </row>
    <row r="97" ht="16" hidden="1" spans="1:9">
      <c r="A97" s="96">
        <v>95</v>
      </c>
      <c r="B97" s="291" t="s">
        <v>578</v>
      </c>
      <c r="C97" s="291" t="s">
        <v>641</v>
      </c>
      <c r="D97" s="291" t="s">
        <v>632</v>
      </c>
      <c r="E97" s="96">
        <f>SUMIFS(布线计划表!K:K,布线计划表!I:I,B97,布线计划表!J:J,C97,布线计划表!A:A,$E$1)</f>
        <v>0</v>
      </c>
      <c r="F97" s="96">
        <f>SUMIFS(布线计划表!K:K,布线计划表!I:I,B97,布线计划表!J:J,C97,布线计划表!A:A,$F$1)</f>
        <v>0</v>
      </c>
      <c r="G97" s="288">
        <f t="shared" si="5"/>
        <v>0</v>
      </c>
      <c r="H97" s="96">
        <v>28</v>
      </c>
      <c r="I97" s="96">
        <f t="shared" si="4"/>
        <v>0</v>
      </c>
    </row>
    <row r="98" ht="16" hidden="1" spans="1:9">
      <c r="A98" s="96">
        <v>96</v>
      </c>
      <c r="B98" s="291" t="s">
        <v>578</v>
      </c>
      <c r="C98" s="291" t="s">
        <v>642</v>
      </c>
      <c r="D98" s="291" t="s">
        <v>632</v>
      </c>
      <c r="E98" s="96">
        <f>SUMIFS(布线计划表!K:K,布线计划表!I:I,B98,布线计划表!J:J,C98,布线计划表!A:A,$E$1)</f>
        <v>0</v>
      </c>
      <c r="F98" s="96">
        <f>SUMIFS(布线计划表!K:K,布线计划表!I:I,B98,布线计划表!J:J,C98,布线计划表!A:A,$F$1)</f>
        <v>0</v>
      </c>
      <c r="G98" s="288">
        <f t="shared" si="5"/>
        <v>0</v>
      </c>
      <c r="H98" s="96">
        <v>32</v>
      </c>
      <c r="I98" s="96">
        <f t="shared" si="4"/>
        <v>0</v>
      </c>
    </row>
    <row r="99" ht="16" hidden="1" spans="1:9">
      <c r="A99" s="96">
        <v>97</v>
      </c>
      <c r="B99" s="291" t="s">
        <v>578</v>
      </c>
      <c r="C99" s="291" t="s">
        <v>643</v>
      </c>
      <c r="D99" s="291" t="s">
        <v>632</v>
      </c>
      <c r="E99" s="96">
        <f>SUMIFS(布线计划表!K:K,布线计划表!I:I,B99,布线计划表!J:J,C99,布线计划表!A:A,$E$1)</f>
        <v>0</v>
      </c>
      <c r="F99" s="96">
        <f>SUMIFS(布线计划表!K:K,布线计划表!I:I,B99,布线计划表!J:J,C99,布线计划表!A:A,$F$1)</f>
        <v>0</v>
      </c>
      <c r="G99" s="288">
        <f t="shared" si="5"/>
        <v>0</v>
      </c>
      <c r="H99" s="96">
        <v>36</v>
      </c>
      <c r="I99" s="96">
        <f t="shared" si="4"/>
        <v>0</v>
      </c>
    </row>
    <row r="100" ht="16" hidden="1" spans="1:9">
      <c r="A100" s="96">
        <v>98</v>
      </c>
      <c r="B100" s="291" t="s">
        <v>578</v>
      </c>
      <c r="C100" s="291" t="s">
        <v>644</v>
      </c>
      <c r="D100" s="291" t="s">
        <v>632</v>
      </c>
      <c r="E100" s="96">
        <f>SUMIFS(布线计划表!K:K,布线计划表!I:I,B100,布线计划表!J:J,C100,布线计划表!A:A,$E$1)</f>
        <v>0</v>
      </c>
      <c r="F100" s="96">
        <f>SUMIFS(布线计划表!K:K,布线计划表!I:I,B100,布线计划表!J:J,C100,布线计划表!A:A,$F$1)</f>
        <v>0</v>
      </c>
      <c r="G100" s="288">
        <f t="shared" si="5"/>
        <v>0</v>
      </c>
      <c r="H100" s="96">
        <v>39</v>
      </c>
      <c r="I100" s="96">
        <f t="shared" ref="I100:I131" si="6">H100*G100</f>
        <v>0</v>
      </c>
    </row>
    <row r="101" ht="16" hidden="1" spans="1:9">
      <c r="A101" s="96">
        <v>99</v>
      </c>
      <c r="B101" s="291" t="s">
        <v>578</v>
      </c>
      <c r="C101" s="291" t="s">
        <v>645</v>
      </c>
      <c r="D101" s="291" t="s">
        <v>632</v>
      </c>
      <c r="E101" s="96">
        <f>SUMIFS(布线计划表!K:K,布线计划表!I:I,B101,布线计划表!J:J,C101,布线计划表!A:A,$E$1)</f>
        <v>0</v>
      </c>
      <c r="F101" s="96">
        <f>SUMIFS(布线计划表!K:K,布线计划表!I:I,B101,布线计划表!J:J,C101,布线计划表!A:A,$F$1)</f>
        <v>0</v>
      </c>
      <c r="G101" s="288">
        <f t="shared" ref="G101:G131" si="7">SUM(E101:F101)</f>
        <v>0</v>
      </c>
      <c r="H101" s="96">
        <v>43</v>
      </c>
      <c r="I101" s="96">
        <f t="shared" si="6"/>
        <v>0</v>
      </c>
    </row>
    <row r="102" ht="16" hidden="1" spans="1:9">
      <c r="A102" s="96">
        <v>100</v>
      </c>
      <c r="B102" s="291" t="s">
        <v>578</v>
      </c>
      <c r="C102" s="291" t="s">
        <v>646</v>
      </c>
      <c r="D102" s="291" t="s">
        <v>632</v>
      </c>
      <c r="E102" s="96">
        <f>SUMIFS(布线计划表!K:K,布线计划表!I:I,B102,布线计划表!J:J,C102,布线计划表!A:A,$E$1)</f>
        <v>0</v>
      </c>
      <c r="F102" s="96">
        <f>SUMIFS(布线计划表!K:K,布线计划表!I:I,B102,布线计划表!J:J,C102,布线计划表!A:A,$F$1)</f>
        <v>0</v>
      </c>
      <c r="G102" s="288">
        <f t="shared" si="7"/>
        <v>0</v>
      </c>
      <c r="H102" s="96">
        <v>8</v>
      </c>
      <c r="I102" s="96">
        <f t="shared" si="6"/>
        <v>0</v>
      </c>
    </row>
    <row r="103" ht="16" hidden="1" spans="1:9">
      <c r="A103" s="96">
        <v>101</v>
      </c>
      <c r="B103" s="291" t="s">
        <v>578</v>
      </c>
      <c r="C103" s="291" t="s">
        <v>647</v>
      </c>
      <c r="D103" s="291" t="s">
        <v>632</v>
      </c>
      <c r="E103" s="96">
        <f>SUMIFS(布线计划表!K:K,布线计划表!I:I,B103,布线计划表!J:J,C103,布线计划表!A:A,$E$1)</f>
        <v>0</v>
      </c>
      <c r="F103" s="96">
        <f>SUMIFS(布线计划表!K:K,布线计划表!I:I,B103,布线计划表!J:J,C103,布线计划表!A:A,$F$1)</f>
        <v>0</v>
      </c>
      <c r="G103" s="288">
        <f t="shared" si="7"/>
        <v>0</v>
      </c>
      <c r="H103" s="96">
        <v>8</v>
      </c>
      <c r="I103" s="96">
        <f t="shared" si="6"/>
        <v>0</v>
      </c>
    </row>
    <row r="104" ht="16" hidden="1" spans="1:9">
      <c r="A104" s="96">
        <v>102</v>
      </c>
      <c r="B104" s="291" t="s">
        <v>578</v>
      </c>
      <c r="C104" s="291" t="s">
        <v>648</v>
      </c>
      <c r="D104" s="291" t="s">
        <v>632</v>
      </c>
      <c r="E104" s="96">
        <f>SUMIFS(布线计划表!K:K,布线计划表!I:I,B104,布线计划表!J:J,C104,布线计划表!A:A,$E$1)</f>
        <v>0</v>
      </c>
      <c r="F104" s="96">
        <f>SUMIFS(布线计划表!K:K,布线计划表!I:I,B104,布线计划表!J:J,C104,布线计划表!A:A,$F$1)</f>
        <v>0</v>
      </c>
      <c r="G104" s="288">
        <f t="shared" si="7"/>
        <v>0</v>
      </c>
      <c r="H104" s="96">
        <v>8</v>
      </c>
      <c r="I104" s="96">
        <f t="shared" si="6"/>
        <v>0</v>
      </c>
    </row>
    <row r="105" ht="16" hidden="1" spans="1:9">
      <c r="A105" s="96">
        <v>103</v>
      </c>
      <c r="B105" s="291" t="s">
        <v>578</v>
      </c>
      <c r="C105" s="291" t="s">
        <v>649</v>
      </c>
      <c r="D105" s="291" t="s">
        <v>632</v>
      </c>
      <c r="E105" s="96">
        <f>SUMIFS(布线计划表!K:K,布线计划表!I:I,B105,布线计划表!J:J,C105,布线计划表!A:A,$E$1)</f>
        <v>0</v>
      </c>
      <c r="F105" s="96">
        <f>SUMIFS(布线计划表!K:K,布线计划表!I:I,B105,布线计划表!J:J,C105,布线计划表!A:A,$F$1)</f>
        <v>0</v>
      </c>
      <c r="G105" s="288">
        <f t="shared" si="7"/>
        <v>0</v>
      </c>
      <c r="H105" s="96">
        <v>10</v>
      </c>
      <c r="I105" s="96">
        <f t="shared" si="6"/>
        <v>0</v>
      </c>
    </row>
    <row r="106" ht="16" hidden="1" spans="1:9">
      <c r="A106" s="96">
        <v>104</v>
      </c>
      <c r="B106" s="291" t="s">
        <v>578</v>
      </c>
      <c r="C106" s="291" t="s">
        <v>651</v>
      </c>
      <c r="D106" s="291" t="s">
        <v>632</v>
      </c>
      <c r="E106" s="96">
        <f>SUMIFS(布线计划表!K:K,布线计划表!I:I,B106,布线计划表!J:J,C106,布线计划表!A:A,$E$1)</f>
        <v>0</v>
      </c>
      <c r="F106" s="96">
        <f>SUMIFS(布线计划表!K:K,布线计划表!I:I,B106,布线计划表!J:J,C106,布线计划表!A:A,$F$1)</f>
        <v>0</v>
      </c>
      <c r="G106" s="288">
        <f t="shared" si="7"/>
        <v>0</v>
      </c>
      <c r="H106" s="96">
        <v>13</v>
      </c>
      <c r="I106" s="96">
        <f t="shared" si="6"/>
        <v>0</v>
      </c>
    </row>
    <row r="107" ht="16" hidden="1" spans="1:9">
      <c r="A107" s="96">
        <v>105</v>
      </c>
      <c r="B107" s="291" t="s">
        <v>578</v>
      </c>
      <c r="C107" s="291" t="s">
        <v>652</v>
      </c>
      <c r="D107" s="291" t="s">
        <v>632</v>
      </c>
      <c r="E107" s="96">
        <f>SUMIFS(布线计划表!K:K,布线计划表!I:I,B107,布线计划表!J:J,C107,布线计划表!A:A,$E$1)</f>
        <v>0</v>
      </c>
      <c r="F107" s="96">
        <f>SUMIFS(布线计划表!K:K,布线计划表!I:I,B107,布线计划表!J:J,C107,布线计划表!A:A,$F$1)</f>
        <v>0</v>
      </c>
      <c r="G107" s="288">
        <f t="shared" si="7"/>
        <v>0</v>
      </c>
      <c r="H107" s="96">
        <v>17</v>
      </c>
      <c r="I107" s="96">
        <f t="shared" si="6"/>
        <v>0</v>
      </c>
    </row>
    <row r="108" ht="16" hidden="1" spans="1:9">
      <c r="A108" s="96">
        <v>106</v>
      </c>
      <c r="B108" s="291" t="s">
        <v>578</v>
      </c>
      <c r="C108" s="291" t="s">
        <v>653</v>
      </c>
      <c r="D108" s="291" t="s">
        <v>632</v>
      </c>
      <c r="E108" s="96">
        <f>SUMIFS(布线计划表!K:K,布线计划表!I:I,B108,布线计划表!J:J,C108,布线计划表!A:A,$E$1)</f>
        <v>0</v>
      </c>
      <c r="F108" s="96">
        <f>SUMIFS(布线计划表!K:K,布线计划表!I:I,B108,布线计划表!J:J,C108,布线计划表!A:A,$F$1)</f>
        <v>0</v>
      </c>
      <c r="G108" s="288">
        <f t="shared" si="7"/>
        <v>0</v>
      </c>
      <c r="H108" s="96">
        <v>21</v>
      </c>
      <c r="I108" s="96">
        <f t="shared" si="6"/>
        <v>0</v>
      </c>
    </row>
    <row r="109" ht="16" hidden="1" spans="1:9">
      <c r="A109" s="96">
        <v>107</v>
      </c>
      <c r="B109" s="291" t="s">
        <v>578</v>
      </c>
      <c r="C109" s="291" t="s">
        <v>654</v>
      </c>
      <c r="D109" s="291" t="s">
        <v>632</v>
      </c>
      <c r="E109" s="96">
        <f>SUMIFS(布线计划表!K:K,布线计划表!I:I,B109,布线计划表!J:J,C109,布线计划表!A:A,$E$1)</f>
        <v>0</v>
      </c>
      <c r="F109" s="96">
        <f>SUMIFS(布线计划表!K:K,布线计划表!I:I,B109,布线计划表!J:J,C109,布线计划表!A:A,$F$1)</f>
        <v>0</v>
      </c>
      <c r="G109" s="288">
        <f t="shared" si="7"/>
        <v>0</v>
      </c>
      <c r="H109" s="96">
        <v>25</v>
      </c>
      <c r="I109" s="96">
        <f t="shared" si="6"/>
        <v>0</v>
      </c>
    </row>
    <row r="110" ht="16" hidden="1" spans="1:9">
      <c r="A110" s="96">
        <v>108</v>
      </c>
      <c r="B110" s="291" t="s">
        <v>578</v>
      </c>
      <c r="C110" s="291" t="s">
        <v>655</v>
      </c>
      <c r="D110" s="291" t="s">
        <v>632</v>
      </c>
      <c r="E110" s="96">
        <f>SUMIFS(布线计划表!K:K,布线计划表!I:I,B110,布线计划表!J:J,C110,布线计划表!A:A,$E$1)</f>
        <v>0</v>
      </c>
      <c r="F110" s="96">
        <f>SUMIFS(布线计划表!K:K,布线计划表!I:I,B110,布线计划表!J:J,C110,布线计划表!A:A,$F$1)</f>
        <v>0</v>
      </c>
      <c r="G110" s="288">
        <f t="shared" si="7"/>
        <v>0</v>
      </c>
      <c r="H110" s="96">
        <v>28</v>
      </c>
      <c r="I110" s="96">
        <f t="shared" si="6"/>
        <v>0</v>
      </c>
    </row>
    <row r="111" ht="16" hidden="1" spans="1:9">
      <c r="A111" s="96">
        <v>109</v>
      </c>
      <c r="B111" s="291" t="s">
        <v>578</v>
      </c>
      <c r="C111" s="291" t="s">
        <v>656</v>
      </c>
      <c r="D111" s="291" t="s">
        <v>632</v>
      </c>
      <c r="E111" s="96">
        <f>SUMIFS(布线计划表!K:K,布线计划表!I:I,B111,布线计划表!J:J,C111,布线计划表!A:A,$E$1)</f>
        <v>0</v>
      </c>
      <c r="F111" s="96">
        <f>SUMIFS(布线计划表!K:K,布线计划表!I:I,B111,布线计划表!J:J,C111,布线计划表!A:A,$F$1)</f>
        <v>0</v>
      </c>
      <c r="G111" s="288">
        <f t="shared" si="7"/>
        <v>0</v>
      </c>
      <c r="H111" s="96">
        <v>32</v>
      </c>
      <c r="I111" s="96">
        <f t="shared" si="6"/>
        <v>0</v>
      </c>
    </row>
    <row r="112" ht="16" hidden="1" spans="1:9">
      <c r="A112" s="96">
        <v>110</v>
      </c>
      <c r="B112" s="291" t="s">
        <v>578</v>
      </c>
      <c r="C112" s="291" t="s">
        <v>657</v>
      </c>
      <c r="D112" s="291" t="s">
        <v>632</v>
      </c>
      <c r="E112" s="96">
        <f>SUMIFS(布线计划表!K:K,布线计划表!I:I,B112,布线计划表!J:J,C112,布线计划表!A:A,$E$1)</f>
        <v>0</v>
      </c>
      <c r="F112" s="96">
        <f>SUMIFS(布线计划表!K:K,布线计划表!I:I,B112,布线计划表!J:J,C112,布线计划表!A:A,$F$1)</f>
        <v>0</v>
      </c>
      <c r="G112" s="288">
        <f t="shared" si="7"/>
        <v>0</v>
      </c>
      <c r="H112" s="96">
        <v>36</v>
      </c>
      <c r="I112" s="96">
        <f t="shared" si="6"/>
        <v>0</v>
      </c>
    </row>
    <row r="113" ht="16" hidden="1" spans="1:9">
      <c r="A113" s="96">
        <v>111</v>
      </c>
      <c r="B113" s="291" t="s">
        <v>578</v>
      </c>
      <c r="C113" s="291" t="s">
        <v>658</v>
      </c>
      <c r="D113" s="291" t="s">
        <v>632</v>
      </c>
      <c r="E113" s="96">
        <f>SUMIFS(布线计划表!K:K,布线计划表!I:I,B113,布线计划表!J:J,C113,布线计划表!A:A,$E$1)</f>
        <v>0</v>
      </c>
      <c r="F113" s="96">
        <f>SUMIFS(布线计划表!K:K,布线计划表!I:I,B113,布线计划表!J:J,C113,布线计划表!A:A,$F$1)</f>
        <v>0</v>
      </c>
      <c r="G113" s="288">
        <f t="shared" si="7"/>
        <v>0</v>
      </c>
      <c r="H113" s="96">
        <v>39</v>
      </c>
      <c r="I113" s="96">
        <f t="shared" si="6"/>
        <v>0</v>
      </c>
    </row>
    <row r="114" ht="16" hidden="1" spans="1:9">
      <c r="A114" s="96">
        <v>112</v>
      </c>
      <c r="B114" s="291" t="s">
        <v>578</v>
      </c>
      <c r="C114" s="291" t="s">
        <v>659</v>
      </c>
      <c r="D114" s="291" t="s">
        <v>632</v>
      </c>
      <c r="E114" s="96">
        <f>SUMIFS(布线计划表!K:K,布线计划表!I:I,B114,布线计划表!J:J,C114,布线计划表!A:A,$E$1)</f>
        <v>0</v>
      </c>
      <c r="F114" s="96">
        <f>SUMIFS(布线计划表!K:K,布线计划表!I:I,B114,布线计划表!J:J,C114,布线计划表!A:A,$F$1)</f>
        <v>0</v>
      </c>
      <c r="G114" s="288">
        <f t="shared" si="7"/>
        <v>0</v>
      </c>
      <c r="H114" s="96">
        <v>43</v>
      </c>
      <c r="I114" s="96">
        <f t="shared" si="6"/>
        <v>0</v>
      </c>
    </row>
    <row r="115" ht="16" hidden="1" spans="1:9">
      <c r="A115" s="96">
        <v>113</v>
      </c>
      <c r="B115" s="291" t="s">
        <v>578</v>
      </c>
      <c r="C115" s="291" t="s">
        <v>660</v>
      </c>
      <c r="D115" s="291" t="s">
        <v>632</v>
      </c>
      <c r="E115" s="96">
        <f>SUMIFS(布线计划表!K:K,布线计划表!I:I,B115,布线计划表!J:J,C115,布线计划表!A:A,$E$1)</f>
        <v>0</v>
      </c>
      <c r="F115" s="96">
        <f>SUMIFS(布线计划表!K:K,布线计划表!I:I,B115,布线计划表!J:J,C115,布线计划表!A:A,$F$1)</f>
        <v>0</v>
      </c>
      <c r="G115" s="288">
        <f t="shared" si="7"/>
        <v>0</v>
      </c>
      <c r="H115" s="96">
        <v>8</v>
      </c>
      <c r="I115" s="96">
        <f t="shared" si="6"/>
        <v>0</v>
      </c>
    </row>
    <row r="116" ht="16" hidden="1" spans="1:9">
      <c r="A116" s="96">
        <v>114</v>
      </c>
      <c r="B116" s="291" t="s">
        <v>578</v>
      </c>
      <c r="C116" s="291" t="s">
        <v>661</v>
      </c>
      <c r="D116" s="291" t="s">
        <v>632</v>
      </c>
      <c r="E116" s="96">
        <f>SUMIFS(布线计划表!K:K,布线计划表!I:I,B116,布线计划表!J:J,C116,布线计划表!A:A,$E$1)</f>
        <v>0</v>
      </c>
      <c r="F116" s="96">
        <f>SUMIFS(布线计划表!K:K,布线计划表!I:I,B116,布线计划表!J:J,C116,布线计划表!A:A,$F$1)</f>
        <v>0</v>
      </c>
      <c r="G116" s="288">
        <f t="shared" si="7"/>
        <v>0</v>
      </c>
      <c r="H116" s="96">
        <v>8</v>
      </c>
      <c r="I116" s="96">
        <f t="shared" si="6"/>
        <v>0</v>
      </c>
    </row>
    <row r="117" ht="16" hidden="1" spans="1:9">
      <c r="A117" s="96">
        <v>115</v>
      </c>
      <c r="B117" s="291" t="s">
        <v>578</v>
      </c>
      <c r="C117" s="291" t="s">
        <v>662</v>
      </c>
      <c r="D117" s="291" t="s">
        <v>632</v>
      </c>
      <c r="E117" s="96">
        <f>SUMIFS(布线计划表!K:K,布线计划表!I:I,B117,布线计划表!J:J,C117,布线计划表!A:A,$E$1)</f>
        <v>0</v>
      </c>
      <c r="F117" s="96">
        <f>SUMIFS(布线计划表!K:K,布线计划表!I:I,B117,布线计划表!J:J,C117,布线计划表!A:A,$F$1)</f>
        <v>0</v>
      </c>
      <c r="G117" s="288">
        <f t="shared" si="7"/>
        <v>0</v>
      </c>
      <c r="H117" s="96">
        <v>8</v>
      </c>
      <c r="I117" s="96">
        <f t="shared" si="6"/>
        <v>0</v>
      </c>
    </row>
    <row r="118" ht="16" hidden="1" spans="1:9">
      <c r="A118" s="96">
        <v>116</v>
      </c>
      <c r="B118" s="291" t="s">
        <v>578</v>
      </c>
      <c r="C118" s="291" t="s">
        <v>663</v>
      </c>
      <c r="D118" s="291" t="s">
        <v>632</v>
      </c>
      <c r="E118" s="96">
        <f>SUMIFS(布线计划表!K:K,布线计划表!I:I,B118,布线计划表!J:J,C118,布线计划表!A:A,$E$1)</f>
        <v>0</v>
      </c>
      <c r="F118" s="96">
        <f>SUMIFS(布线计划表!K:K,布线计划表!I:I,B118,布线计划表!J:J,C118,布线计划表!A:A,$F$1)</f>
        <v>0</v>
      </c>
      <c r="G118" s="288">
        <f t="shared" si="7"/>
        <v>0</v>
      </c>
      <c r="H118" s="96">
        <v>10</v>
      </c>
      <c r="I118" s="96">
        <f t="shared" si="6"/>
        <v>0</v>
      </c>
    </row>
    <row r="119" ht="16" hidden="1" spans="1:9">
      <c r="A119" s="96">
        <v>117</v>
      </c>
      <c r="B119" s="291" t="s">
        <v>578</v>
      </c>
      <c r="C119" s="291" t="s">
        <v>665</v>
      </c>
      <c r="D119" s="291" t="s">
        <v>632</v>
      </c>
      <c r="E119" s="96">
        <f>SUMIFS(布线计划表!K:K,布线计划表!I:I,B119,布线计划表!J:J,C119,布线计划表!A:A,$E$1)</f>
        <v>0</v>
      </c>
      <c r="F119" s="96">
        <f>SUMIFS(布线计划表!K:K,布线计划表!I:I,B119,布线计划表!J:J,C119,布线计划表!A:A,$F$1)</f>
        <v>0</v>
      </c>
      <c r="G119" s="288">
        <f t="shared" si="7"/>
        <v>0</v>
      </c>
      <c r="H119" s="96">
        <v>13</v>
      </c>
      <c r="I119" s="96">
        <f t="shared" si="6"/>
        <v>0</v>
      </c>
    </row>
    <row r="120" ht="16" hidden="1" spans="1:9">
      <c r="A120" s="96">
        <v>118</v>
      </c>
      <c r="B120" s="291" t="s">
        <v>578</v>
      </c>
      <c r="C120" s="291" t="s">
        <v>666</v>
      </c>
      <c r="D120" s="291" t="s">
        <v>632</v>
      </c>
      <c r="E120" s="96">
        <f>SUMIFS(布线计划表!K:K,布线计划表!I:I,B120,布线计划表!J:J,C120,布线计划表!A:A,$E$1)</f>
        <v>0</v>
      </c>
      <c r="F120" s="96">
        <f>SUMIFS(布线计划表!K:K,布线计划表!I:I,B120,布线计划表!J:J,C120,布线计划表!A:A,$F$1)</f>
        <v>0</v>
      </c>
      <c r="G120" s="288">
        <f t="shared" si="7"/>
        <v>0</v>
      </c>
      <c r="H120" s="96">
        <v>17</v>
      </c>
      <c r="I120" s="96">
        <f t="shared" si="6"/>
        <v>0</v>
      </c>
    </row>
    <row r="121" ht="16" hidden="1" spans="1:9">
      <c r="A121" s="96">
        <v>119</v>
      </c>
      <c r="B121" s="291" t="s">
        <v>578</v>
      </c>
      <c r="C121" s="291" t="s">
        <v>667</v>
      </c>
      <c r="D121" s="291" t="s">
        <v>632</v>
      </c>
      <c r="E121" s="96">
        <f>SUMIFS(布线计划表!K:K,布线计划表!I:I,B121,布线计划表!J:J,C121,布线计划表!A:A,$E$1)</f>
        <v>0</v>
      </c>
      <c r="F121" s="96">
        <f>SUMIFS(布线计划表!K:K,布线计划表!I:I,B121,布线计划表!J:J,C121,布线计划表!A:A,$F$1)</f>
        <v>0</v>
      </c>
      <c r="G121" s="288">
        <f t="shared" si="7"/>
        <v>0</v>
      </c>
      <c r="H121" s="96">
        <v>21</v>
      </c>
      <c r="I121" s="96">
        <f t="shared" si="6"/>
        <v>0</v>
      </c>
    </row>
    <row r="122" ht="16" hidden="1" spans="1:9">
      <c r="A122" s="96">
        <v>120</v>
      </c>
      <c r="B122" s="291" t="s">
        <v>578</v>
      </c>
      <c r="C122" s="291" t="s">
        <v>668</v>
      </c>
      <c r="D122" s="291" t="s">
        <v>632</v>
      </c>
      <c r="E122" s="96">
        <f>SUMIFS(布线计划表!K:K,布线计划表!I:I,B122,布线计划表!J:J,C122,布线计划表!A:A,$E$1)</f>
        <v>0</v>
      </c>
      <c r="F122" s="96">
        <f>SUMIFS(布线计划表!K:K,布线计划表!I:I,B122,布线计划表!J:J,C122,布线计划表!A:A,$F$1)</f>
        <v>0</v>
      </c>
      <c r="G122" s="288">
        <f t="shared" si="7"/>
        <v>0</v>
      </c>
      <c r="H122" s="96">
        <v>24</v>
      </c>
      <c r="I122" s="96">
        <f t="shared" si="6"/>
        <v>0</v>
      </c>
    </row>
    <row r="123" ht="16" hidden="1" spans="1:9">
      <c r="A123" s="96">
        <v>121</v>
      </c>
      <c r="B123" s="291" t="s">
        <v>578</v>
      </c>
      <c r="C123" s="291" t="s">
        <v>669</v>
      </c>
      <c r="D123" s="291" t="s">
        <v>632</v>
      </c>
      <c r="E123" s="96">
        <f>SUMIFS(布线计划表!K:K,布线计划表!I:I,B123,布线计划表!J:J,C123,布线计划表!A:A,$E$1)</f>
        <v>0</v>
      </c>
      <c r="F123" s="96">
        <f>SUMIFS(布线计划表!K:K,布线计划表!I:I,B123,布线计划表!J:J,C123,布线计划表!A:A,$F$1)</f>
        <v>0</v>
      </c>
      <c r="G123" s="288">
        <f t="shared" si="7"/>
        <v>0</v>
      </c>
      <c r="H123" s="96">
        <v>28</v>
      </c>
      <c r="I123" s="96">
        <f t="shared" si="6"/>
        <v>0</v>
      </c>
    </row>
    <row r="124" ht="16" hidden="1" spans="1:9">
      <c r="A124" s="96">
        <v>122</v>
      </c>
      <c r="B124" s="291" t="s">
        <v>578</v>
      </c>
      <c r="C124" s="291" t="s">
        <v>670</v>
      </c>
      <c r="D124" s="291" t="s">
        <v>632</v>
      </c>
      <c r="E124" s="96">
        <f>SUMIFS(布线计划表!K:K,布线计划表!I:I,B124,布线计划表!J:J,C124,布线计划表!A:A,$E$1)</f>
        <v>0</v>
      </c>
      <c r="F124" s="96">
        <f>SUMIFS(布线计划表!K:K,布线计划表!I:I,B124,布线计划表!J:J,C124,布线计划表!A:A,$F$1)</f>
        <v>0</v>
      </c>
      <c r="G124" s="288">
        <f t="shared" si="7"/>
        <v>0</v>
      </c>
      <c r="H124" s="96">
        <v>32</v>
      </c>
      <c r="I124" s="96">
        <f t="shared" si="6"/>
        <v>0</v>
      </c>
    </row>
    <row r="125" ht="16" hidden="1" spans="1:9">
      <c r="A125" s="96">
        <v>123</v>
      </c>
      <c r="B125" s="291" t="s">
        <v>578</v>
      </c>
      <c r="C125" s="291" t="s">
        <v>671</v>
      </c>
      <c r="D125" s="291" t="s">
        <v>632</v>
      </c>
      <c r="E125" s="96">
        <f>SUMIFS(布线计划表!K:K,布线计划表!I:I,B125,布线计划表!J:J,C125,布线计划表!A:A,$E$1)</f>
        <v>0</v>
      </c>
      <c r="F125" s="96">
        <f>SUMIFS(布线计划表!K:K,布线计划表!I:I,B125,布线计划表!J:J,C125,布线计划表!A:A,$F$1)</f>
        <v>0</v>
      </c>
      <c r="G125" s="288">
        <f t="shared" si="7"/>
        <v>0</v>
      </c>
      <c r="H125" s="96">
        <v>35</v>
      </c>
      <c r="I125" s="96">
        <f t="shared" si="6"/>
        <v>0</v>
      </c>
    </row>
    <row r="126" ht="16" hidden="1" spans="1:9">
      <c r="A126" s="96">
        <v>124</v>
      </c>
      <c r="B126" s="291" t="s">
        <v>578</v>
      </c>
      <c r="C126" s="291" t="s">
        <v>672</v>
      </c>
      <c r="D126" s="291" t="s">
        <v>632</v>
      </c>
      <c r="E126" s="96">
        <f>SUMIFS(布线计划表!K:K,布线计划表!I:I,B126,布线计划表!J:J,C126,布线计划表!A:A,$E$1)</f>
        <v>0</v>
      </c>
      <c r="F126" s="96">
        <f>SUMIFS(布线计划表!K:K,布线计划表!I:I,B126,布线计划表!J:J,C126,布线计划表!A:A,$F$1)</f>
        <v>0</v>
      </c>
      <c r="G126" s="288">
        <f t="shared" si="7"/>
        <v>0</v>
      </c>
      <c r="H126" s="96">
        <v>39</v>
      </c>
      <c r="I126" s="96">
        <f t="shared" si="6"/>
        <v>0</v>
      </c>
    </row>
    <row r="127" ht="16" hidden="1" spans="1:9">
      <c r="A127" s="96">
        <v>125</v>
      </c>
      <c r="B127" s="291" t="s">
        <v>578</v>
      </c>
      <c r="C127" s="291" t="s">
        <v>673</v>
      </c>
      <c r="D127" s="291" t="s">
        <v>632</v>
      </c>
      <c r="E127" s="96">
        <f>SUMIFS(布线计划表!K:K,布线计划表!I:I,B127,布线计划表!J:J,C127,布线计划表!A:A,$E$1)</f>
        <v>0</v>
      </c>
      <c r="F127" s="96">
        <f>SUMIFS(布线计划表!K:K,布线计划表!I:I,B127,布线计划表!J:J,C127,布线计划表!A:A,$F$1)</f>
        <v>0</v>
      </c>
      <c r="G127" s="288">
        <f t="shared" si="7"/>
        <v>0</v>
      </c>
      <c r="H127" s="96">
        <v>43</v>
      </c>
      <c r="I127" s="96">
        <f t="shared" si="6"/>
        <v>0</v>
      </c>
    </row>
    <row r="128" ht="16" hidden="1" spans="1:9">
      <c r="A128" s="96">
        <v>126</v>
      </c>
      <c r="B128" s="291" t="s">
        <v>578</v>
      </c>
      <c r="C128" s="291" t="s">
        <v>674</v>
      </c>
      <c r="D128" s="291" t="s">
        <v>632</v>
      </c>
      <c r="E128" s="96">
        <f>SUMIFS(布线计划表!K:K,布线计划表!I:I,B128,布线计划表!J:J,C128,布线计划表!A:A,$E$1)</f>
        <v>0</v>
      </c>
      <c r="F128" s="96">
        <f>SUMIFS(布线计划表!K:K,布线计划表!I:I,B128,布线计划表!J:J,C128,布线计划表!A:A,$F$1)</f>
        <v>0</v>
      </c>
      <c r="G128" s="288">
        <f t="shared" si="7"/>
        <v>0</v>
      </c>
      <c r="H128" s="96">
        <v>8</v>
      </c>
      <c r="I128" s="96">
        <f t="shared" si="6"/>
        <v>0</v>
      </c>
    </row>
    <row r="129" ht="16" hidden="1" spans="1:9">
      <c r="A129" s="96">
        <v>127</v>
      </c>
      <c r="B129" s="291" t="s">
        <v>578</v>
      </c>
      <c r="C129" s="291" t="s">
        <v>675</v>
      </c>
      <c r="D129" s="291" t="s">
        <v>632</v>
      </c>
      <c r="E129" s="96">
        <f>SUMIFS(布线计划表!K:K,布线计划表!I:I,B129,布线计划表!J:J,C129,布线计划表!A:A,$E$1)</f>
        <v>0</v>
      </c>
      <c r="F129" s="96">
        <f>SUMIFS(布线计划表!K:K,布线计划表!I:I,B129,布线计划表!J:J,C129,布线计划表!A:A,$F$1)</f>
        <v>0</v>
      </c>
      <c r="G129" s="288">
        <f t="shared" si="7"/>
        <v>0</v>
      </c>
      <c r="H129" s="96">
        <v>8</v>
      </c>
      <c r="I129" s="96">
        <f t="shared" si="6"/>
        <v>0</v>
      </c>
    </row>
    <row r="130" ht="16" hidden="1" spans="1:9">
      <c r="A130" s="96">
        <v>128</v>
      </c>
      <c r="B130" s="291" t="s">
        <v>578</v>
      </c>
      <c r="C130" s="291" t="s">
        <v>676</v>
      </c>
      <c r="D130" s="291" t="s">
        <v>632</v>
      </c>
      <c r="E130" s="96">
        <f>SUMIFS(布线计划表!K:K,布线计划表!I:I,B130,布线计划表!J:J,C130,布线计划表!A:A,$E$1)</f>
        <v>0</v>
      </c>
      <c r="F130" s="96">
        <f>SUMIFS(布线计划表!K:K,布线计划表!I:I,B130,布线计划表!J:J,C130,布线计划表!A:A,$F$1)</f>
        <v>0</v>
      </c>
      <c r="G130" s="288">
        <f t="shared" si="7"/>
        <v>0</v>
      </c>
      <c r="H130" s="96">
        <v>8</v>
      </c>
      <c r="I130" s="96">
        <f t="shared" si="6"/>
        <v>0</v>
      </c>
    </row>
    <row r="131" ht="16" hidden="1" spans="1:9">
      <c r="A131" s="96">
        <v>129</v>
      </c>
      <c r="B131" s="291" t="s">
        <v>578</v>
      </c>
      <c r="C131" s="291" t="s">
        <v>677</v>
      </c>
      <c r="D131" s="291" t="s">
        <v>632</v>
      </c>
      <c r="E131" s="96">
        <f>SUMIFS(布线计划表!K:K,布线计划表!I:I,B131,布线计划表!J:J,C131,布线计划表!A:A,$E$1)</f>
        <v>0</v>
      </c>
      <c r="F131" s="96">
        <f>SUMIFS(布线计划表!K:K,布线计划表!I:I,B131,布线计划表!J:J,C131,布线计划表!A:A,$F$1)</f>
        <v>0</v>
      </c>
      <c r="G131" s="288">
        <f t="shared" si="7"/>
        <v>0</v>
      </c>
      <c r="H131" s="96">
        <v>10</v>
      </c>
      <c r="I131" s="96">
        <f t="shared" si="6"/>
        <v>0</v>
      </c>
    </row>
    <row r="132" ht="16" spans="1:9">
      <c r="A132" s="96">
        <v>130</v>
      </c>
      <c r="B132" s="291" t="s">
        <v>578</v>
      </c>
      <c r="C132" s="291" t="s">
        <v>679</v>
      </c>
      <c r="D132" s="291" t="s">
        <v>632</v>
      </c>
      <c r="E132" s="96">
        <f>SUMIFS(布线计划表!K:K,布线计划表!I:I,B132,布线计划表!J:J,C132,布线计划表!A:A,$E$1)</f>
        <v>342</v>
      </c>
      <c r="F132" s="96">
        <f>SUMIFS(布线计划表!K:K,布线计划表!I:I,B132,布线计划表!J:J,C132,布线计划表!A:A,$F$1)</f>
        <v>8</v>
      </c>
      <c r="G132" s="288">
        <f t="shared" ref="G132:G138" si="8">SUM(E132:F132)</f>
        <v>350</v>
      </c>
      <c r="H132" s="96">
        <v>13</v>
      </c>
      <c r="I132" s="96">
        <f t="shared" ref="I132:I166" si="9">H132*G132</f>
        <v>4550</v>
      </c>
    </row>
    <row r="133" ht="16" spans="1:9">
      <c r="A133" s="96">
        <v>131</v>
      </c>
      <c r="B133" s="291" t="s">
        <v>578</v>
      </c>
      <c r="C133" s="291" t="s">
        <v>680</v>
      </c>
      <c r="D133" s="291" t="s">
        <v>632</v>
      </c>
      <c r="E133" s="96">
        <f>SUMIFS(布线计划表!K:K,布线计划表!I:I,B133,布线计划表!J:J,C133,布线计划表!A:A,$E$1)</f>
        <v>702</v>
      </c>
      <c r="F133" s="96">
        <f>SUMIFS(布线计划表!K:K,布线计划表!I:I,B133,布线计划表!J:J,C133,布线计划表!A:A,$F$1)</f>
        <v>0</v>
      </c>
      <c r="G133" s="288">
        <f t="shared" si="8"/>
        <v>702</v>
      </c>
      <c r="H133" s="96">
        <v>17</v>
      </c>
      <c r="I133" s="96">
        <f t="shared" si="9"/>
        <v>11934</v>
      </c>
    </row>
    <row r="134" ht="16" spans="1:9">
      <c r="A134" s="96">
        <v>132</v>
      </c>
      <c r="B134" s="291" t="s">
        <v>578</v>
      </c>
      <c r="C134" s="291" t="s">
        <v>681</v>
      </c>
      <c r="D134" s="291" t="s">
        <v>632</v>
      </c>
      <c r="E134" s="96">
        <f>SUMIFS(布线计划表!K:K,布线计划表!I:I,B134,布线计划表!J:J,C134,布线计划表!A:A,$E$1)</f>
        <v>144</v>
      </c>
      <c r="F134" s="96">
        <f>SUMIFS(布线计划表!K:K,布线计划表!I:I,B134,布线计划表!J:J,C134,布线计划表!A:A,$F$1)</f>
        <v>0</v>
      </c>
      <c r="G134" s="288">
        <f t="shared" si="8"/>
        <v>144</v>
      </c>
      <c r="H134" s="96">
        <v>21</v>
      </c>
      <c r="I134" s="96">
        <f t="shared" si="9"/>
        <v>3024</v>
      </c>
    </row>
    <row r="135" ht="16" hidden="1" spans="1:9">
      <c r="A135" s="96">
        <v>133</v>
      </c>
      <c r="B135" s="291" t="s">
        <v>578</v>
      </c>
      <c r="C135" s="291" t="s">
        <v>682</v>
      </c>
      <c r="D135" s="291" t="s">
        <v>632</v>
      </c>
      <c r="E135" s="96">
        <f>SUMIFS(布线计划表!K:K,布线计划表!I:I,B135,布线计划表!J:J,C135,布线计划表!A:A,$E$1)</f>
        <v>0</v>
      </c>
      <c r="F135" s="96">
        <f>SUMIFS(布线计划表!K:K,布线计划表!I:I,B135,布线计划表!J:J,C135,布线计划表!A:A,$F$1)</f>
        <v>0</v>
      </c>
      <c r="G135" s="288">
        <f t="shared" si="8"/>
        <v>0</v>
      </c>
      <c r="H135" s="96">
        <v>24</v>
      </c>
      <c r="I135" s="96">
        <f t="shared" si="9"/>
        <v>0</v>
      </c>
    </row>
    <row r="136" ht="16" hidden="1" spans="1:9">
      <c r="A136" s="96">
        <v>134</v>
      </c>
      <c r="B136" s="291" t="s">
        <v>578</v>
      </c>
      <c r="C136" s="291" t="s">
        <v>683</v>
      </c>
      <c r="D136" s="291" t="s">
        <v>632</v>
      </c>
      <c r="E136" s="96">
        <f>SUMIFS(布线计划表!K:K,布线计划表!I:I,B136,布线计划表!J:J,C136,布线计划表!A:A,$E$1)</f>
        <v>0</v>
      </c>
      <c r="F136" s="96">
        <f>SUMIFS(布线计划表!K:K,布线计划表!I:I,B136,布线计划表!J:J,C136,布线计划表!A:A,$F$1)</f>
        <v>0</v>
      </c>
      <c r="G136" s="288">
        <f t="shared" si="8"/>
        <v>0</v>
      </c>
      <c r="H136" s="96">
        <v>28</v>
      </c>
      <c r="I136" s="96">
        <f t="shared" si="9"/>
        <v>0</v>
      </c>
    </row>
    <row r="137" ht="16" hidden="1" spans="1:9">
      <c r="A137" s="96">
        <v>135</v>
      </c>
      <c r="B137" s="291" t="s">
        <v>578</v>
      </c>
      <c r="C137" s="291" t="s">
        <v>684</v>
      </c>
      <c r="D137" s="291" t="s">
        <v>632</v>
      </c>
      <c r="E137" s="96">
        <f>SUMIFS(布线计划表!K:K,布线计划表!I:I,B137,布线计划表!J:J,C137,布线计划表!A:A,$E$1)</f>
        <v>0</v>
      </c>
      <c r="F137" s="96">
        <f>SUMIFS(布线计划表!K:K,布线计划表!I:I,B137,布线计划表!J:J,C137,布线计划表!A:A,$F$1)</f>
        <v>0</v>
      </c>
      <c r="G137" s="288">
        <f t="shared" si="8"/>
        <v>0</v>
      </c>
      <c r="H137" s="96">
        <v>32</v>
      </c>
      <c r="I137" s="96">
        <f t="shared" si="9"/>
        <v>0</v>
      </c>
    </row>
    <row r="138" ht="16" hidden="1" spans="1:9">
      <c r="A138" s="96">
        <v>136</v>
      </c>
      <c r="B138" s="291" t="s">
        <v>578</v>
      </c>
      <c r="C138" s="291" t="s">
        <v>685</v>
      </c>
      <c r="D138" s="291" t="s">
        <v>632</v>
      </c>
      <c r="E138" s="96">
        <f>SUMIFS(布线计划表!K:K,布线计划表!I:I,B138,布线计划表!J:J,C138,布线计划表!A:A,$E$1)</f>
        <v>0</v>
      </c>
      <c r="F138" s="96">
        <f>SUMIFS(布线计划表!K:K,布线计划表!I:I,B138,布线计划表!J:J,C138,布线计划表!A:A,$F$1)</f>
        <v>0</v>
      </c>
      <c r="G138" s="288">
        <f t="shared" si="8"/>
        <v>0</v>
      </c>
      <c r="H138" s="96">
        <v>35</v>
      </c>
      <c r="I138" s="96">
        <f t="shared" si="9"/>
        <v>0</v>
      </c>
    </row>
    <row r="139" ht="16" hidden="1" spans="1:9">
      <c r="A139" s="96">
        <v>137</v>
      </c>
      <c r="B139" s="291" t="s">
        <v>578</v>
      </c>
      <c r="C139" s="291" t="s">
        <v>686</v>
      </c>
      <c r="D139" s="291" t="s">
        <v>632</v>
      </c>
      <c r="E139" s="96">
        <f>SUMIFS(布线计划表!K:K,布线计划表!I:I,B139,布线计划表!J:J,C139,布线计划表!A:A,$E$1)</f>
        <v>0</v>
      </c>
      <c r="F139" s="96">
        <f>SUMIFS(布线计划表!K:K,布线计划表!I:I,B139,布线计划表!J:J,C139,布线计划表!A:A,$F$1)</f>
        <v>0</v>
      </c>
      <c r="G139" s="288">
        <f t="shared" ref="G139:G176" si="10">SUM(E139:F139)</f>
        <v>0</v>
      </c>
      <c r="H139" s="96">
        <v>39</v>
      </c>
      <c r="I139" s="96">
        <f t="shared" si="9"/>
        <v>0</v>
      </c>
    </row>
    <row r="140" ht="16" hidden="1" spans="1:9">
      <c r="A140" s="96">
        <v>138</v>
      </c>
      <c r="B140" s="291" t="s">
        <v>578</v>
      </c>
      <c r="C140" s="291" t="s">
        <v>687</v>
      </c>
      <c r="D140" s="291" t="s">
        <v>632</v>
      </c>
      <c r="E140" s="96">
        <f>SUMIFS(布线计划表!K:K,布线计划表!I:I,B140,布线计划表!J:J,C140,布线计划表!A:A,$E$1)</f>
        <v>0</v>
      </c>
      <c r="F140" s="96">
        <f>SUMIFS(布线计划表!K:K,布线计划表!I:I,B140,布线计划表!J:J,C140,布线计划表!A:A,$F$1)</f>
        <v>0</v>
      </c>
      <c r="G140" s="288">
        <f t="shared" si="10"/>
        <v>0</v>
      </c>
      <c r="H140" s="96">
        <v>43</v>
      </c>
      <c r="I140" s="96">
        <f t="shared" si="9"/>
        <v>0</v>
      </c>
    </row>
    <row r="141" ht="16" hidden="1" spans="1:9">
      <c r="A141" s="96">
        <v>139</v>
      </c>
      <c r="B141" s="291" t="s">
        <v>578</v>
      </c>
      <c r="C141" s="291" t="s">
        <v>688</v>
      </c>
      <c r="D141" s="291" t="s">
        <v>632</v>
      </c>
      <c r="E141" s="96">
        <f>SUMIFS(布线计划表!K:K,布线计划表!I:I,B141,布线计划表!J:J,C141,布线计划表!A:A,$E$1)</f>
        <v>0</v>
      </c>
      <c r="F141" s="96">
        <f>SUMIFS(布线计划表!K:K,布线计划表!I:I,B141,布线计划表!J:J,C141,布线计划表!A:A,$F$1)</f>
        <v>0</v>
      </c>
      <c r="G141" s="288">
        <f t="shared" si="10"/>
        <v>0</v>
      </c>
      <c r="H141" s="96">
        <v>8</v>
      </c>
      <c r="I141" s="96">
        <f t="shared" si="9"/>
        <v>0</v>
      </c>
    </row>
    <row r="142" ht="16" hidden="1" spans="1:9">
      <c r="A142" s="96">
        <v>140</v>
      </c>
      <c r="B142" s="291" t="s">
        <v>578</v>
      </c>
      <c r="C142" s="291" t="s">
        <v>689</v>
      </c>
      <c r="D142" s="291" t="s">
        <v>632</v>
      </c>
      <c r="E142" s="96">
        <f>SUMIFS(布线计划表!K:K,布线计划表!I:I,B142,布线计划表!J:J,C142,布线计划表!A:A,$E$1)</f>
        <v>0</v>
      </c>
      <c r="F142" s="96">
        <f>SUMIFS(布线计划表!K:K,布线计划表!I:I,B142,布线计划表!J:J,C142,布线计划表!A:A,$F$1)</f>
        <v>0</v>
      </c>
      <c r="G142" s="288">
        <f t="shared" si="10"/>
        <v>0</v>
      </c>
      <c r="H142" s="96">
        <v>8</v>
      </c>
      <c r="I142" s="96">
        <f t="shared" si="9"/>
        <v>0</v>
      </c>
    </row>
    <row r="143" ht="16" hidden="1" spans="1:9">
      <c r="A143" s="96">
        <v>141</v>
      </c>
      <c r="B143" s="291" t="s">
        <v>578</v>
      </c>
      <c r="C143" s="291" t="s">
        <v>690</v>
      </c>
      <c r="D143" s="291" t="s">
        <v>632</v>
      </c>
      <c r="E143" s="96">
        <f>SUMIFS(布线计划表!K:K,布线计划表!I:I,B143,布线计划表!J:J,C143,布线计划表!A:A,$E$1)</f>
        <v>0</v>
      </c>
      <c r="F143" s="96">
        <f>SUMIFS(布线计划表!K:K,布线计划表!I:I,B143,布线计划表!J:J,C143,布线计划表!A:A,$F$1)</f>
        <v>0</v>
      </c>
      <c r="G143" s="288">
        <f t="shared" si="10"/>
        <v>0</v>
      </c>
      <c r="H143" s="96">
        <v>8</v>
      </c>
      <c r="I143" s="96">
        <f t="shared" si="9"/>
        <v>0</v>
      </c>
    </row>
    <row r="144" ht="16" hidden="1" spans="1:9">
      <c r="A144" s="96">
        <v>142</v>
      </c>
      <c r="B144" s="291" t="s">
        <v>578</v>
      </c>
      <c r="C144" s="291" t="s">
        <v>691</v>
      </c>
      <c r="D144" s="291" t="s">
        <v>632</v>
      </c>
      <c r="E144" s="96">
        <f>SUMIFS(布线计划表!K:K,布线计划表!I:I,B144,布线计划表!J:J,C144,布线计划表!A:A,$E$1)</f>
        <v>0</v>
      </c>
      <c r="F144" s="96">
        <f>SUMIFS(布线计划表!K:K,布线计划表!I:I,B144,布线计划表!J:J,C144,布线计划表!A:A,$F$1)</f>
        <v>0</v>
      </c>
      <c r="G144" s="288">
        <f t="shared" si="10"/>
        <v>0</v>
      </c>
      <c r="H144" s="96">
        <v>10</v>
      </c>
      <c r="I144" s="96">
        <f t="shared" si="9"/>
        <v>0</v>
      </c>
    </row>
    <row r="145" ht="16" hidden="1" spans="1:9">
      <c r="A145" s="96">
        <v>143</v>
      </c>
      <c r="B145" s="291" t="s">
        <v>578</v>
      </c>
      <c r="C145" s="291" t="s">
        <v>693</v>
      </c>
      <c r="D145" s="291" t="s">
        <v>632</v>
      </c>
      <c r="E145" s="96">
        <f>SUMIFS(布线计划表!K:K,布线计划表!I:I,B145,布线计划表!J:J,C145,布线计划表!A:A,$E$1)</f>
        <v>0</v>
      </c>
      <c r="F145" s="96">
        <f>SUMIFS(布线计划表!K:K,布线计划表!I:I,B145,布线计划表!J:J,C145,布线计划表!A:A,$F$1)</f>
        <v>0</v>
      </c>
      <c r="G145" s="288">
        <f t="shared" si="10"/>
        <v>0</v>
      </c>
      <c r="H145" s="96">
        <v>13</v>
      </c>
      <c r="I145" s="96">
        <f t="shared" si="9"/>
        <v>0</v>
      </c>
    </row>
    <row r="146" ht="16" hidden="1" spans="1:9">
      <c r="A146" s="96">
        <v>144</v>
      </c>
      <c r="B146" s="291" t="s">
        <v>578</v>
      </c>
      <c r="C146" s="291" t="s">
        <v>694</v>
      </c>
      <c r="D146" s="291" t="s">
        <v>632</v>
      </c>
      <c r="E146" s="96">
        <f>SUMIFS(布线计划表!K:K,布线计划表!I:I,B146,布线计划表!J:J,C146,布线计划表!A:A,$E$1)</f>
        <v>0</v>
      </c>
      <c r="F146" s="96">
        <f>SUMIFS(布线计划表!K:K,布线计划表!I:I,B146,布线计划表!J:J,C146,布线计划表!A:A,$F$1)</f>
        <v>0</v>
      </c>
      <c r="G146" s="288">
        <f t="shared" si="10"/>
        <v>0</v>
      </c>
      <c r="H146" s="96">
        <v>17</v>
      </c>
      <c r="I146" s="96">
        <f t="shared" si="9"/>
        <v>0</v>
      </c>
    </row>
    <row r="147" ht="16" hidden="1" spans="1:9">
      <c r="A147" s="96">
        <v>145</v>
      </c>
      <c r="B147" s="291" t="s">
        <v>578</v>
      </c>
      <c r="C147" s="291" t="s">
        <v>695</v>
      </c>
      <c r="D147" s="291" t="s">
        <v>632</v>
      </c>
      <c r="E147" s="96">
        <f>SUMIFS(布线计划表!K:K,布线计划表!I:I,B147,布线计划表!J:J,C147,布线计划表!A:A,$E$1)</f>
        <v>0</v>
      </c>
      <c r="F147" s="96">
        <f>SUMIFS(布线计划表!K:K,布线计划表!I:I,B147,布线计划表!J:J,C147,布线计划表!A:A,$F$1)</f>
        <v>0</v>
      </c>
      <c r="G147" s="288">
        <f t="shared" si="10"/>
        <v>0</v>
      </c>
      <c r="H147" s="96">
        <v>21</v>
      </c>
      <c r="I147" s="96">
        <f t="shared" si="9"/>
        <v>0</v>
      </c>
    </row>
    <row r="148" ht="16" hidden="1" spans="1:9">
      <c r="A148" s="96">
        <v>146</v>
      </c>
      <c r="B148" s="291" t="s">
        <v>578</v>
      </c>
      <c r="C148" s="291" t="s">
        <v>696</v>
      </c>
      <c r="D148" s="291" t="s">
        <v>632</v>
      </c>
      <c r="E148" s="96">
        <f>SUMIFS(布线计划表!K:K,布线计划表!I:I,B148,布线计划表!J:J,C148,布线计划表!A:A,$E$1)</f>
        <v>0</v>
      </c>
      <c r="F148" s="96">
        <f>SUMIFS(布线计划表!K:K,布线计划表!I:I,B148,布线计划表!J:J,C148,布线计划表!A:A,$F$1)</f>
        <v>0</v>
      </c>
      <c r="G148" s="288">
        <f t="shared" si="10"/>
        <v>0</v>
      </c>
      <c r="H148" s="96">
        <v>24</v>
      </c>
      <c r="I148" s="96">
        <f t="shared" si="9"/>
        <v>0</v>
      </c>
    </row>
    <row r="149" ht="16" hidden="1" spans="1:9">
      <c r="A149" s="96">
        <v>147</v>
      </c>
      <c r="B149" s="291" t="s">
        <v>578</v>
      </c>
      <c r="C149" s="291" t="s">
        <v>697</v>
      </c>
      <c r="D149" s="291" t="s">
        <v>632</v>
      </c>
      <c r="E149" s="96">
        <f>SUMIFS(布线计划表!K:K,布线计划表!I:I,B149,布线计划表!J:J,C149,布线计划表!A:A,$E$1)</f>
        <v>0</v>
      </c>
      <c r="F149" s="96">
        <f>SUMIFS(布线计划表!K:K,布线计划表!I:I,B149,布线计划表!J:J,C149,布线计划表!A:A,$F$1)</f>
        <v>0</v>
      </c>
      <c r="G149" s="288">
        <f t="shared" si="10"/>
        <v>0</v>
      </c>
      <c r="H149" s="96">
        <v>28</v>
      </c>
      <c r="I149" s="96">
        <f t="shared" si="9"/>
        <v>0</v>
      </c>
    </row>
    <row r="150" ht="16" hidden="1" spans="1:9">
      <c r="A150" s="96">
        <v>148</v>
      </c>
      <c r="B150" s="291" t="s">
        <v>578</v>
      </c>
      <c r="C150" s="291" t="s">
        <v>698</v>
      </c>
      <c r="D150" s="291" t="s">
        <v>632</v>
      </c>
      <c r="E150" s="96">
        <f>SUMIFS(布线计划表!K:K,布线计划表!I:I,B150,布线计划表!J:J,C150,布线计划表!A:A,$E$1)</f>
        <v>0</v>
      </c>
      <c r="F150" s="96">
        <f>SUMIFS(布线计划表!K:K,布线计划表!I:I,B150,布线计划表!J:J,C150,布线计划表!A:A,$F$1)</f>
        <v>0</v>
      </c>
      <c r="G150" s="288">
        <f t="shared" si="10"/>
        <v>0</v>
      </c>
      <c r="H150" s="96">
        <v>32</v>
      </c>
      <c r="I150" s="96">
        <f t="shared" si="9"/>
        <v>0</v>
      </c>
    </row>
    <row r="151" ht="16" hidden="1" spans="1:9">
      <c r="A151" s="96">
        <v>149</v>
      </c>
      <c r="B151" s="291" t="s">
        <v>578</v>
      </c>
      <c r="C151" s="291" t="s">
        <v>699</v>
      </c>
      <c r="D151" s="291" t="s">
        <v>632</v>
      </c>
      <c r="E151" s="96">
        <f>SUMIFS(布线计划表!K:K,布线计划表!I:I,B151,布线计划表!J:J,C151,布线计划表!A:A,$E$1)</f>
        <v>0</v>
      </c>
      <c r="F151" s="96">
        <f>SUMIFS(布线计划表!K:K,布线计划表!I:I,B151,布线计划表!J:J,C151,布线计划表!A:A,$F$1)</f>
        <v>0</v>
      </c>
      <c r="G151" s="288">
        <f t="shared" si="10"/>
        <v>0</v>
      </c>
      <c r="H151" s="96">
        <v>35</v>
      </c>
      <c r="I151" s="96">
        <f t="shared" si="9"/>
        <v>0</v>
      </c>
    </row>
    <row r="152" ht="16" hidden="1" spans="1:9">
      <c r="A152" s="96">
        <v>150</v>
      </c>
      <c r="B152" s="291" t="s">
        <v>578</v>
      </c>
      <c r="C152" s="291" t="s">
        <v>700</v>
      </c>
      <c r="D152" s="291" t="s">
        <v>632</v>
      </c>
      <c r="E152" s="96">
        <f>SUMIFS(布线计划表!K:K,布线计划表!I:I,B152,布线计划表!J:J,C152,布线计划表!A:A,$E$1)</f>
        <v>0</v>
      </c>
      <c r="F152" s="96">
        <f>SUMIFS(布线计划表!K:K,布线计划表!I:I,B152,布线计划表!J:J,C152,布线计划表!A:A,$F$1)</f>
        <v>0</v>
      </c>
      <c r="G152" s="288">
        <f t="shared" si="10"/>
        <v>0</v>
      </c>
      <c r="H152" s="96">
        <v>39</v>
      </c>
      <c r="I152" s="96">
        <f t="shared" si="9"/>
        <v>0</v>
      </c>
    </row>
    <row r="153" ht="16" hidden="1" spans="1:9">
      <c r="A153" s="96">
        <v>151</v>
      </c>
      <c r="B153" s="291" t="s">
        <v>578</v>
      </c>
      <c r="C153" s="291" t="s">
        <v>701</v>
      </c>
      <c r="D153" s="291" t="s">
        <v>632</v>
      </c>
      <c r="E153" s="96">
        <f>SUMIFS(布线计划表!K:K,布线计划表!I:I,B153,布线计划表!J:J,C153,布线计划表!A:A,$E$1)</f>
        <v>0</v>
      </c>
      <c r="F153" s="96">
        <f>SUMIFS(布线计划表!K:K,布线计划表!I:I,B153,布线计划表!J:J,C153,布线计划表!A:A,$F$1)</f>
        <v>0</v>
      </c>
      <c r="G153" s="288">
        <f t="shared" si="10"/>
        <v>0</v>
      </c>
      <c r="H153" s="96">
        <v>43</v>
      </c>
      <c r="I153" s="96">
        <f t="shared" si="9"/>
        <v>0</v>
      </c>
    </row>
    <row r="154" ht="16" hidden="1" spans="1:9">
      <c r="A154" s="96">
        <v>152</v>
      </c>
      <c r="B154" s="291" t="s">
        <v>578</v>
      </c>
      <c r="C154" s="291" t="s">
        <v>702</v>
      </c>
      <c r="D154" s="291" t="s">
        <v>632</v>
      </c>
      <c r="E154" s="96">
        <f>SUMIFS(布线计划表!K:K,布线计划表!I:I,B154,布线计划表!J:J,C154,布线计划表!A:A,$E$1)</f>
        <v>0</v>
      </c>
      <c r="F154" s="96">
        <f>SUMIFS(布线计划表!K:K,布线计划表!I:I,B154,布线计划表!J:J,C154,布线计划表!A:A,$F$1)</f>
        <v>0</v>
      </c>
      <c r="G154" s="288">
        <f t="shared" si="10"/>
        <v>0</v>
      </c>
      <c r="H154" s="96">
        <v>8</v>
      </c>
      <c r="I154" s="96">
        <f t="shared" si="9"/>
        <v>0</v>
      </c>
    </row>
    <row r="155" ht="16" hidden="1" spans="1:9">
      <c r="A155" s="96">
        <v>153</v>
      </c>
      <c r="B155" s="291" t="s">
        <v>578</v>
      </c>
      <c r="C155" s="291" t="s">
        <v>703</v>
      </c>
      <c r="D155" s="291" t="s">
        <v>632</v>
      </c>
      <c r="E155" s="96">
        <f>SUMIFS(布线计划表!K:K,布线计划表!I:I,B155,布线计划表!J:J,C155,布线计划表!A:A,$E$1)</f>
        <v>0</v>
      </c>
      <c r="F155" s="96">
        <f>SUMIFS(布线计划表!K:K,布线计划表!I:I,B155,布线计划表!J:J,C155,布线计划表!A:A,$F$1)</f>
        <v>0</v>
      </c>
      <c r="G155" s="288">
        <f t="shared" si="10"/>
        <v>0</v>
      </c>
      <c r="H155" s="96">
        <v>8</v>
      </c>
      <c r="I155" s="96">
        <f t="shared" si="9"/>
        <v>0</v>
      </c>
    </row>
    <row r="156" ht="16" hidden="1" spans="1:9">
      <c r="A156" s="96">
        <v>154</v>
      </c>
      <c r="B156" s="291" t="s">
        <v>578</v>
      </c>
      <c r="C156" s="291" t="s">
        <v>704</v>
      </c>
      <c r="D156" s="291" t="s">
        <v>632</v>
      </c>
      <c r="E156" s="96">
        <f>SUMIFS(布线计划表!K:K,布线计划表!I:I,B156,布线计划表!J:J,C156,布线计划表!A:A,$E$1)</f>
        <v>0</v>
      </c>
      <c r="F156" s="96">
        <f>SUMIFS(布线计划表!K:K,布线计划表!I:I,B156,布线计划表!J:J,C156,布线计划表!A:A,$F$1)</f>
        <v>0</v>
      </c>
      <c r="G156" s="288">
        <f t="shared" si="10"/>
        <v>0</v>
      </c>
      <c r="H156" s="96">
        <v>8</v>
      </c>
      <c r="I156" s="96">
        <f t="shared" si="9"/>
        <v>0</v>
      </c>
    </row>
    <row r="157" ht="16" hidden="1" spans="1:9">
      <c r="A157" s="96">
        <v>155</v>
      </c>
      <c r="B157" s="291" t="s">
        <v>578</v>
      </c>
      <c r="C157" s="291" t="s">
        <v>705</v>
      </c>
      <c r="D157" s="291" t="s">
        <v>632</v>
      </c>
      <c r="E157" s="96">
        <f>SUMIFS(布线计划表!K:K,布线计划表!I:I,B157,布线计划表!J:J,C157,布线计划表!A:A,$E$1)</f>
        <v>0</v>
      </c>
      <c r="F157" s="96">
        <f>SUMIFS(布线计划表!K:K,布线计划表!I:I,B157,布线计划表!J:J,C157,布线计划表!A:A,$F$1)</f>
        <v>0</v>
      </c>
      <c r="G157" s="288">
        <f t="shared" si="10"/>
        <v>0</v>
      </c>
      <c r="H157" s="96">
        <v>9</v>
      </c>
      <c r="I157" s="96">
        <f t="shared" si="9"/>
        <v>0</v>
      </c>
    </row>
    <row r="158" ht="16" hidden="1" spans="1:9">
      <c r="A158" s="96">
        <v>156</v>
      </c>
      <c r="B158" s="291" t="s">
        <v>578</v>
      </c>
      <c r="C158" s="291" t="s">
        <v>707</v>
      </c>
      <c r="D158" s="291" t="s">
        <v>632</v>
      </c>
      <c r="E158" s="96">
        <f>SUMIFS(布线计划表!K:K,布线计划表!I:I,B158,布线计划表!J:J,C158,布线计划表!A:A,$E$1)</f>
        <v>0</v>
      </c>
      <c r="F158" s="96">
        <f>SUMIFS(布线计划表!K:K,布线计划表!I:I,B158,布线计划表!J:J,C158,布线计划表!A:A,$F$1)</f>
        <v>0</v>
      </c>
      <c r="G158" s="288">
        <f t="shared" si="10"/>
        <v>0</v>
      </c>
      <c r="H158" s="96">
        <v>13</v>
      </c>
      <c r="I158" s="96">
        <f t="shared" si="9"/>
        <v>0</v>
      </c>
    </row>
    <row r="159" ht="16" hidden="1" spans="1:9">
      <c r="A159" s="96">
        <v>157</v>
      </c>
      <c r="B159" s="291" t="s">
        <v>578</v>
      </c>
      <c r="C159" s="291" t="s">
        <v>708</v>
      </c>
      <c r="D159" s="291" t="s">
        <v>632</v>
      </c>
      <c r="E159" s="96">
        <f>SUMIFS(布线计划表!K:K,布线计划表!I:I,B159,布线计划表!J:J,C159,布线计划表!A:A,$E$1)</f>
        <v>0</v>
      </c>
      <c r="F159" s="96">
        <f>SUMIFS(布线计划表!K:K,布线计划表!I:I,B159,布线计划表!J:J,C159,布线计划表!A:A,$F$1)</f>
        <v>0</v>
      </c>
      <c r="G159" s="288">
        <f t="shared" si="10"/>
        <v>0</v>
      </c>
      <c r="H159" s="96">
        <v>17</v>
      </c>
      <c r="I159" s="96">
        <f t="shared" si="9"/>
        <v>0</v>
      </c>
    </row>
    <row r="160" ht="16" hidden="1" spans="1:9">
      <c r="A160" s="96">
        <v>158</v>
      </c>
      <c r="B160" s="291" t="s">
        <v>578</v>
      </c>
      <c r="C160" s="291" t="s">
        <v>709</v>
      </c>
      <c r="D160" s="291" t="s">
        <v>632</v>
      </c>
      <c r="E160" s="96">
        <f>SUMIFS(布线计划表!K:K,布线计划表!I:I,B160,布线计划表!J:J,C160,布线计划表!A:A,$E$1)</f>
        <v>0</v>
      </c>
      <c r="F160" s="96">
        <f>SUMIFS(布线计划表!K:K,布线计划表!I:I,B160,布线计划表!J:J,C160,布线计划表!A:A,$F$1)</f>
        <v>0</v>
      </c>
      <c r="G160" s="288">
        <f t="shared" si="10"/>
        <v>0</v>
      </c>
      <c r="H160" s="96">
        <v>21</v>
      </c>
      <c r="I160" s="96">
        <f t="shared" si="9"/>
        <v>0</v>
      </c>
    </row>
    <row r="161" ht="16" hidden="1" spans="1:10">
      <c r="A161" s="96">
        <v>159</v>
      </c>
      <c r="B161" s="291" t="s">
        <v>578</v>
      </c>
      <c r="C161" s="291" t="s">
        <v>710</v>
      </c>
      <c r="D161" s="291" t="s">
        <v>632</v>
      </c>
      <c r="E161" s="96">
        <f>SUMIFS(布线计划表!K:K,布线计划表!I:I,B161,布线计划表!J:J,C161,布线计划表!A:A,$E$1)</f>
        <v>0</v>
      </c>
      <c r="F161" s="96">
        <f>SUMIFS(布线计划表!K:K,布线计划表!I:I,B161,布线计划表!J:J,C161,布线计划表!A:A,$F$1)</f>
        <v>0</v>
      </c>
      <c r="G161" s="288">
        <f t="shared" si="10"/>
        <v>0</v>
      </c>
      <c r="H161" s="96">
        <v>24</v>
      </c>
      <c r="I161" s="96">
        <f t="shared" si="9"/>
        <v>0</v>
      </c>
    </row>
    <row r="162" ht="16" hidden="1" spans="1:10">
      <c r="A162" s="96">
        <v>160</v>
      </c>
      <c r="B162" s="291" t="s">
        <v>578</v>
      </c>
      <c r="C162" s="291" t="s">
        <v>711</v>
      </c>
      <c r="D162" s="291" t="s">
        <v>632</v>
      </c>
      <c r="E162" s="96">
        <f>SUMIFS(布线计划表!K:K,布线计划表!I:I,B162,布线计划表!J:J,C162,布线计划表!A:A,$E$1)</f>
        <v>0</v>
      </c>
      <c r="F162" s="96">
        <f>SUMIFS(布线计划表!K:K,布线计划表!I:I,B162,布线计划表!J:J,C162,布线计划表!A:A,$F$1)</f>
        <v>0</v>
      </c>
      <c r="G162" s="288">
        <f t="shared" si="10"/>
        <v>0</v>
      </c>
      <c r="H162" s="96">
        <v>28</v>
      </c>
      <c r="I162" s="96">
        <f t="shared" si="9"/>
        <v>0</v>
      </c>
    </row>
    <row r="163" ht="16" hidden="1" spans="1:10">
      <c r="A163" s="96">
        <v>161</v>
      </c>
      <c r="B163" s="291" t="s">
        <v>578</v>
      </c>
      <c r="C163" s="291" t="s">
        <v>712</v>
      </c>
      <c r="D163" s="291" t="s">
        <v>632</v>
      </c>
      <c r="E163" s="96">
        <f>SUMIFS(布线计划表!K:K,布线计划表!I:I,B163,布线计划表!J:J,C163,布线计划表!A:A,$E$1)</f>
        <v>0</v>
      </c>
      <c r="F163" s="96">
        <f>SUMIFS(布线计划表!K:K,布线计划表!I:I,B163,布线计划表!J:J,C163,布线计划表!A:A,$F$1)</f>
        <v>0</v>
      </c>
      <c r="G163" s="288">
        <f t="shared" si="10"/>
        <v>0</v>
      </c>
      <c r="H163" s="96">
        <v>32</v>
      </c>
      <c r="I163" s="96">
        <f t="shared" si="9"/>
        <v>0</v>
      </c>
    </row>
    <row r="164" ht="16" hidden="1" spans="1:10">
      <c r="A164" s="96">
        <v>162</v>
      </c>
      <c r="B164" s="291" t="s">
        <v>578</v>
      </c>
      <c r="C164" s="291" t="s">
        <v>713</v>
      </c>
      <c r="D164" s="291" t="s">
        <v>632</v>
      </c>
      <c r="E164" s="96">
        <f>SUMIFS(布线计划表!K:K,布线计划表!I:I,B164,布线计划表!J:J,C164,布线计划表!A:A,$E$1)</f>
        <v>0</v>
      </c>
      <c r="F164" s="96">
        <f>SUMIFS(布线计划表!K:K,布线计划表!I:I,B164,布线计划表!J:J,C164,布线计划表!A:A,$F$1)</f>
        <v>0</v>
      </c>
      <c r="G164" s="288">
        <f t="shared" si="10"/>
        <v>0</v>
      </c>
      <c r="H164" s="96">
        <v>35</v>
      </c>
      <c r="I164" s="96">
        <f t="shared" si="9"/>
        <v>0</v>
      </c>
    </row>
    <row r="165" ht="16" hidden="1" spans="1:10">
      <c r="A165" s="96">
        <v>163</v>
      </c>
      <c r="B165" s="291" t="s">
        <v>578</v>
      </c>
      <c r="C165" s="291" t="s">
        <v>714</v>
      </c>
      <c r="D165" s="291" t="s">
        <v>632</v>
      </c>
      <c r="E165" s="96">
        <f>SUMIFS(布线计划表!K:K,布线计划表!I:I,B165,布线计划表!J:J,C165,布线计划表!A:A,$E$1)</f>
        <v>0</v>
      </c>
      <c r="F165" s="96">
        <f>SUMIFS(布线计划表!K:K,布线计划表!I:I,B165,布线计划表!J:J,C165,布线计划表!A:A,$F$1)</f>
        <v>0</v>
      </c>
      <c r="G165" s="288">
        <f t="shared" si="10"/>
        <v>0</v>
      </c>
      <c r="H165" s="96">
        <v>39</v>
      </c>
      <c r="I165" s="96">
        <f t="shared" si="9"/>
        <v>0</v>
      </c>
    </row>
    <row r="166" ht="16" hidden="1" spans="1:10">
      <c r="A166" s="96">
        <v>164</v>
      </c>
      <c r="B166" s="291" t="s">
        <v>578</v>
      </c>
      <c r="C166" s="291" t="s">
        <v>715</v>
      </c>
      <c r="D166" s="291" t="s">
        <v>632</v>
      </c>
      <c r="E166" s="96">
        <f>SUMIFS(布线计划表!K:K,布线计划表!I:I,B166,布线计划表!J:J,C166,布线计划表!A:A,$E$1)</f>
        <v>0</v>
      </c>
      <c r="F166" s="96">
        <f>SUMIFS(布线计划表!K:K,布线计划表!I:I,B166,布线计划表!J:J,C166,布线计划表!A:A,$F$1)</f>
        <v>0</v>
      </c>
      <c r="G166" s="288">
        <f t="shared" si="10"/>
        <v>0</v>
      </c>
      <c r="H166" s="96">
        <v>43</v>
      </c>
      <c r="I166" s="96">
        <f t="shared" si="9"/>
        <v>0</v>
      </c>
    </row>
    <row r="167" ht="16" hidden="1" spans="1:10">
      <c r="A167" s="96">
        <v>165</v>
      </c>
      <c r="B167" s="291" t="s">
        <v>599</v>
      </c>
      <c r="C167" s="291" t="s">
        <v>716</v>
      </c>
      <c r="D167" s="291" t="s">
        <v>632</v>
      </c>
      <c r="E167" s="96">
        <f>SUMIFS(布线计划表!K:K,布线计划表!I:I,B167,布线计划表!J:J,C167,布线计划表!A:A,$E$1)</f>
        <v>0</v>
      </c>
      <c r="F167" s="96">
        <f>SUMIFS(布线计划表!K:K,布线计划表!I:I,B167,布线计划表!J:J,C167,布线计划表!A:A,$F$1)</f>
        <v>0</v>
      </c>
      <c r="G167" s="288">
        <f t="shared" si="10"/>
        <v>0</v>
      </c>
      <c r="H167" s="292">
        <v>200</v>
      </c>
      <c r="I167" s="96">
        <f t="shared" ref="I167:I190" si="11">H167*G167</f>
        <v>0</v>
      </c>
      <c r="J167" s="293" t="s">
        <v>717</v>
      </c>
    </row>
    <row r="168" ht="16" spans="1:10">
      <c r="A168" s="96">
        <v>166</v>
      </c>
      <c r="B168" s="291" t="s">
        <v>599</v>
      </c>
      <c r="C168" s="291" t="s">
        <v>718</v>
      </c>
      <c r="D168" s="291" t="s">
        <v>632</v>
      </c>
      <c r="E168" s="96">
        <f>SUMIFS(布线计划表!K:K,布线计划表!I:I,B168,布线计划表!J:J,C168,布线计划表!A:A,$E$1)</f>
        <v>13</v>
      </c>
      <c r="F168" s="96">
        <f>SUMIFS(布线计划表!K:K,布线计划表!I:I,B168,布线计划表!J:J,C168,布线计划表!A:A,$F$1)</f>
        <v>0</v>
      </c>
      <c r="G168" s="288">
        <f t="shared" si="10"/>
        <v>13</v>
      </c>
      <c r="H168" s="96">
        <v>320</v>
      </c>
      <c r="I168" s="96">
        <f t="shared" si="11"/>
        <v>4160</v>
      </c>
      <c r="J168" s="293" t="s">
        <v>717</v>
      </c>
    </row>
    <row r="169" ht="16" spans="1:10">
      <c r="A169" s="96">
        <v>167</v>
      </c>
      <c r="B169" s="291" t="s">
        <v>599</v>
      </c>
      <c r="C169" s="291" t="s">
        <v>719</v>
      </c>
      <c r="D169" s="291" t="s">
        <v>632</v>
      </c>
      <c r="E169" s="96">
        <f>SUMIFS(布线计划表!K:K,布线计划表!I:I,B169,布线计划表!J:J,C169,布线计划表!A:A,$E$1)</f>
        <v>83</v>
      </c>
      <c r="F169" s="96">
        <f>SUMIFS(布线计划表!K:K,布线计划表!I:I,B169,布线计划表!J:J,C169,布线计划表!A:A,$F$1)</f>
        <v>0</v>
      </c>
      <c r="G169" s="288">
        <f t="shared" si="10"/>
        <v>83</v>
      </c>
      <c r="H169" s="96">
        <v>395</v>
      </c>
      <c r="I169" s="96">
        <f t="shared" si="11"/>
        <v>32785</v>
      </c>
      <c r="J169" s="293" t="s">
        <v>717</v>
      </c>
    </row>
    <row r="170" ht="16" spans="1:10">
      <c r="A170" s="96">
        <v>168</v>
      </c>
      <c r="B170" s="291" t="s">
        <v>599</v>
      </c>
      <c r="C170" s="291" t="s">
        <v>720</v>
      </c>
      <c r="D170" s="291" t="s">
        <v>632</v>
      </c>
      <c r="E170" s="96">
        <f>SUMIFS(布线计划表!K:K,布线计划表!I:I,B170,布线计划表!J:J,C170,布线计划表!A:A,$E$1)</f>
        <v>12</v>
      </c>
      <c r="F170" s="96">
        <f>SUMIFS(布线计划表!K:K,布线计划表!I:I,B170,布线计划表!J:J,C170,布线计划表!A:A,$F$1)</f>
        <v>0</v>
      </c>
      <c r="G170" s="288">
        <f t="shared" si="10"/>
        <v>12</v>
      </c>
      <c r="H170" s="96">
        <v>470</v>
      </c>
      <c r="I170" s="96">
        <f t="shared" si="11"/>
        <v>5640</v>
      </c>
      <c r="J170" s="293" t="s">
        <v>717</v>
      </c>
    </row>
    <row r="171" ht="16" hidden="1" spans="1:10">
      <c r="A171" s="96">
        <v>169</v>
      </c>
      <c r="B171" s="291" t="s">
        <v>599</v>
      </c>
      <c r="C171" s="291" t="s">
        <v>721</v>
      </c>
      <c r="D171" s="291" t="s">
        <v>632</v>
      </c>
      <c r="E171" s="96">
        <f>SUMIFS(布线计划表!K:K,布线计划表!I:I,B171,布线计划表!J:J,C171,布线计划表!A:A,$E$1)</f>
        <v>0</v>
      </c>
      <c r="F171" s="96">
        <f>SUMIFS(布线计划表!K:K,布线计划表!I:I,B171,布线计划表!J:J,C171,布线计划表!A:A,$F$1)</f>
        <v>0</v>
      </c>
      <c r="G171" s="288">
        <f t="shared" si="10"/>
        <v>0</v>
      </c>
      <c r="H171" s="96">
        <v>545</v>
      </c>
      <c r="I171" s="96">
        <f t="shared" si="11"/>
        <v>0</v>
      </c>
      <c r="J171" s="293" t="s">
        <v>717</v>
      </c>
    </row>
    <row r="172" ht="16" hidden="1" spans="1:10">
      <c r="A172" s="96">
        <v>170</v>
      </c>
      <c r="B172" s="291" t="s">
        <v>599</v>
      </c>
      <c r="C172" s="291" t="s">
        <v>722</v>
      </c>
      <c r="D172" s="291" t="s">
        <v>632</v>
      </c>
      <c r="E172" s="96">
        <f>SUMIFS(布线计划表!K:K,布线计划表!I:I,B172,布线计划表!J:J,C172,布线计划表!A:A,$E$1)</f>
        <v>0</v>
      </c>
      <c r="F172" s="96">
        <f>SUMIFS(布线计划表!K:K,布线计划表!I:I,B172,布线计划表!J:J,C172,布线计划表!A:A,$F$1)</f>
        <v>0</v>
      </c>
      <c r="G172" s="288">
        <f t="shared" si="10"/>
        <v>0</v>
      </c>
      <c r="H172" s="292">
        <v>620</v>
      </c>
      <c r="I172" s="96">
        <f t="shared" si="11"/>
        <v>0</v>
      </c>
      <c r="J172" s="293" t="s">
        <v>717</v>
      </c>
    </row>
    <row r="173" ht="16" hidden="1" spans="1:10">
      <c r="A173" s="96">
        <v>171</v>
      </c>
      <c r="B173" s="291" t="s">
        <v>599</v>
      </c>
      <c r="C173" s="291" t="s">
        <v>723</v>
      </c>
      <c r="D173" s="291" t="s">
        <v>632</v>
      </c>
      <c r="E173" s="96">
        <f>SUMIFS(布线计划表!K:K,布线计划表!I:I,B173,布线计划表!J:J,C173,布线计划表!A:A,$E$1)</f>
        <v>0</v>
      </c>
      <c r="F173" s="96">
        <f>SUMIFS(布线计划表!K:K,布线计划表!I:I,B173,布线计划表!J:J,C173,布线计划表!A:A,$F$1)</f>
        <v>0</v>
      </c>
      <c r="G173" s="288">
        <f t="shared" si="10"/>
        <v>0</v>
      </c>
      <c r="H173" s="292"/>
      <c r="I173" s="96">
        <f t="shared" si="11"/>
        <v>0</v>
      </c>
      <c r="J173" s="293" t="s">
        <v>717</v>
      </c>
    </row>
    <row r="174" ht="16" hidden="1" spans="1:10">
      <c r="A174" s="96">
        <v>172</v>
      </c>
      <c r="B174" s="291" t="s">
        <v>599</v>
      </c>
      <c r="C174" s="291" t="s">
        <v>724</v>
      </c>
      <c r="D174" s="291" t="s">
        <v>632</v>
      </c>
      <c r="E174" s="96">
        <f>SUMIFS(布线计划表!K:K,布线计划表!I:I,B174,布线计划表!J:J,C174,布线计划表!A:A,$E$1)</f>
        <v>0</v>
      </c>
      <c r="F174" s="96">
        <f>SUMIFS(布线计划表!K:K,布线计划表!I:I,B174,布线计划表!J:J,C174,布线计划表!A:A,$F$1)</f>
        <v>0</v>
      </c>
      <c r="G174" s="288">
        <f t="shared" si="10"/>
        <v>0</v>
      </c>
      <c r="H174" s="292">
        <v>845</v>
      </c>
      <c r="I174" s="96">
        <f t="shared" si="11"/>
        <v>0</v>
      </c>
      <c r="J174" s="293" t="s">
        <v>717</v>
      </c>
    </row>
    <row r="175" ht="16" hidden="1" spans="1:10">
      <c r="A175" s="96">
        <v>173</v>
      </c>
      <c r="B175" s="291" t="s">
        <v>599</v>
      </c>
      <c r="C175" s="291" t="s">
        <v>725</v>
      </c>
      <c r="D175" s="291" t="s">
        <v>632</v>
      </c>
      <c r="E175" s="96">
        <f>SUMIFS(布线计划表!K:K,布线计划表!I:I,B175,布线计划表!J:J,C175,布线计划表!A:A,$E$1)</f>
        <v>0</v>
      </c>
      <c r="F175" s="96">
        <f>SUMIFS(布线计划表!K:K,布线计划表!I:I,B175,布线计划表!J:J,C175,布线计划表!A:A,$F$1)</f>
        <v>0</v>
      </c>
      <c r="G175" s="288">
        <f t="shared" si="10"/>
        <v>0</v>
      </c>
      <c r="H175" s="292"/>
      <c r="I175" s="96">
        <f t="shared" si="11"/>
        <v>0</v>
      </c>
      <c r="J175" s="293" t="s">
        <v>717</v>
      </c>
    </row>
    <row r="176" ht="16" hidden="1" spans="1:10">
      <c r="A176" s="96">
        <v>174</v>
      </c>
      <c r="B176" s="291" t="s">
        <v>599</v>
      </c>
      <c r="C176" s="291" t="s">
        <v>726</v>
      </c>
      <c r="D176" s="291" t="s">
        <v>632</v>
      </c>
      <c r="E176" s="96">
        <f>SUMIFS(布线计划表!K:K,布线计划表!I:I,B176,布线计划表!J:J,C176,布线计划表!A:A,$E$1)</f>
        <v>0</v>
      </c>
      <c r="F176" s="96">
        <f>SUMIFS(布线计划表!K:K,布线计划表!I:I,B176,布线计划表!J:J,C176,布线计划表!A:A,$F$1)</f>
        <v>0</v>
      </c>
      <c r="G176" s="288">
        <f t="shared" si="10"/>
        <v>0</v>
      </c>
      <c r="H176" s="292">
        <v>1099</v>
      </c>
      <c r="I176" s="96">
        <f t="shared" si="11"/>
        <v>0</v>
      </c>
      <c r="J176" s="293" t="s">
        <v>717</v>
      </c>
    </row>
    <row r="177" ht="16" spans="1:10">
      <c r="A177" s="96">
        <v>110</v>
      </c>
      <c r="B177" s="96" t="s">
        <v>727</v>
      </c>
      <c r="C177" s="96" t="s">
        <v>728</v>
      </c>
      <c r="D177" s="96" t="s">
        <v>729</v>
      </c>
      <c r="E177" s="96">
        <v>1</v>
      </c>
      <c r="F177" s="96">
        <v>1</v>
      </c>
      <c r="G177" s="288">
        <f t="shared" ref="G177:G190" si="12">SUM(E177:F177)</f>
        <v>2</v>
      </c>
      <c r="H177" s="294">
        <v>100</v>
      </c>
      <c r="I177" s="96">
        <f t="shared" si="11"/>
        <v>200</v>
      </c>
      <c r="J177" s="295" t="s">
        <v>730</v>
      </c>
    </row>
    <row r="178" ht="31" spans="1:10">
      <c r="A178" s="96">
        <v>111</v>
      </c>
      <c r="B178" s="96" t="s">
        <v>727</v>
      </c>
      <c r="C178" s="96" t="s">
        <v>731</v>
      </c>
      <c r="D178" s="96" t="s">
        <v>729</v>
      </c>
      <c r="E178" s="96">
        <v>30</v>
      </c>
      <c r="F178" s="96">
        <v>1</v>
      </c>
      <c r="G178" s="288">
        <f t="shared" si="12"/>
        <v>31</v>
      </c>
      <c r="H178" s="294">
        <v>100</v>
      </c>
      <c r="I178" s="96">
        <f t="shared" si="11"/>
        <v>3100</v>
      </c>
      <c r="J178" s="295" t="s">
        <v>732</v>
      </c>
    </row>
    <row r="179" ht="16" spans="1:10">
      <c r="A179" s="96">
        <v>112</v>
      </c>
      <c r="B179" s="96" t="s">
        <v>727</v>
      </c>
      <c r="C179" s="96" t="s">
        <v>733</v>
      </c>
      <c r="D179" s="96" t="s">
        <v>729</v>
      </c>
      <c r="E179" s="96">
        <v>1</v>
      </c>
      <c r="F179" s="96">
        <v>1</v>
      </c>
      <c r="G179" s="288">
        <f t="shared" si="12"/>
        <v>2</v>
      </c>
      <c r="H179" s="294">
        <v>100</v>
      </c>
      <c r="I179" s="96">
        <f t="shared" si="11"/>
        <v>200</v>
      </c>
      <c r="J179" s="295" t="s">
        <v>734</v>
      </c>
    </row>
    <row r="180" ht="31" spans="1:10">
      <c r="A180" s="96">
        <v>113</v>
      </c>
      <c r="B180" s="96" t="s">
        <v>727</v>
      </c>
      <c r="C180" s="96" t="s">
        <v>735</v>
      </c>
      <c r="D180" s="96" t="s">
        <v>729</v>
      </c>
      <c r="E180" s="96">
        <v>1</v>
      </c>
      <c r="F180" s="96">
        <v>1</v>
      </c>
      <c r="G180" s="288">
        <f t="shared" si="12"/>
        <v>2</v>
      </c>
      <c r="H180" s="294">
        <v>150</v>
      </c>
      <c r="I180" s="96">
        <f t="shared" si="11"/>
        <v>300</v>
      </c>
      <c r="J180" s="295" t="s">
        <v>736</v>
      </c>
    </row>
    <row r="181" ht="31" spans="1:10">
      <c r="A181" s="96">
        <v>114</v>
      </c>
      <c r="B181" s="96" t="s">
        <v>737</v>
      </c>
      <c r="C181" s="96" t="s">
        <v>738</v>
      </c>
      <c r="D181" s="96" t="s">
        <v>729</v>
      </c>
      <c r="E181" s="96">
        <v>17</v>
      </c>
      <c r="F181" s="96">
        <v>1</v>
      </c>
      <c r="G181" s="288">
        <f t="shared" si="12"/>
        <v>18</v>
      </c>
      <c r="H181" s="294">
        <v>200</v>
      </c>
      <c r="I181" s="96">
        <f t="shared" si="11"/>
        <v>3600</v>
      </c>
      <c r="J181" s="295" t="s">
        <v>739</v>
      </c>
    </row>
    <row r="182" ht="16" spans="1:10">
      <c r="A182" s="96">
        <v>115</v>
      </c>
      <c r="B182" s="294" t="s">
        <v>740</v>
      </c>
      <c r="C182" s="294" t="s">
        <v>741</v>
      </c>
      <c r="D182" s="294" t="s">
        <v>630</v>
      </c>
      <c r="E182" s="96">
        <v>30</v>
      </c>
      <c r="F182" s="96">
        <v>5</v>
      </c>
      <c r="G182" s="288">
        <f t="shared" si="12"/>
        <v>35</v>
      </c>
      <c r="H182" s="294">
        <v>1.5</v>
      </c>
      <c r="I182" s="96">
        <f t="shared" si="11"/>
        <v>52.5</v>
      </c>
    </row>
    <row r="183" ht="16" spans="1:10">
      <c r="A183" s="96">
        <v>116</v>
      </c>
      <c r="B183" s="294" t="s">
        <v>742</v>
      </c>
      <c r="C183" s="294" t="s">
        <v>743</v>
      </c>
      <c r="D183" s="294" t="s">
        <v>630</v>
      </c>
      <c r="E183" s="96">
        <v>30</v>
      </c>
      <c r="F183" s="96">
        <v>5</v>
      </c>
      <c r="G183" s="288">
        <f t="shared" si="12"/>
        <v>35</v>
      </c>
      <c r="H183" s="294">
        <v>2.5</v>
      </c>
      <c r="I183" s="96">
        <f t="shared" si="11"/>
        <v>87.5</v>
      </c>
    </row>
    <row r="184" ht="16" spans="1:10">
      <c r="A184" s="96">
        <v>117</v>
      </c>
      <c r="B184" s="294" t="s">
        <v>744</v>
      </c>
      <c r="C184" s="294" t="s">
        <v>745</v>
      </c>
      <c r="D184" s="294" t="s">
        <v>729</v>
      </c>
      <c r="E184" s="96">
        <v>4</v>
      </c>
      <c r="F184" s="96">
        <v>1</v>
      </c>
      <c r="G184" s="288">
        <f t="shared" si="12"/>
        <v>5</v>
      </c>
      <c r="H184" s="294">
        <v>4</v>
      </c>
      <c r="I184" s="96">
        <f t="shared" si="11"/>
        <v>20</v>
      </c>
    </row>
    <row r="185" ht="16" spans="1:10">
      <c r="A185" s="96">
        <v>118</v>
      </c>
      <c r="B185" s="294" t="s">
        <v>746</v>
      </c>
      <c r="C185" s="294" t="s">
        <v>747</v>
      </c>
      <c r="D185" s="294" t="s">
        <v>748</v>
      </c>
      <c r="E185" s="96">
        <v>6</v>
      </c>
      <c r="F185" s="96">
        <v>1</v>
      </c>
      <c r="G185" s="288">
        <f t="shared" si="12"/>
        <v>7</v>
      </c>
      <c r="H185" s="294">
        <v>45</v>
      </c>
      <c r="I185" s="96">
        <f t="shared" si="11"/>
        <v>315</v>
      </c>
    </row>
    <row r="186" ht="16" spans="1:10">
      <c r="A186" s="96">
        <v>119</v>
      </c>
      <c r="B186" s="294" t="s">
        <v>746</v>
      </c>
      <c r="C186" s="294" t="s">
        <v>749</v>
      </c>
      <c r="D186" s="294" t="s">
        <v>748</v>
      </c>
      <c r="E186" s="96">
        <v>6</v>
      </c>
      <c r="F186" s="96">
        <v>1</v>
      </c>
      <c r="G186" s="288">
        <f t="shared" si="12"/>
        <v>7</v>
      </c>
      <c r="H186" s="294">
        <v>80</v>
      </c>
      <c r="I186" s="96">
        <f t="shared" si="11"/>
        <v>560</v>
      </c>
    </row>
    <row r="187" ht="16" hidden="1" spans="1:10">
      <c r="A187" s="96">
        <v>120</v>
      </c>
      <c r="B187" s="294" t="s">
        <v>750</v>
      </c>
      <c r="C187" s="294" t="s">
        <v>751</v>
      </c>
      <c r="D187" s="294" t="s">
        <v>628</v>
      </c>
      <c r="E187" s="96"/>
      <c r="F187" s="96"/>
      <c r="G187" s="288">
        <f t="shared" si="12"/>
        <v>0</v>
      </c>
      <c r="H187" s="294">
        <v>2000</v>
      </c>
      <c r="I187" s="96">
        <f t="shared" si="11"/>
        <v>0</v>
      </c>
    </row>
    <row r="188" ht="16" spans="1:10">
      <c r="A188" s="96">
        <v>121</v>
      </c>
      <c r="B188" s="294" t="s">
        <v>752</v>
      </c>
      <c r="C188" s="294" t="s">
        <v>751</v>
      </c>
      <c r="D188" s="294" t="s">
        <v>628</v>
      </c>
      <c r="E188" s="96">
        <v>16</v>
      </c>
      <c r="F188" s="96"/>
      <c r="G188" s="288">
        <f t="shared" si="12"/>
        <v>16</v>
      </c>
      <c r="H188" s="294">
        <v>1000</v>
      </c>
      <c r="I188" s="96">
        <f t="shared" si="11"/>
        <v>16000</v>
      </c>
    </row>
    <row r="189" ht="16" spans="1:10">
      <c r="A189" s="96">
        <v>120</v>
      </c>
      <c r="B189" s="294" t="s">
        <v>750</v>
      </c>
      <c r="C189" s="294" t="s">
        <v>753</v>
      </c>
      <c r="D189" s="294" t="s">
        <v>628</v>
      </c>
      <c r="E189" s="96">
        <v>6</v>
      </c>
      <c r="F189" s="96">
        <v>6</v>
      </c>
      <c r="G189" s="288">
        <f t="shared" si="12"/>
        <v>12</v>
      </c>
      <c r="H189" s="294">
        <v>2000</v>
      </c>
      <c r="I189" s="96">
        <f t="shared" si="11"/>
        <v>24000</v>
      </c>
    </row>
    <row r="190" ht="16" hidden="1" spans="1:10">
      <c r="A190" s="294">
        <v>121</v>
      </c>
      <c r="B190" s="294" t="s">
        <v>754</v>
      </c>
      <c r="C190" s="294" t="s">
        <v>755</v>
      </c>
      <c r="D190" s="294" t="s">
        <v>628</v>
      </c>
      <c r="E190" s="294"/>
      <c r="F190" s="294"/>
      <c r="G190" s="288">
        <f t="shared" si="12"/>
        <v>0</v>
      </c>
      <c r="H190" s="294">
        <v>2000</v>
      </c>
      <c r="I190" s="96">
        <f t="shared" si="11"/>
        <v>0</v>
      </c>
    </row>
  </sheetData>
  <protectedRanges>
    <protectedRange sqref="B3" name="区域1_2_2_2_4"/>
  </protectedRanges>
  <autoFilter xmlns:etc="http://www.wps.cn/officeDocument/2017/etCustomData" ref="A2:O190" etc:filterBottomFollowUsedRange="0">
    <filterColumn colId="6">
      <filters>
        <filter val="60"/>
        <filter val="180"/>
        <filter val="400"/>
        <filter val="740"/>
        <filter val="960"/>
        <filter val="11"/>
        <filter val="2"/>
        <filter val="12"/>
        <filter val="42"/>
        <filter val="142"/>
        <filter val="13"/>
        <filter val="83"/>
        <filter val="5"/>
        <filter val="85"/>
        <filter val="16"/>
      </filters>
    </filterColumn>
    <extLst/>
  </autoFilter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4:E189">
    <cfRule type="cellIs" dxfId="0" priority="1" operator="equal">
      <formula>0</formula>
    </cfRule>
  </conditionalFormatting>
  <conditionalFormatting sqref="F4:F189">
    <cfRule type="cellIs" dxfId="0" priority="4" operator="equal">
      <formula>0</formula>
    </cfRule>
  </conditionalFormatting>
  <conditionalFormatting sqref="H5:H176">
    <cfRule type="cellIs" dxfId="0" priority="11" operator="equal">
      <formula>0</formula>
    </cfRule>
  </conditionalFormatting>
  <conditionalFormatting sqref="I3:I190">
    <cfRule type="cellIs" dxfId="0" priority="3" operator="equal">
      <formula>0</formula>
    </cfRule>
  </conditionalFormatting>
  <conditionalFormatting sqref="B5:D176">
    <cfRule type="cellIs" dxfId="0" priority="12" operator="equal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175"/>
  <sheetViews>
    <sheetView zoomScale="115" zoomScaleNormal="115" topLeftCell="A23" workbookViewId="0">
      <selection activeCell="D48" sqref="D48"/>
    </sheetView>
  </sheetViews>
  <sheetFormatPr defaultColWidth="8.88392857142857" defaultRowHeight="16.8" outlineLevelCol="5"/>
  <cols>
    <col min="1" max="1" width="4.88392857142857" style="12" customWidth="1"/>
    <col min="2" max="2" width="13.6696428571429" style="1" customWidth="1"/>
    <col min="3" max="3" width="12.4375" style="1" customWidth="1"/>
    <col min="4" max="4" width="35.6696428571429" style="12" customWidth="1"/>
    <col min="5" max="5" width="25.1071428571429" style="279" customWidth="1"/>
    <col min="6" max="6" width="14.2142857142857" style="12" customWidth="1"/>
    <col min="7" max="16384" width="8.88392857142857" style="1"/>
  </cols>
  <sheetData>
    <row r="1" s="12" customFormat="1" ht="17" spans="1:6">
      <c r="A1" s="280" t="s">
        <v>756</v>
      </c>
      <c r="B1" s="280" t="s">
        <v>757</v>
      </c>
      <c r="C1" s="280" t="s">
        <v>758</v>
      </c>
      <c r="D1" s="280" t="s">
        <v>759</v>
      </c>
      <c r="E1" s="281" t="s">
        <v>327</v>
      </c>
      <c r="F1" s="280" t="s">
        <v>760</v>
      </c>
    </row>
    <row r="2" s="12" customFormat="1" spans="1:6">
      <c r="A2" s="99">
        <v>1</v>
      </c>
      <c r="B2" s="141"/>
      <c r="C2" s="141" t="s">
        <v>761</v>
      </c>
      <c r="D2" s="141" t="s">
        <v>584</v>
      </c>
      <c r="E2" s="141" t="s">
        <v>761</v>
      </c>
      <c r="F2" s="28" t="s">
        <v>589</v>
      </c>
    </row>
    <row r="3" spans="1:6">
      <c r="A3" s="99">
        <v>2</v>
      </c>
      <c r="B3" s="141" t="s">
        <v>41</v>
      </c>
      <c r="C3" s="141" t="s">
        <v>24</v>
      </c>
      <c r="D3" s="141" t="s">
        <v>337</v>
      </c>
      <c r="E3" s="99" t="s">
        <v>338</v>
      </c>
      <c r="F3" s="28" t="s">
        <v>336</v>
      </c>
    </row>
    <row r="4" spans="1:6">
      <c r="A4" s="99">
        <v>3</v>
      </c>
      <c r="B4" s="141" t="s">
        <v>41</v>
      </c>
      <c r="C4" s="99" t="s">
        <v>762</v>
      </c>
      <c r="D4" s="99" t="s">
        <v>341</v>
      </c>
      <c r="E4" s="99" t="s">
        <v>342</v>
      </c>
      <c r="F4" s="28" t="s">
        <v>336</v>
      </c>
    </row>
    <row r="5" spans="1:6">
      <c r="A5" s="99">
        <v>3</v>
      </c>
      <c r="B5" s="141" t="s">
        <v>41</v>
      </c>
      <c r="C5" s="99" t="s">
        <v>762</v>
      </c>
      <c r="D5" s="141" t="s">
        <v>343</v>
      </c>
      <c r="E5" s="99" t="s">
        <v>342</v>
      </c>
      <c r="F5" s="28" t="s">
        <v>336</v>
      </c>
    </row>
    <row r="6" spans="1:6">
      <c r="A6" s="99">
        <v>4</v>
      </c>
      <c r="B6" s="141" t="s">
        <v>41</v>
      </c>
      <c r="C6" s="141" t="s">
        <v>42</v>
      </c>
      <c r="D6" s="141" t="s">
        <v>344</v>
      </c>
      <c r="E6" s="99" t="s">
        <v>345</v>
      </c>
      <c r="F6" s="28" t="s">
        <v>336</v>
      </c>
    </row>
    <row r="7" spans="1:6">
      <c r="A7" s="99">
        <v>5</v>
      </c>
      <c r="B7" s="141" t="s">
        <v>41</v>
      </c>
      <c r="C7" s="141" t="s">
        <v>24</v>
      </c>
      <c r="D7" s="99" t="s">
        <v>346</v>
      </c>
      <c r="E7" s="99" t="s">
        <v>347</v>
      </c>
      <c r="F7" s="28" t="s">
        <v>336</v>
      </c>
    </row>
    <row r="8" spans="1:6">
      <c r="A8" s="99">
        <v>6</v>
      </c>
      <c r="B8" s="141" t="s">
        <v>41</v>
      </c>
      <c r="C8" s="141" t="s">
        <v>42</v>
      </c>
      <c r="D8" s="141" t="s">
        <v>348</v>
      </c>
      <c r="E8" s="99" t="s">
        <v>349</v>
      </c>
      <c r="F8" s="28" t="s">
        <v>336</v>
      </c>
    </row>
    <row r="9" spans="1:6">
      <c r="A9" s="99">
        <v>7</v>
      </c>
      <c r="B9" s="141" t="s">
        <v>41</v>
      </c>
      <c r="C9" s="141" t="s">
        <v>42</v>
      </c>
      <c r="D9" s="99" t="s">
        <v>350</v>
      </c>
      <c r="E9" s="99" t="s">
        <v>349</v>
      </c>
      <c r="F9" s="28" t="s">
        <v>336</v>
      </c>
    </row>
    <row r="10" spans="1:6">
      <c r="A10" s="99">
        <v>8</v>
      </c>
      <c r="B10" s="141" t="s">
        <v>41</v>
      </c>
      <c r="C10" s="141" t="s">
        <v>42</v>
      </c>
      <c r="D10" s="99" t="s">
        <v>351</v>
      </c>
      <c r="E10" s="99" t="s">
        <v>349</v>
      </c>
      <c r="F10" s="28" t="s">
        <v>336</v>
      </c>
    </row>
    <row r="11" spans="1:6">
      <c r="A11" s="99">
        <v>9</v>
      </c>
      <c r="B11" s="141" t="s">
        <v>41</v>
      </c>
      <c r="C11" s="99" t="s">
        <v>762</v>
      </c>
      <c r="D11" s="141" t="s">
        <v>352</v>
      </c>
      <c r="E11" s="99" t="s">
        <v>353</v>
      </c>
      <c r="F11" s="28" t="s">
        <v>336</v>
      </c>
    </row>
    <row r="12" spans="1:6">
      <c r="A12" s="99">
        <v>10</v>
      </c>
      <c r="B12" s="141" t="s">
        <v>41</v>
      </c>
      <c r="C12" s="141" t="s">
        <v>24</v>
      </c>
      <c r="D12" s="99" t="s">
        <v>355</v>
      </c>
      <c r="E12" s="99" t="s">
        <v>338</v>
      </c>
      <c r="F12" s="28" t="s">
        <v>354</v>
      </c>
    </row>
    <row r="13" spans="1:6">
      <c r="A13" s="99">
        <v>11</v>
      </c>
      <c r="B13" s="141" t="s">
        <v>41</v>
      </c>
      <c r="C13" s="99" t="s">
        <v>762</v>
      </c>
      <c r="D13" s="99" t="s">
        <v>356</v>
      </c>
      <c r="E13" s="99" t="s">
        <v>342</v>
      </c>
      <c r="F13" s="28" t="s">
        <v>354</v>
      </c>
    </row>
    <row r="14" spans="1:6">
      <c r="A14" s="99">
        <v>12</v>
      </c>
      <c r="B14" s="141" t="s">
        <v>41</v>
      </c>
      <c r="C14" s="99" t="s">
        <v>762</v>
      </c>
      <c r="D14" s="99" t="s">
        <v>357</v>
      </c>
      <c r="E14" s="99" t="s">
        <v>342</v>
      </c>
      <c r="F14" s="28" t="s">
        <v>354</v>
      </c>
    </row>
    <row r="15" spans="1:6">
      <c r="A15" s="99">
        <v>13</v>
      </c>
      <c r="B15" s="141" t="s">
        <v>41</v>
      </c>
      <c r="C15" s="99" t="s">
        <v>762</v>
      </c>
      <c r="D15" s="141" t="s">
        <v>358</v>
      </c>
      <c r="E15" s="99" t="s">
        <v>359</v>
      </c>
      <c r="F15" s="28" t="s">
        <v>354</v>
      </c>
    </row>
    <row r="16" spans="1:6">
      <c r="A16" s="99">
        <v>14</v>
      </c>
      <c r="B16" s="141" t="s">
        <v>41</v>
      </c>
      <c r="C16" s="141" t="s">
        <v>42</v>
      </c>
      <c r="D16" s="99" t="s">
        <v>360</v>
      </c>
      <c r="E16" s="99" t="s">
        <v>345</v>
      </c>
      <c r="F16" s="28" t="s">
        <v>354</v>
      </c>
    </row>
    <row r="17" spans="1:6">
      <c r="A17" s="99">
        <v>15</v>
      </c>
      <c r="B17" s="141" t="s">
        <v>41</v>
      </c>
      <c r="C17" s="99" t="s">
        <v>24</v>
      </c>
      <c r="D17" s="99" t="s">
        <v>361</v>
      </c>
      <c r="E17" s="99" t="s">
        <v>347</v>
      </c>
      <c r="F17" s="28" t="s">
        <v>354</v>
      </c>
    </row>
    <row r="18" spans="1:6">
      <c r="A18" s="99">
        <v>15</v>
      </c>
      <c r="B18" s="141" t="s">
        <v>41</v>
      </c>
      <c r="C18" s="141" t="s">
        <v>42</v>
      </c>
      <c r="D18" s="141" t="s">
        <v>362</v>
      </c>
      <c r="E18" s="99" t="s">
        <v>349</v>
      </c>
      <c r="F18" s="28" t="s">
        <v>354</v>
      </c>
    </row>
    <row r="19" spans="1:6">
      <c r="A19" s="99">
        <v>16</v>
      </c>
      <c r="B19" s="141" t="s">
        <v>41</v>
      </c>
      <c r="C19" s="141" t="s">
        <v>42</v>
      </c>
      <c r="D19" s="141" t="s">
        <v>363</v>
      </c>
      <c r="E19" s="99" t="s">
        <v>349</v>
      </c>
      <c r="F19" s="28" t="s">
        <v>354</v>
      </c>
    </row>
    <row r="20" spans="1:6">
      <c r="A20" s="99">
        <v>17</v>
      </c>
      <c r="B20" s="141" t="s">
        <v>41</v>
      </c>
      <c r="C20" s="99" t="s">
        <v>762</v>
      </c>
      <c r="D20" s="99" t="s">
        <v>364</v>
      </c>
      <c r="E20" s="99" t="s">
        <v>353</v>
      </c>
      <c r="F20" s="28" t="s">
        <v>354</v>
      </c>
    </row>
    <row r="21" spans="1:6">
      <c r="A21" s="99">
        <v>18</v>
      </c>
      <c r="B21" s="141" t="s">
        <v>11</v>
      </c>
      <c r="C21" s="99" t="s">
        <v>762</v>
      </c>
      <c r="D21" s="141" t="s">
        <v>366</v>
      </c>
      <c r="E21" s="99" t="s">
        <v>342</v>
      </c>
      <c r="F21" s="28" t="s">
        <v>365</v>
      </c>
    </row>
    <row r="22" spans="1:6">
      <c r="A22" s="99">
        <v>19</v>
      </c>
      <c r="B22" s="141" t="s">
        <v>41</v>
      </c>
      <c r="C22" s="99" t="s">
        <v>762</v>
      </c>
      <c r="D22" s="141" t="s">
        <v>582</v>
      </c>
      <c r="E22" s="99" t="s">
        <v>342</v>
      </c>
      <c r="F22" s="28" t="s">
        <v>365</v>
      </c>
    </row>
    <row r="23" spans="1:6">
      <c r="A23" s="99">
        <v>20</v>
      </c>
      <c r="B23" s="141" t="s">
        <v>41</v>
      </c>
      <c r="C23" s="141" t="s">
        <v>24</v>
      </c>
      <c r="D23" s="99" t="s">
        <v>368</v>
      </c>
      <c r="E23" s="99" t="s">
        <v>369</v>
      </c>
      <c r="F23" s="28" t="s">
        <v>365</v>
      </c>
    </row>
    <row r="24" spans="1:6">
      <c r="A24" s="99">
        <v>21</v>
      </c>
      <c r="B24" s="141" t="s">
        <v>41</v>
      </c>
      <c r="C24" s="141" t="s">
        <v>24</v>
      </c>
      <c r="D24" s="99" t="s">
        <v>370</v>
      </c>
      <c r="E24" s="99" t="s">
        <v>371</v>
      </c>
      <c r="F24" s="28" t="s">
        <v>365</v>
      </c>
    </row>
    <row r="25" spans="1:6">
      <c r="A25" s="99">
        <v>22</v>
      </c>
      <c r="B25" s="141" t="s">
        <v>41</v>
      </c>
      <c r="C25" s="141" t="s">
        <v>24</v>
      </c>
      <c r="D25" s="99" t="s">
        <v>372</v>
      </c>
      <c r="E25" s="99" t="s">
        <v>373</v>
      </c>
      <c r="F25" s="28" t="s">
        <v>365</v>
      </c>
    </row>
    <row r="26" spans="1:6">
      <c r="A26" s="99">
        <v>23</v>
      </c>
      <c r="B26" s="141" t="s">
        <v>41</v>
      </c>
      <c r="C26" s="141" t="s">
        <v>24</v>
      </c>
      <c r="D26" s="99" t="s">
        <v>374</v>
      </c>
      <c r="E26" s="99" t="s">
        <v>375</v>
      </c>
      <c r="F26" s="28" t="s">
        <v>365</v>
      </c>
    </row>
    <row r="27" spans="1:6">
      <c r="A27" s="99">
        <v>24</v>
      </c>
      <c r="B27" s="141" t="s">
        <v>41</v>
      </c>
      <c r="C27" s="141" t="s">
        <v>42</v>
      </c>
      <c r="D27" s="99" t="s">
        <v>376</v>
      </c>
      <c r="E27" s="99" t="s">
        <v>345</v>
      </c>
      <c r="F27" s="28" t="s">
        <v>365</v>
      </c>
    </row>
    <row r="28" spans="1:6">
      <c r="A28" s="99">
        <v>25</v>
      </c>
      <c r="B28" s="141" t="s">
        <v>41</v>
      </c>
      <c r="C28" s="141" t="s">
        <v>42</v>
      </c>
      <c r="D28" s="99" t="s">
        <v>377</v>
      </c>
      <c r="E28" s="99" t="s">
        <v>345</v>
      </c>
      <c r="F28" s="28" t="s">
        <v>365</v>
      </c>
    </row>
    <row r="29" spans="1:6">
      <c r="A29" s="99">
        <v>26</v>
      </c>
      <c r="B29" s="141" t="s">
        <v>41</v>
      </c>
      <c r="C29" s="141" t="s">
        <v>42</v>
      </c>
      <c r="D29" s="99" t="s">
        <v>378</v>
      </c>
      <c r="E29" s="99" t="s">
        <v>345</v>
      </c>
      <c r="F29" s="28" t="s">
        <v>365</v>
      </c>
    </row>
    <row r="30" spans="1:6">
      <c r="A30" s="99">
        <v>27</v>
      </c>
      <c r="B30" s="141" t="s">
        <v>11</v>
      </c>
      <c r="C30" s="99" t="s">
        <v>762</v>
      </c>
      <c r="D30" s="99" t="s">
        <v>380</v>
      </c>
      <c r="E30" s="99" t="s">
        <v>342</v>
      </c>
      <c r="F30" s="28" t="s">
        <v>379</v>
      </c>
    </row>
    <row r="31" spans="1:6">
      <c r="A31" s="99">
        <v>28</v>
      </c>
      <c r="B31" s="141" t="s">
        <v>41</v>
      </c>
      <c r="C31" s="99" t="s">
        <v>762</v>
      </c>
      <c r="D31" s="141" t="s">
        <v>583</v>
      </c>
      <c r="E31" s="99" t="s">
        <v>342</v>
      </c>
      <c r="F31" s="28" t="s">
        <v>379</v>
      </c>
    </row>
    <row r="32" spans="1:6">
      <c r="A32" s="99">
        <v>29</v>
      </c>
      <c r="B32" s="141" t="s">
        <v>41</v>
      </c>
      <c r="C32" s="141" t="s">
        <v>24</v>
      </c>
      <c r="D32" s="99" t="s">
        <v>382</v>
      </c>
      <c r="E32" s="99" t="s">
        <v>383</v>
      </c>
      <c r="F32" s="28" t="s">
        <v>379</v>
      </c>
    </row>
    <row r="33" spans="1:6">
      <c r="A33" s="99">
        <v>30</v>
      </c>
      <c r="B33" s="141" t="s">
        <v>41</v>
      </c>
      <c r="C33" s="141" t="s">
        <v>24</v>
      </c>
      <c r="D33" s="99" t="s">
        <v>384</v>
      </c>
      <c r="E33" s="99" t="s">
        <v>369</v>
      </c>
      <c r="F33" s="28" t="s">
        <v>379</v>
      </c>
    </row>
    <row r="34" spans="1:6">
      <c r="A34" s="99">
        <v>31</v>
      </c>
      <c r="B34" s="141" t="s">
        <v>41</v>
      </c>
      <c r="C34" s="141" t="s">
        <v>24</v>
      </c>
      <c r="D34" s="99" t="s">
        <v>385</v>
      </c>
      <c r="E34" s="99" t="s">
        <v>371</v>
      </c>
      <c r="F34" s="28" t="s">
        <v>379</v>
      </c>
    </row>
    <row r="35" spans="1:6">
      <c r="A35" s="99">
        <v>32</v>
      </c>
      <c r="B35" s="141" t="s">
        <v>41</v>
      </c>
      <c r="C35" s="141" t="s">
        <v>24</v>
      </c>
      <c r="D35" s="99" t="s">
        <v>386</v>
      </c>
      <c r="E35" s="99" t="s">
        <v>373</v>
      </c>
      <c r="F35" s="28" t="s">
        <v>379</v>
      </c>
    </row>
    <row r="36" spans="1:6">
      <c r="A36" s="99">
        <v>33</v>
      </c>
      <c r="B36" s="141" t="s">
        <v>41</v>
      </c>
      <c r="C36" s="141" t="s">
        <v>24</v>
      </c>
      <c r="D36" s="99" t="s">
        <v>387</v>
      </c>
      <c r="E36" s="99" t="s">
        <v>375</v>
      </c>
      <c r="F36" s="28" t="s">
        <v>379</v>
      </c>
    </row>
    <row r="37" spans="1:6">
      <c r="A37" s="99">
        <v>34</v>
      </c>
      <c r="B37" s="141" t="s">
        <v>41</v>
      </c>
      <c r="C37" s="141" t="s">
        <v>42</v>
      </c>
      <c r="D37" s="99" t="s">
        <v>388</v>
      </c>
      <c r="E37" s="99" t="s">
        <v>345</v>
      </c>
      <c r="F37" s="28" t="s">
        <v>379</v>
      </c>
    </row>
    <row r="38" spans="1:6">
      <c r="A38" s="99">
        <v>35</v>
      </c>
      <c r="B38" s="141" t="s">
        <v>41</v>
      </c>
      <c r="C38" s="141" t="s">
        <v>42</v>
      </c>
      <c r="D38" s="99" t="s">
        <v>389</v>
      </c>
      <c r="E38" s="99" t="s">
        <v>345</v>
      </c>
      <c r="F38" s="28" t="s">
        <v>379</v>
      </c>
    </row>
    <row r="39" spans="1:6">
      <c r="A39" s="99">
        <v>36</v>
      </c>
      <c r="B39" s="141" t="s">
        <v>41</v>
      </c>
      <c r="C39" s="99" t="s">
        <v>762</v>
      </c>
      <c r="D39" s="141" t="s">
        <v>391</v>
      </c>
      <c r="E39" s="99" t="s">
        <v>342</v>
      </c>
      <c r="F39" s="28" t="s">
        <v>390</v>
      </c>
    </row>
    <row r="40" spans="1:6">
      <c r="A40" s="99">
        <v>37</v>
      </c>
      <c r="B40" s="141" t="s">
        <v>41</v>
      </c>
      <c r="C40" s="99" t="s">
        <v>762</v>
      </c>
      <c r="D40" s="141" t="s">
        <v>392</v>
      </c>
      <c r="E40" s="99" t="s">
        <v>342</v>
      </c>
      <c r="F40" s="28" t="s">
        <v>390</v>
      </c>
    </row>
    <row r="41" spans="1:6">
      <c r="A41" s="99">
        <v>38</v>
      </c>
      <c r="B41" s="141" t="s">
        <v>41</v>
      </c>
      <c r="C41" s="141" t="s">
        <v>42</v>
      </c>
      <c r="D41" s="141" t="s">
        <v>393</v>
      </c>
      <c r="E41" s="99" t="s">
        <v>345</v>
      </c>
      <c r="F41" s="28" t="s">
        <v>390</v>
      </c>
    </row>
    <row r="42" spans="1:6">
      <c r="A42" s="99">
        <v>38</v>
      </c>
      <c r="B42" s="141" t="s">
        <v>41</v>
      </c>
      <c r="C42" s="141" t="s">
        <v>42</v>
      </c>
      <c r="D42" s="141" t="s">
        <v>394</v>
      </c>
      <c r="E42" s="99" t="s">
        <v>345</v>
      </c>
      <c r="F42" s="28" t="s">
        <v>390</v>
      </c>
    </row>
    <row r="43" spans="1:6">
      <c r="A43" s="99">
        <v>39</v>
      </c>
      <c r="B43" s="141" t="s">
        <v>41</v>
      </c>
      <c r="C43" s="141" t="s">
        <v>42</v>
      </c>
      <c r="D43" s="99" t="s">
        <v>395</v>
      </c>
      <c r="E43" s="99" t="s">
        <v>345</v>
      </c>
      <c r="F43" s="28" t="s">
        <v>390</v>
      </c>
    </row>
    <row r="44" spans="1:6">
      <c r="A44" s="99">
        <v>40</v>
      </c>
      <c r="B44" s="141" t="s">
        <v>41</v>
      </c>
      <c r="C44" s="141" t="s">
        <v>42</v>
      </c>
      <c r="D44" s="99" t="s">
        <v>396</v>
      </c>
      <c r="E44" s="99" t="s">
        <v>345</v>
      </c>
      <c r="F44" s="28" t="s">
        <v>390</v>
      </c>
    </row>
    <row r="45" spans="1:6">
      <c r="A45" s="99">
        <v>41</v>
      </c>
      <c r="B45" s="141" t="s">
        <v>41</v>
      </c>
      <c r="C45" s="141" t="s">
        <v>42</v>
      </c>
      <c r="D45" s="141" t="s">
        <v>397</v>
      </c>
      <c r="E45" s="99" t="s">
        <v>345</v>
      </c>
      <c r="F45" s="28" t="s">
        <v>390</v>
      </c>
    </row>
    <row r="46" spans="1:6">
      <c r="A46" s="99">
        <v>42</v>
      </c>
      <c r="B46" s="141" t="s">
        <v>41</v>
      </c>
      <c r="C46" s="141" t="s">
        <v>42</v>
      </c>
      <c r="D46" s="99" t="s">
        <v>398</v>
      </c>
      <c r="E46" s="99" t="s">
        <v>345</v>
      </c>
      <c r="F46" s="28" t="s">
        <v>390</v>
      </c>
    </row>
    <row r="47" spans="1:6">
      <c r="A47" s="99">
        <v>43</v>
      </c>
      <c r="B47" s="141" t="s">
        <v>41</v>
      </c>
      <c r="C47" s="141" t="s">
        <v>42</v>
      </c>
      <c r="D47" s="99" t="s">
        <v>399</v>
      </c>
      <c r="E47" s="99" t="s">
        <v>345</v>
      </c>
      <c r="F47" s="28" t="s">
        <v>390</v>
      </c>
    </row>
    <row r="48" spans="1:6">
      <c r="A48" s="99">
        <v>44</v>
      </c>
      <c r="B48" s="141" t="s">
        <v>41</v>
      </c>
      <c r="C48" s="99" t="s">
        <v>762</v>
      </c>
      <c r="D48" s="99" t="s">
        <v>401</v>
      </c>
      <c r="E48" s="99" t="s">
        <v>342</v>
      </c>
      <c r="F48" s="28" t="s">
        <v>400</v>
      </c>
    </row>
    <row r="49" spans="1:6">
      <c r="A49" s="99">
        <v>45</v>
      </c>
      <c r="B49" s="141" t="s">
        <v>41</v>
      </c>
      <c r="C49" s="99" t="s">
        <v>762</v>
      </c>
      <c r="D49" s="99" t="s">
        <v>402</v>
      </c>
      <c r="E49" s="99" t="s">
        <v>342</v>
      </c>
      <c r="F49" s="28" t="s">
        <v>400</v>
      </c>
    </row>
    <row r="50" spans="1:6">
      <c r="A50" s="99">
        <v>46</v>
      </c>
      <c r="B50" s="141" t="s">
        <v>41</v>
      </c>
      <c r="C50" s="99" t="s">
        <v>762</v>
      </c>
      <c r="D50" s="99" t="s">
        <v>403</v>
      </c>
      <c r="E50" s="99" t="s">
        <v>359</v>
      </c>
      <c r="F50" s="28" t="s">
        <v>400</v>
      </c>
    </row>
    <row r="51" spans="1:6">
      <c r="A51" s="99">
        <v>47</v>
      </c>
      <c r="B51" s="141" t="s">
        <v>41</v>
      </c>
      <c r="C51" s="141" t="s">
        <v>42</v>
      </c>
      <c r="D51" s="99" t="s">
        <v>404</v>
      </c>
      <c r="E51" s="99" t="s">
        <v>345</v>
      </c>
      <c r="F51" s="28" t="s">
        <v>400</v>
      </c>
    </row>
    <row r="52" spans="1:6">
      <c r="A52" s="99">
        <v>48</v>
      </c>
      <c r="B52" s="141" t="s">
        <v>41</v>
      </c>
      <c r="C52" s="141" t="s">
        <v>42</v>
      </c>
      <c r="D52" s="99" t="s">
        <v>405</v>
      </c>
      <c r="E52" s="99" t="s">
        <v>345</v>
      </c>
      <c r="F52" s="28" t="s">
        <v>400</v>
      </c>
    </row>
    <row r="53" spans="1:6">
      <c r="A53" s="99">
        <v>49</v>
      </c>
      <c r="B53" s="141" t="s">
        <v>41</v>
      </c>
      <c r="C53" s="141" t="s">
        <v>42</v>
      </c>
      <c r="D53" s="99" t="s">
        <v>406</v>
      </c>
      <c r="E53" s="99" t="s">
        <v>345</v>
      </c>
      <c r="F53" s="28" t="s">
        <v>400</v>
      </c>
    </row>
    <row r="54" spans="1:6">
      <c r="A54" s="99">
        <v>50</v>
      </c>
      <c r="B54" s="141" t="s">
        <v>41</v>
      </c>
      <c r="C54" s="141" t="s">
        <v>42</v>
      </c>
      <c r="D54" s="99" t="s">
        <v>407</v>
      </c>
      <c r="E54" s="99" t="s">
        <v>345</v>
      </c>
      <c r="F54" s="28" t="s">
        <v>400</v>
      </c>
    </row>
    <row r="55" spans="1:6">
      <c r="A55" s="99">
        <v>51</v>
      </c>
      <c r="B55" s="141" t="s">
        <v>41</v>
      </c>
      <c r="C55" s="141" t="s">
        <v>42</v>
      </c>
      <c r="D55" s="99" t="s">
        <v>408</v>
      </c>
      <c r="E55" s="99" t="s">
        <v>345</v>
      </c>
      <c r="F55" s="28" t="s">
        <v>400</v>
      </c>
    </row>
    <row r="56" spans="1:6">
      <c r="A56" s="99">
        <v>52</v>
      </c>
      <c r="B56" s="141" t="s">
        <v>41</v>
      </c>
      <c r="C56" s="141" t="s">
        <v>42</v>
      </c>
      <c r="D56" s="141" t="s">
        <v>409</v>
      </c>
      <c r="E56" s="99" t="s">
        <v>345</v>
      </c>
      <c r="F56" s="28" t="s">
        <v>400</v>
      </c>
    </row>
    <row r="57" spans="1:6">
      <c r="A57" s="99">
        <v>52</v>
      </c>
      <c r="B57" s="141" t="s">
        <v>41</v>
      </c>
      <c r="C57" s="99" t="s">
        <v>762</v>
      </c>
      <c r="D57" s="141" t="s">
        <v>417</v>
      </c>
      <c r="E57" s="99" t="s">
        <v>342</v>
      </c>
      <c r="F57" s="28" t="s">
        <v>416</v>
      </c>
    </row>
    <row r="58" spans="1:6">
      <c r="A58" s="99">
        <v>53</v>
      </c>
      <c r="B58" s="141" t="s">
        <v>41</v>
      </c>
      <c r="C58" s="141" t="s">
        <v>42</v>
      </c>
      <c r="D58" s="99" t="s">
        <v>418</v>
      </c>
      <c r="E58" s="99" t="s">
        <v>345</v>
      </c>
      <c r="F58" s="28" t="s">
        <v>416</v>
      </c>
    </row>
    <row r="59" spans="1:6">
      <c r="A59" s="99"/>
      <c r="B59" s="141" t="s">
        <v>41</v>
      </c>
      <c r="C59" s="141" t="s">
        <v>42</v>
      </c>
      <c r="D59" s="141" t="s">
        <v>419</v>
      </c>
      <c r="E59" s="99" t="s">
        <v>420</v>
      </c>
      <c r="F59" s="28" t="s">
        <v>416</v>
      </c>
    </row>
    <row r="60" spans="1:6">
      <c r="A60" s="99">
        <v>54</v>
      </c>
      <c r="B60" s="141" t="s">
        <v>41</v>
      </c>
      <c r="C60" s="99" t="s">
        <v>762</v>
      </c>
      <c r="D60" s="141" t="s">
        <v>423</v>
      </c>
      <c r="E60" s="99" t="s">
        <v>342</v>
      </c>
      <c r="F60" s="28" t="s">
        <v>422</v>
      </c>
    </row>
    <row r="61" spans="1:6">
      <c r="A61" s="99">
        <v>55</v>
      </c>
      <c r="B61" s="141" t="s">
        <v>41</v>
      </c>
      <c r="C61" s="141" t="s">
        <v>42</v>
      </c>
      <c r="D61" s="99" t="s">
        <v>424</v>
      </c>
      <c r="E61" s="99" t="s">
        <v>345</v>
      </c>
      <c r="F61" s="28" t="s">
        <v>422</v>
      </c>
    </row>
    <row r="62" spans="1:6">
      <c r="A62" s="99">
        <v>56</v>
      </c>
      <c r="B62" s="141" t="s">
        <v>41</v>
      </c>
      <c r="C62" s="141" t="s">
        <v>42</v>
      </c>
      <c r="D62" s="99" t="s">
        <v>425</v>
      </c>
      <c r="E62" s="99" t="s">
        <v>420</v>
      </c>
      <c r="F62" s="28" t="s">
        <v>422</v>
      </c>
    </row>
    <row r="63" spans="1:6">
      <c r="A63" s="99">
        <v>57</v>
      </c>
      <c r="B63" s="141" t="s">
        <v>41</v>
      </c>
      <c r="C63" s="99" t="s">
        <v>762</v>
      </c>
      <c r="D63" s="99" t="s">
        <v>427</v>
      </c>
      <c r="E63" s="99" t="s">
        <v>342</v>
      </c>
      <c r="F63" s="51" t="s">
        <v>426</v>
      </c>
    </row>
    <row r="64" spans="1:6">
      <c r="A64" s="99">
        <v>58</v>
      </c>
      <c r="B64" s="141" t="s">
        <v>41</v>
      </c>
      <c r="C64" s="99" t="s">
        <v>762</v>
      </c>
      <c r="D64" s="141" t="s">
        <v>428</v>
      </c>
      <c r="E64" s="99" t="s">
        <v>359</v>
      </c>
      <c r="F64" s="51" t="s">
        <v>426</v>
      </c>
    </row>
    <row r="65" spans="1:6">
      <c r="A65" s="99">
        <v>59</v>
      </c>
      <c r="B65" s="141" t="s">
        <v>41</v>
      </c>
      <c r="C65" s="141" t="s">
        <v>763</v>
      </c>
      <c r="D65" s="99" t="s">
        <v>429</v>
      </c>
      <c r="E65" s="99" t="s">
        <v>430</v>
      </c>
      <c r="F65" s="51" t="s">
        <v>426</v>
      </c>
    </row>
    <row r="66" spans="1:6">
      <c r="A66" s="99">
        <v>60</v>
      </c>
      <c r="B66" s="141" t="s">
        <v>41</v>
      </c>
      <c r="C66" s="141" t="s">
        <v>763</v>
      </c>
      <c r="D66" s="99" t="s">
        <v>431</v>
      </c>
      <c r="E66" s="99" t="s">
        <v>430</v>
      </c>
      <c r="F66" s="51" t="s">
        <v>426</v>
      </c>
    </row>
    <row r="67" spans="1:6">
      <c r="A67" s="99">
        <v>61</v>
      </c>
      <c r="B67" s="141" t="s">
        <v>41</v>
      </c>
      <c r="C67" s="141" t="s">
        <v>763</v>
      </c>
      <c r="D67" s="99" t="s">
        <v>432</v>
      </c>
      <c r="E67" s="99" t="s">
        <v>430</v>
      </c>
      <c r="F67" s="51" t="s">
        <v>426</v>
      </c>
    </row>
    <row r="68" spans="1:6">
      <c r="A68" s="99">
        <v>62</v>
      </c>
      <c r="B68" s="141" t="s">
        <v>41</v>
      </c>
      <c r="C68" s="141" t="s">
        <v>763</v>
      </c>
      <c r="D68" s="141" t="s">
        <v>433</v>
      </c>
      <c r="E68" s="99" t="s">
        <v>430</v>
      </c>
      <c r="F68" s="51" t="s">
        <v>426</v>
      </c>
    </row>
    <row r="69" spans="1:6">
      <c r="A69" s="99">
        <v>63</v>
      </c>
      <c r="B69" s="141" t="s">
        <v>41</v>
      </c>
      <c r="C69" s="99" t="s">
        <v>762</v>
      </c>
      <c r="D69" s="141" t="s">
        <v>435</v>
      </c>
      <c r="E69" s="99" t="s">
        <v>342</v>
      </c>
      <c r="F69" s="51" t="s">
        <v>434</v>
      </c>
    </row>
    <row r="70" spans="1:6">
      <c r="A70" s="99">
        <v>64</v>
      </c>
      <c r="B70" s="141" t="s">
        <v>41</v>
      </c>
      <c r="C70" s="141" t="s">
        <v>42</v>
      </c>
      <c r="D70" s="141" t="s">
        <v>436</v>
      </c>
      <c r="E70" s="99" t="s">
        <v>437</v>
      </c>
      <c r="F70" s="51" t="s">
        <v>434</v>
      </c>
    </row>
    <row r="71" spans="1:6">
      <c r="A71" s="99">
        <v>65</v>
      </c>
      <c r="B71" s="141" t="s">
        <v>41</v>
      </c>
      <c r="C71" s="141" t="s">
        <v>763</v>
      </c>
      <c r="D71" s="99" t="s">
        <v>438</v>
      </c>
      <c r="E71" s="99" t="s">
        <v>439</v>
      </c>
      <c r="F71" s="51" t="s">
        <v>434</v>
      </c>
    </row>
    <row r="72" spans="1:6">
      <c r="A72" s="99">
        <v>66</v>
      </c>
      <c r="B72" s="141" t="s">
        <v>115</v>
      </c>
      <c r="C72" s="141" t="s">
        <v>24</v>
      </c>
      <c r="D72" s="141" t="s">
        <v>441</v>
      </c>
      <c r="E72" s="99" t="s">
        <v>338</v>
      </c>
      <c r="F72" s="28" t="s">
        <v>440</v>
      </c>
    </row>
    <row r="73" spans="1:6">
      <c r="A73" s="99">
        <v>3</v>
      </c>
      <c r="B73" s="141" t="s">
        <v>115</v>
      </c>
      <c r="C73" s="99" t="s">
        <v>762</v>
      </c>
      <c r="D73" s="141" t="s">
        <v>442</v>
      </c>
      <c r="E73" s="99" t="s">
        <v>342</v>
      </c>
      <c r="F73" s="28" t="s">
        <v>440</v>
      </c>
    </row>
    <row r="74" spans="1:6">
      <c r="A74" s="99">
        <v>67</v>
      </c>
      <c r="B74" s="141" t="s">
        <v>115</v>
      </c>
      <c r="C74" s="141" t="s">
        <v>24</v>
      </c>
      <c r="D74" s="141" t="s">
        <v>764</v>
      </c>
      <c r="E74" s="99" t="s">
        <v>444</v>
      </c>
      <c r="F74" s="28" t="s">
        <v>440</v>
      </c>
    </row>
    <row r="75" spans="1:6">
      <c r="A75" s="99">
        <v>68</v>
      </c>
      <c r="B75" s="141" t="s">
        <v>115</v>
      </c>
      <c r="C75" s="99" t="s">
        <v>762</v>
      </c>
      <c r="D75" s="141" t="s">
        <v>445</v>
      </c>
      <c r="E75" s="99" t="s">
        <v>342</v>
      </c>
      <c r="F75" s="28" t="s">
        <v>440</v>
      </c>
    </row>
    <row r="76" spans="1:6">
      <c r="A76" s="99">
        <v>70</v>
      </c>
      <c r="B76" s="141" t="s">
        <v>115</v>
      </c>
      <c r="C76" s="141" t="s">
        <v>42</v>
      </c>
      <c r="D76" s="99" t="s">
        <v>446</v>
      </c>
      <c r="E76" s="99" t="s">
        <v>349</v>
      </c>
      <c r="F76" s="28" t="s">
        <v>440</v>
      </c>
    </row>
    <row r="77" spans="1:6">
      <c r="A77" s="99">
        <v>71</v>
      </c>
      <c r="B77" s="141" t="s">
        <v>115</v>
      </c>
      <c r="C77" s="141" t="s">
        <v>42</v>
      </c>
      <c r="D77" s="99" t="s">
        <v>447</v>
      </c>
      <c r="E77" s="99" t="s">
        <v>349</v>
      </c>
      <c r="F77" s="28" t="s">
        <v>440</v>
      </c>
    </row>
    <row r="78" spans="1:6">
      <c r="A78" s="99">
        <v>72</v>
      </c>
      <c r="B78" s="141" t="s">
        <v>115</v>
      </c>
      <c r="C78" s="141" t="s">
        <v>42</v>
      </c>
      <c r="D78" s="99" t="s">
        <v>448</v>
      </c>
      <c r="E78" s="99" t="s">
        <v>349</v>
      </c>
      <c r="F78" s="28" t="s">
        <v>440</v>
      </c>
    </row>
    <row r="79" spans="1:6">
      <c r="A79" s="99">
        <v>73</v>
      </c>
      <c r="B79" s="141" t="s">
        <v>115</v>
      </c>
      <c r="C79" s="141" t="s">
        <v>42</v>
      </c>
      <c r="D79" s="99" t="s">
        <v>449</v>
      </c>
      <c r="E79" s="99" t="s">
        <v>349</v>
      </c>
      <c r="F79" s="28" t="s">
        <v>440</v>
      </c>
    </row>
    <row r="80" spans="1:6">
      <c r="A80" s="99">
        <v>74</v>
      </c>
      <c r="B80" s="141" t="s">
        <v>115</v>
      </c>
      <c r="C80" s="99" t="s">
        <v>762</v>
      </c>
      <c r="D80" s="99" t="s">
        <v>450</v>
      </c>
      <c r="E80" s="99" t="s">
        <v>353</v>
      </c>
      <c r="F80" s="28" t="s">
        <v>440</v>
      </c>
    </row>
    <row r="81" spans="1:6">
      <c r="A81" s="99">
        <v>75</v>
      </c>
      <c r="B81" s="141" t="s">
        <v>115</v>
      </c>
      <c r="C81" s="141" t="s">
        <v>24</v>
      </c>
      <c r="D81" s="99" t="s">
        <v>452</v>
      </c>
      <c r="E81" s="99" t="s">
        <v>338</v>
      </c>
      <c r="F81" s="28" t="s">
        <v>451</v>
      </c>
    </row>
    <row r="82" spans="1:6">
      <c r="A82" s="99">
        <v>76</v>
      </c>
      <c r="B82" s="141" t="s">
        <v>115</v>
      </c>
      <c r="C82" s="99" t="s">
        <v>762</v>
      </c>
      <c r="D82" s="141" t="s">
        <v>453</v>
      </c>
      <c r="E82" s="99" t="s">
        <v>342</v>
      </c>
      <c r="F82" s="28" t="s">
        <v>451</v>
      </c>
    </row>
    <row r="83" spans="1:6">
      <c r="A83" s="99">
        <v>77</v>
      </c>
      <c r="B83" s="141" t="s">
        <v>115</v>
      </c>
      <c r="C83" s="141" t="s">
        <v>24</v>
      </c>
      <c r="D83" s="141" t="s">
        <v>454</v>
      </c>
      <c r="E83" s="99" t="s">
        <v>444</v>
      </c>
      <c r="F83" s="28" t="s">
        <v>451</v>
      </c>
    </row>
    <row r="84" spans="1:6">
      <c r="A84" s="99">
        <v>78</v>
      </c>
      <c r="B84" s="141" t="s">
        <v>115</v>
      </c>
      <c r="C84" s="99" t="s">
        <v>762</v>
      </c>
      <c r="D84" s="141" t="s">
        <v>455</v>
      </c>
      <c r="E84" s="99" t="s">
        <v>342</v>
      </c>
      <c r="F84" s="28" t="s">
        <v>451</v>
      </c>
    </row>
    <row r="85" spans="1:6">
      <c r="A85" s="99">
        <v>79</v>
      </c>
      <c r="B85" s="141" t="s">
        <v>115</v>
      </c>
      <c r="C85" s="99" t="s">
        <v>762</v>
      </c>
      <c r="D85" s="141" t="s">
        <v>456</v>
      </c>
      <c r="E85" s="99" t="s">
        <v>359</v>
      </c>
      <c r="F85" s="28" t="s">
        <v>451</v>
      </c>
    </row>
    <row r="86" spans="1:6">
      <c r="A86" s="99">
        <v>80</v>
      </c>
      <c r="B86" s="141" t="s">
        <v>115</v>
      </c>
      <c r="C86" s="141" t="s">
        <v>24</v>
      </c>
      <c r="D86" s="141" t="s">
        <v>607</v>
      </c>
      <c r="E86" s="99" t="s">
        <v>383</v>
      </c>
      <c r="F86" s="28" t="s">
        <v>451</v>
      </c>
    </row>
    <row r="87" spans="1:6">
      <c r="A87" s="99">
        <v>81</v>
      </c>
      <c r="B87" s="141" t="s">
        <v>115</v>
      </c>
      <c r="C87" s="141" t="s">
        <v>42</v>
      </c>
      <c r="D87" s="141" t="s">
        <v>458</v>
      </c>
      <c r="E87" s="99" t="s">
        <v>349</v>
      </c>
      <c r="F87" s="28" t="s">
        <v>451</v>
      </c>
    </row>
    <row r="88" spans="1:6">
      <c r="A88" s="99">
        <v>82</v>
      </c>
      <c r="B88" s="141" t="s">
        <v>115</v>
      </c>
      <c r="C88" s="141" t="s">
        <v>42</v>
      </c>
      <c r="D88" s="141" t="s">
        <v>459</v>
      </c>
      <c r="E88" s="99" t="s">
        <v>349</v>
      </c>
      <c r="F88" s="28" t="s">
        <v>451</v>
      </c>
    </row>
    <row r="89" spans="1:6">
      <c r="A89" s="99">
        <v>83</v>
      </c>
      <c r="B89" s="141" t="s">
        <v>115</v>
      </c>
      <c r="C89" s="141" t="s">
        <v>42</v>
      </c>
      <c r="D89" s="141" t="s">
        <v>460</v>
      </c>
      <c r="E89" s="99" t="s">
        <v>349</v>
      </c>
      <c r="F89" s="28" t="s">
        <v>451</v>
      </c>
    </row>
    <row r="90" spans="1:6">
      <c r="A90" s="99">
        <v>84</v>
      </c>
      <c r="B90" s="141" t="s">
        <v>115</v>
      </c>
      <c r="C90" s="99" t="s">
        <v>762</v>
      </c>
      <c r="D90" s="141" t="s">
        <v>461</v>
      </c>
      <c r="E90" s="99" t="s">
        <v>353</v>
      </c>
      <c r="F90" s="28" t="s">
        <v>451</v>
      </c>
    </row>
    <row r="91" spans="1:6">
      <c r="A91" s="99">
        <v>85</v>
      </c>
      <c r="B91" s="141" t="s">
        <v>11</v>
      </c>
      <c r="C91" s="99" t="s">
        <v>762</v>
      </c>
      <c r="D91" s="141" t="s">
        <v>463</v>
      </c>
      <c r="E91" s="99" t="s">
        <v>342</v>
      </c>
      <c r="F91" s="28" t="s">
        <v>462</v>
      </c>
    </row>
    <row r="92" spans="1:6">
      <c r="A92" s="99">
        <v>86</v>
      </c>
      <c r="B92" s="141" t="s">
        <v>115</v>
      </c>
      <c r="C92" s="141" t="s">
        <v>24</v>
      </c>
      <c r="D92" s="141" t="s">
        <v>464</v>
      </c>
      <c r="E92" s="99" t="s">
        <v>369</v>
      </c>
      <c r="F92" s="28" t="s">
        <v>462</v>
      </c>
    </row>
    <row r="93" spans="1:6">
      <c r="A93" s="99">
        <v>87</v>
      </c>
      <c r="B93" s="141" t="s">
        <v>115</v>
      </c>
      <c r="C93" s="141" t="s">
        <v>24</v>
      </c>
      <c r="D93" s="141" t="s">
        <v>465</v>
      </c>
      <c r="E93" s="99" t="s">
        <v>371</v>
      </c>
      <c r="F93" s="28" t="s">
        <v>462</v>
      </c>
    </row>
    <row r="94" spans="1:6">
      <c r="A94" s="99">
        <v>88</v>
      </c>
      <c r="B94" s="141" t="s">
        <v>115</v>
      </c>
      <c r="C94" s="141" t="s">
        <v>24</v>
      </c>
      <c r="D94" s="141" t="s">
        <v>466</v>
      </c>
      <c r="E94" s="99" t="s">
        <v>373</v>
      </c>
      <c r="F94" s="28" t="s">
        <v>462</v>
      </c>
    </row>
    <row r="95" spans="1:6">
      <c r="A95" s="99">
        <v>89</v>
      </c>
      <c r="B95" s="141" t="s">
        <v>115</v>
      </c>
      <c r="C95" s="141" t="s">
        <v>24</v>
      </c>
      <c r="D95" s="141" t="s">
        <v>467</v>
      </c>
      <c r="E95" s="99" t="s">
        <v>375</v>
      </c>
      <c r="F95" s="28" t="s">
        <v>462</v>
      </c>
    </row>
    <row r="96" spans="1:6">
      <c r="A96" s="99">
        <v>90</v>
      </c>
      <c r="B96" s="141" t="s">
        <v>115</v>
      </c>
      <c r="C96" s="141" t="s">
        <v>42</v>
      </c>
      <c r="D96" s="99" t="s">
        <v>468</v>
      </c>
      <c r="E96" s="99" t="s">
        <v>345</v>
      </c>
      <c r="F96" s="28" t="s">
        <v>462</v>
      </c>
    </row>
    <row r="97" spans="1:6">
      <c r="A97" s="99">
        <v>91</v>
      </c>
      <c r="B97" s="141" t="s">
        <v>115</v>
      </c>
      <c r="C97" s="141" t="s">
        <v>42</v>
      </c>
      <c r="D97" s="99" t="s">
        <v>469</v>
      </c>
      <c r="E97" s="99" t="s">
        <v>345</v>
      </c>
      <c r="F97" s="28" t="s">
        <v>462</v>
      </c>
    </row>
    <row r="98" spans="1:6">
      <c r="A98" s="99">
        <v>92</v>
      </c>
      <c r="B98" s="141" t="s">
        <v>115</v>
      </c>
      <c r="C98" s="141" t="s">
        <v>42</v>
      </c>
      <c r="D98" s="99" t="s">
        <v>470</v>
      </c>
      <c r="E98" s="99" t="s">
        <v>345</v>
      </c>
      <c r="F98" s="28" t="s">
        <v>462</v>
      </c>
    </row>
    <row r="99" spans="1:6">
      <c r="A99" s="99">
        <v>93</v>
      </c>
      <c r="B99" s="141" t="s">
        <v>115</v>
      </c>
      <c r="C99" s="141" t="s">
        <v>42</v>
      </c>
      <c r="D99" s="99" t="s">
        <v>471</v>
      </c>
      <c r="E99" s="99" t="s">
        <v>345</v>
      </c>
      <c r="F99" s="28" t="s">
        <v>462</v>
      </c>
    </row>
    <row r="100" spans="1:6">
      <c r="A100" s="99">
        <v>94</v>
      </c>
      <c r="B100" s="141" t="s">
        <v>115</v>
      </c>
      <c r="C100" s="141" t="s">
        <v>42</v>
      </c>
      <c r="D100" s="99" t="s">
        <v>472</v>
      </c>
      <c r="E100" s="99" t="s">
        <v>345</v>
      </c>
      <c r="F100" s="28" t="s">
        <v>462</v>
      </c>
    </row>
    <row r="101" spans="1:6">
      <c r="A101" s="99">
        <v>95</v>
      </c>
      <c r="B101" s="141" t="s">
        <v>11</v>
      </c>
      <c r="C101" s="99" t="s">
        <v>762</v>
      </c>
      <c r="D101" s="99" t="s">
        <v>474</v>
      </c>
      <c r="E101" s="99" t="s">
        <v>342</v>
      </c>
      <c r="F101" s="28" t="s">
        <v>473</v>
      </c>
    </row>
    <row r="102" spans="1:6">
      <c r="A102" s="99">
        <v>96</v>
      </c>
      <c r="B102" s="141" t="s">
        <v>115</v>
      </c>
      <c r="C102" s="141" t="s">
        <v>24</v>
      </c>
      <c r="D102" s="99" t="s">
        <v>475</v>
      </c>
      <c r="E102" s="99" t="s">
        <v>369</v>
      </c>
      <c r="F102" s="28" t="s">
        <v>473</v>
      </c>
    </row>
    <row r="103" spans="1:6">
      <c r="A103" s="99">
        <v>97</v>
      </c>
      <c r="B103" s="141" t="s">
        <v>115</v>
      </c>
      <c r="C103" s="141" t="s">
        <v>24</v>
      </c>
      <c r="D103" s="98" t="s">
        <v>476</v>
      </c>
      <c r="E103" s="98" t="s">
        <v>371</v>
      </c>
      <c r="F103" s="28" t="s">
        <v>473</v>
      </c>
    </row>
    <row r="104" spans="1:6">
      <c r="A104" s="99">
        <v>98</v>
      </c>
      <c r="B104" s="141" t="s">
        <v>115</v>
      </c>
      <c r="C104" s="141" t="s">
        <v>24</v>
      </c>
      <c r="D104" s="98" t="s">
        <v>477</v>
      </c>
      <c r="E104" s="98" t="s">
        <v>373</v>
      </c>
      <c r="F104" s="28" t="s">
        <v>473</v>
      </c>
    </row>
    <row r="105" spans="1:6">
      <c r="A105" s="99">
        <v>99</v>
      </c>
      <c r="B105" s="141" t="s">
        <v>115</v>
      </c>
      <c r="C105" s="141" t="s">
        <v>24</v>
      </c>
      <c r="D105" s="98" t="s">
        <v>478</v>
      </c>
      <c r="E105" s="98" t="s">
        <v>375</v>
      </c>
      <c r="F105" s="28" t="s">
        <v>473</v>
      </c>
    </row>
    <row r="106" spans="1:6">
      <c r="A106" s="99">
        <v>100</v>
      </c>
      <c r="B106" s="141" t="s">
        <v>115</v>
      </c>
      <c r="C106" s="141" t="s">
        <v>42</v>
      </c>
      <c r="D106" s="98" t="s">
        <v>479</v>
      </c>
      <c r="E106" s="98" t="s">
        <v>345</v>
      </c>
      <c r="F106" s="28" t="s">
        <v>473</v>
      </c>
    </row>
    <row r="107" spans="1:6">
      <c r="A107" s="99">
        <v>101</v>
      </c>
      <c r="B107" s="141" t="s">
        <v>115</v>
      </c>
      <c r="C107" s="141" t="s">
        <v>42</v>
      </c>
      <c r="D107" s="98" t="s">
        <v>480</v>
      </c>
      <c r="E107" s="98" t="s">
        <v>345</v>
      </c>
      <c r="F107" s="28" t="s">
        <v>473</v>
      </c>
    </row>
    <row r="108" spans="1:6">
      <c r="A108" s="99">
        <v>102</v>
      </c>
      <c r="B108" s="141" t="s">
        <v>115</v>
      </c>
      <c r="C108" s="141" t="s">
        <v>42</v>
      </c>
      <c r="D108" s="98" t="s">
        <v>481</v>
      </c>
      <c r="E108" s="98" t="s">
        <v>345</v>
      </c>
      <c r="F108" s="28" t="s">
        <v>473</v>
      </c>
    </row>
    <row r="109" spans="1:6">
      <c r="A109" s="99">
        <v>103</v>
      </c>
      <c r="B109" s="141" t="s">
        <v>115</v>
      </c>
      <c r="C109" s="141" t="s">
        <v>42</v>
      </c>
      <c r="D109" s="98" t="s">
        <v>482</v>
      </c>
      <c r="E109" s="98" t="s">
        <v>345</v>
      </c>
      <c r="F109" s="28" t="s">
        <v>473</v>
      </c>
    </row>
    <row r="110" spans="1:6">
      <c r="A110" s="99">
        <v>104</v>
      </c>
      <c r="B110" s="141" t="s">
        <v>115</v>
      </c>
      <c r="C110" s="141" t="s">
        <v>42</v>
      </c>
      <c r="D110" s="98" t="s">
        <v>483</v>
      </c>
      <c r="E110" s="98" t="s">
        <v>345</v>
      </c>
      <c r="F110" s="28" t="s">
        <v>473</v>
      </c>
    </row>
    <row r="111" spans="1:6">
      <c r="A111" s="99">
        <v>105</v>
      </c>
      <c r="B111" s="141" t="s">
        <v>115</v>
      </c>
      <c r="C111" s="99" t="s">
        <v>762</v>
      </c>
      <c r="D111" s="98" t="s">
        <v>485</v>
      </c>
      <c r="E111" s="98" t="s">
        <v>342</v>
      </c>
      <c r="F111" s="28" t="s">
        <v>484</v>
      </c>
    </row>
    <row r="112" spans="1:6">
      <c r="A112" s="99">
        <v>106</v>
      </c>
      <c r="B112" s="141" t="s">
        <v>115</v>
      </c>
      <c r="C112" s="99" t="s">
        <v>762</v>
      </c>
      <c r="D112" s="98" t="s">
        <v>486</v>
      </c>
      <c r="E112" s="98" t="s">
        <v>342</v>
      </c>
      <c r="F112" s="28" t="s">
        <v>484</v>
      </c>
    </row>
    <row r="113" spans="1:6">
      <c r="A113" s="99">
        <v>107</v>
      </c>
      <c r="B113" s="141" t="s">
        <v>115</v>
      </c>
      <c r="C113" s="99" t="s">
        <v>762</v>
      </c>
      <c r="D113" s="97" t="s">
        <v>765</v>
      </c>
      <c r="E113" s="98" t="s">
        <v>342</v>
      </c>
      <c r="F113" s="28" t="s">
        <v>484</v>
      </c>
    </row>
    <row r="114" spans="1:6">
      <c r="A114" s="99">
        <v>108</v>
      </c>
      <c r="B114" s="141" t="s">
        <v>115</v>
      </c>
      <c r="C114" s="141" t="s">
        <v>42</v>
      </c>
      <c r="D114" s="98" t="s">
        <v>488</v>
      </c>
      <c r="E114" s="98" t="s">
        <v>345</v>
      </c>
      <c r="F114" s="28" t="s">
        <v>484</v>
      </c>
    </row>
    <row r="115" spans="1:6">
      <c r="A115" s="99">
        <v>109</v>
      </c>
      <c r="B115" s="141" t="s">
        <v>115</v>
      </c>
      <c r="C115" s="141" t="s">
        <v>42</v>
      </c>
      <c r="D115" s="97" t="s">
        <v>489</v>
      </c>
      <c r="E115" s="97" t="s">
        <v>345</v>
      </c>
      <c r="F115" s="28" t="s">
        <v>484</v>
      </c>
    </row>
    <row r="116" spans="1:6">
      <c r="A116" s="99">
        <v>110</v>
      </c>
      <c r="B116" s="141" t="s">
        <v>115</v>
      </c>
      <c r="C116" s="141" t="s">
        <v>42</v>
      </c>
      <c r="D116" s="97" t="s">
        <v>490</v>
      </c>
      <c r="E116" s="97" t="s">
        <v>345</v>
      </c>
      <c r="F116" s="28" t="s">
        <v>484</v>
      </c>
    </row>
    <row r="117" spans="1:6">
      <c r="A117" s="99">
        <v>111</v>
      </c>
      <c r="B117" s="141" t="s">
        <v>115</v>
      </c>
      <c r="C117" s="141" t="s">
        <v>42</v>
      </c>
      <c r="D117" s="98" t="s">
        <v>491</v>
      </c>
      <c r="E117" s="98" t="s">
        <v>345</v>
      </c>
      <c r="F117" s="28" t="s">
        <v>484</v>
      </c>
    </row>
    <row r="118" spans="1:6">
      <c r="A118" s="99">
        <v>112</v>
      </c>
      <c r="B118" s="141" t="s">
        <v>115</v>
      </c>
      <c r="C118" s="141" t="s">
        <v>42</v>
      </c>
      <c r="D118" s="98" t="s">
        <v>492</v>
      </c>
      <c r="E118" s="98" t="s">
        <v>345</v>
      </c>
      <c r="F118" s="28" t="s">
        <v>484</v>
      </c>
    </row>
    <row r="119" spans="1:6">
      <c r="A119" s="99">
        <v>113</v>
      </c>
      <c r="B119" s="141" t="s">
        <v>115</v>
      </c>
      <c r="C119" s="141" t="s">
        <v>42</v>
      </c>
      <c r="D119" s="98" t="s">
        <v>493</v>
      </c>
      <c r="E119" s="98" t="s">
        <v>345</v>
      </c>
      <c r="F119" s="28" t="s">
        <v>484</v>
      </c>
    </row>
    <row r="120" spans="1:6">
      <c r="A120" s="99">
        <v>114</v>
      </c>
      <c r="B120" s="141" t="s">
        <v>115</v>
      </c>
      <c r="C120" s="99" t="s">
        <v>762</v>
      </c>
      <c r="D120" s="98" t="s">
        <v>495</v>
      </c>
      <c r="E120" s="98" t="s">
        <v>342</v>
      </c>
      <c r="F120" s="28" t="s">
        <v>494</v>
      </c>
    </row>
    <row r="121" ht="17" spans="1:6">
      <c r="A121" s="99">
        <v>115</v>
      </c>
      <c r="B121" s="141" t="s">
        <v>115</v>
      </c>
      <c r="C121" s="99" t="s">
        <v>762</v>
      </c>
      <c r="D121" s="282" t="s">
        <v>496</v>
      </c>
      <c r="E121" s="98" t="s">
        <v>342</v>
      </c>
      <c r="F121" s="28" t="s">
        <v>494</v>
      </c>
    </row>
    <row r="122" ht="17" spans="1:6">
      <c r="A122" s="99">
        <v>116</v>
      </c>
      <c r="B122" s="141" t="s">
        <v>115</v>
      </c>
      <c r="C122" s="99" t="s">
        <v>762</v>
      </c>
      <c r="D122" s="282" t="s">
        <v>593</v>
      </c>
      <c r="E122" s="98" t="s">
        <v>342</v>
      </c>
      <c r="F122" s="28" t="s">
        <v>494</v>
      </c>
    </row>
    <row r="123" spans="1:6">
      <c r="A123" s="99">
        <v>117</v>
      </c>
      <c r="B123" s="141" t="s">
        <v>115</v>
      </c>
      <c r="C123" s="99" t="s">
        <v>762</v>
      </c>
      <c r="D123" s="98" t="s">
        <v>498</v>
      </c>
      <c r="E123" s="98" t="s">
        <v>359</v>
      </c>
      <c r="F123" s="28" t="s">
        <v>494</v>
      </c>
    </row>
    <row r="124" spans="1:6">
      <c r="A124" s="99">
        <v>118</v>
      </c>
      <c r="B124" s="141" t="s">
        <v>115</v>
      </c>
      <c r="C124" s="141" t="s">
        <v>42</v>
      </c>
      <c r="D124" s="97" t="s">
        <v>766</v>
      </c>
      <c r="E124" s="98" t="s">
        <v>345</v>
      </c>
      <c r="F124" s="28" t="s">
        <v>494</v>
      </c>
    </row>
    <row r="125" spans="1:6">
      <c r="A125" s="99">
        <v>119</v>
      </c>
      <c r="B125" s="141" t="s">
        <v>115</v>
      </c>
      <c r="C125" s="141" t="s">
        <v>42</v>
      </c>
      <c r="D125" s="98" t="s">
        <v>499</v>
      </c>
      <c r="E125" s="98" t="s">
        <v>345</v>
      </c>
      <c r="F125" s="28" t="s">
        <v>494</v>
      </c>
    </row>
    <row r="126" spans="1:6">
      <c r="A126" s="99">
        <v>120</v>
      </c>
      <c r="B126" s="141" t="s">
        <v>115</v>
      </c>
      <c r="C126" s="141" t="s">
        <v>42</v>
      </c>
      <c r="D126" s="99" t="s">
        <v>500</v>
      </c>
      <c r="E126" s="99" t="s">
        <v>345</v>
      </c>
      <c r="F126" s="28" t="s">
        <v>494</v>
      </c>
    </row>
    <row r="127" spans="1:6">
      <c r="A127" s="99">
        <v>121</v>
      </c>
      <c r="B127" s="141" t="s">
        <v>115</v>
      </c>
      <c r="C127" s="141" t="s">
        <v>42</v>
      </c>
      <c r="D127" s="99" t="s">
        <v>501</v>
      </c>
      <c r="E127" s="99" t="s">
        <v>345</v>
      </c>
      <c r="F127" s="28" t="s">
        <v>494</v>
      </c>
    </row>
    <row r="128" spans="1:6">
      <c r="A128" s="99">
        <v>122</v>
      </c>
      <c r="B128" s="141" t="s">
        <v>115</v>
      </c>
      <c r="C128" s="141" t="s">
        <v>42</v>
      </c>
      <c r="D128" s="99" t="s">
        <v>502</v>
      </c>
      <c r="E128" s="99" t="s">
        <v>345</v>
      </c>
      <c r="F128" s="28" t="s">
        <v>494</v>
      </c>
    </row>
    <row r="129" spans="1:6">
      <c r="A129" s="99">
        <v>123</v>
      </c>
      <c r="B129" s="141" t="s">
        <v>115</v>
      </c>
      <c r="C129" s="141" t="s">
        <v>42</v>
      </c>
      <c r="D129" s="99" t="s">
        <v>503</v>
      </c>
      <c r="E129" s="99" t="s">
        <v>345</v>
      </c>
      <c r="F129" s="28" t="s">
        <v>494</v>
      </c>
    </row>
    <row r="130" spans="1:6">
      <c r="A130" s="99">
        <v>124</v>
      </c>
      <c r="B130" s="141" t="s">
        <v>115</v>
      </c>
      <c r="C130" s="99" t="s">
        <v>762</v>
      </c>
      <c r="D130" s="99" t="s">
        <v>512</v>
      </c>
      <c r="E130" s="99" t="s">
        <v>342</v>
      </c>
      <c r="F130" s="51" t="s">
        <v>511</v>
      </c>
    </row>
    <row r="131" spans="1:6">
      <c r="A131" s="99">
        <v>125</v>
      </c>
      <c r="B131" s="141" t="s">
        <v>115</v>
      </c>
      <c r="C131" s="99" t="s">
        <v>762</v>
      </c>
      <c r="D131" s="99" t="s">
        <v>513</v>
      </c>
      <c r="E131" s="99" t="s">
        <v>342</v>
      </c>
      <c r="F131" s="51" t="s">
        <v>511</v>
      </c>
    </row>
    <row r="132" spans="1:6">
      <c r="A132" s="99">
        <v>126</v>
      </c>
      <c r="B132" s="141" t="s">
        <v>115</v>
      </c>
      <c r="C132" s="99" t="s">
        <v>762</v>
      </c>
      <c r="D132" s="141" t="s">
        <v>514</v>
      </c>
      <c r="E132" s="99" t="s">
        <v>342</v>
      </c>
      <c r="F132" s="51" t="s">
        <v>511</v>
      </c>
    </row>
    <row r="133" spans="1:6">
      <c r="A133" s="99">
        <v>127</v>
      </c>
      <c r="B133" s="141" t="s">
        <v>115</v>
      </c>
      <c r="C133" s="141" t="s">
        <v>42</v>
      </c>
      <c r="D133" s="99" t="s">
        <v>515</v>
      </c>
      <c r="E133" s="99" t="s">
        <v>345</v>
      </c>
      <c r="F133" s="51" t="s">
        <v>511</v>
      </c>
    </row>
    <row r="134" spans="1:6">
      <c r="A134" s="99">
        <v>128</v>
      </c>
      <c r="B134" s="141" t="s">
        <v>115</v>
      </c>
      <c r="C134" s="141" t="s">
        <v>42</v>
      </c>
      <c r="D134" s="99" t="s">
        <v>516</v>
      </c>
      <c r="E134" s="99" t="s">
        <v>345</v>
      </c>
      <c r="F134" s="51" t="s">
        <v>511</v>
      </c>
    </row>
    <row r="135" spans="1:6">
      <c r="A135" s="99">
        <v>129</v>
      </c>
      <c r="B135" s="141" t="s">
        <v>115</v>
      </c>
      <c r="C135" s="141" t="s">
        <v>42</v>
      </c>
      <c r="D135" s="99" t="s">
        <v>517</v>
      </c>
      <c r="E135" s="99" t="s">
        <v>345</v>
      </c>
      <c r="F135" s="51" t="s">
        <v>511</v>
      </c>
    </row>
    <row r="136" spans="1:6">
      <c r="A136" s="99">
        <v>130</v>
      </c>
      <c r="B136" s="141" t="s">
        <v>115</v>
      </c>
      <c r="C136" s="141" t="s">
        <v>763</v>
      </c>
      <c r="D136" s="99" t="s">
        <v>518</v>
      </c>
      <c r="E136" s="99" t="s">
        <v>430</v>
      </c>
      <c r="F136" s="51" t="s">
        <v>511</v>
      </c>
    </row>
    <row r="137" spans="1:6">
      <c r="A137" s="99">
        <v>131</v>
      </c>
      <c r="B137" s="141" t="s">
        <v>115</v>
      </c>
      <c r="C137" s="141" t="s">
        <v>763</v>
      </c>
      <c r="D137" s="99" t="s">
        <v>519</v>
      </c>
      <c r="E137" s="99" t="s">
        <v>430</v>
      </c>
      <c r="F137" s="51" t="s">
        <v>511</v>
      </c>
    </row>
    <row r="138" spans="1:6">
      <c r="A138" s="99">
        <v>132</v>
      </c>
      <c r="B138" s="141" t="s">
        <v>115</v>
      </c>
      <c r="C138" s="141" t="s">
        <v>763</v>
      </c>
      <c r="D138" s="99" t="s">
        <v>520</v>
      </c>
      <c r="E138" s="99" t="s">
        <v>430</v>
      </c>
      <c r="F138" s="51" t="s">
        <v>511</v>
      </c>
    </row>
    <row r="139" spans="1:6">
      <c r="A139" s="99">
        <v>133</v>
      </c>
      <c r="B139" s="141" t="s">
        <v>115</v>
      </c>
      <c r="C139" s="141" t="s">
        <v>763</v>
      </c>
      <c r="D139" s="99" t="s">
        <v>521</v>
      </c>
      <c r="E139" s="99" t="s">
        <v>430</v>
      </c>
      <c r="F139" s="51" t="s">
        <v>511</v>
      </c>
    </row>
    <row r="140" spans="1:6">
      <c r="A140" s="99">
        <v>134</v>
      </c>
      <c r="B140" s="141" t="s">
        <v>115</v>
      </c>
      <c r="C140" s="99" t="s">
        <v>762</v>
      </c>
      <c r="D140" s="99" t="s">
        <v>523</v>
      </c>
      <c r="E140" s="99" t="s">
        <v>342</v>
      </c>
      <c r="F140" s="51" t="s">
        <v>522</v>
      </c>
    </row>
    <row r="141" spans="1:6">
      <c r="A141" s="99">
        <v>135</v>
      </c>
      <c r="B141" s="141" t="s">
        <v>115</v>
      </c>
      <c r="C141" s="99" t="s">
        <v>762</v>
      </c>
      <c r="D141" s="99" t="s">
        <v>524</v>
      </c>
      <c r="E141" s="99" t="s">
        <v>342</v>
      </c>
      <c r="F141" s="51" t="s">
        <v>522</v>
      </c>
    </row>
    <row r="142" spans="1:6">
      <c r="A142" s="99">
        <v>136</v>
      </c>
      <c r="B142" s="141" t="s">
        <v>115</v>
      </c>
      <c r="C142" s="99" t="s">
        <v>762</v>
      </c>
      <c r="D142" s="99" t="s">
        <v>525</v>
      </c>
      <c r="E142" s="99" t="s">
        <v>342</v>
      </c>
      <c r="F142" s="51" t="s">
        <v>522</v>
      </c>
    </row>
    <row r="143" spans="1:6">
      <c r="A143" s="99">
        <v>137</v>
      </c>
      <c r="B143" s="141" t="s">
        <v>115</v>
      </c>
      <c r="C143" s="99" t="s">
        <v>762</v>
      </c>
      <c r="D143" s="141" t="s">
        <v>610</v>
      </c>
      <c r="E143" s="99" t="s">
        <v>359</v>
      </c>
      <c r="F143" s="51" t="s">
        <v>522</v>
      </c>
    </row>
    <row r="144" spans="1:6">
      <c r="A144" s="99">
        <v>138</v>
      </c>
      <c r="B144" s="141" t="s">
        <v>115</v>
      </c>
      <c r="C144" s="141" t="s">
        <v>42</v>
      </c>
      <c r="D144" s="99" t="s">
        <v>527</v>
      </c>
      <c r="E144" s="99" t="s">
        <v>345</v>
      </c>
      <c r="F144" s="51" t="s">
        <v>522</v>
      </c>
    </row>
    <row r="145" spans="1:6">
      <c r="A145" s="99">
        <v>139</v>
      </c>
      <c r="B145" s="141" t="s">
        <v>115</v>
      </c>
      <c r="C145" s="141" t="s">
        <v>42</v>
      </c>
      <c r="D145" s="141" t="s">
        <v>528</v>
      </c>
      <c r="E145" s="99" t="s">
        <v>345</v>
      </c>
      <c r="F145" s="51" t="s">
        <v>522</v>
      </c>
    </row>
    <row r="146" spans="1:6">
      <c r="A146" s="99">
        <v>140</v>
      </c>
      <c r="B146" s="141" t="s">
        <v>115</v>
      </c>
      <c r="C146" s="141" t="s">
        <v>42</v>
      </c>
      <c r="D146" s="141" t="s">
        <v>529</v>
      </c>
      <c r="E146" s="99" t="s">
        <v>437</v>
      </c>
      <c r="F146" s="51" t="s">
        <v>522</v>
      </c>
    </row>
    <row r="147" spans="1:6">
      <c r="A147" s="99">
        <v>141</v>
      </c>
      <c r="B147" s="141" t="s">
        <v>115</v>
      </c>
      <c r="C147" s="141" t="s">
        <v>763</v>
      </c>
      <c r="D147" s="99" t="s">
        <v>530</v>
      </c>
      <c r="E147" s="99" t="s">
        <v>439</v>
      </c>
      <c r="F147" s="51" t="s">
        <v>522</v>
      </c>
    </row>
    <row r="148" spans="1:6">
      <c r="A148" s="99">
        <v>142</v>
      </c>
      <c r="B148" s="141" t="s">
        <v>11</v>
      </c>
      <c r="C148" s="99" t="s">
        <v>762</v>
      </c>
      <c r="D148" s="141" t="s">
        <v>767</v>
      </c>
      <c r="E148" s="99" t="s">
        <v>342</v>
      </c>
      <c r="F148" s="28" t="s">
        <v>531</v>
      </c>
    </row>
    <row r="149" spans="1:6">
      <c r="A149" s="99">
        <v>143</v>
      </c>
      <c r="B149" s="141" t="s">
        <v>768</v>
      </c>
      <c r="C149" s="141" t="s">
        <v>24</v>
      </c>
      <c r="D149" s="141" t="s">
        <v>769</v>
      </c>
      <c r="E149" s="99" t="s">
        <v>534</v>
      </c>
      <c r="F149" s="28" t="s">
        <v>531</v>
      </c>
    </row>
    <row r="150" spans="1:6">
      <c r="A150" s="99"/>
      <c r="B150" s="141" t="s">
        <v>768</v>
      </c>
      <c r="C150" s="141" t="s">
        <v>24</v>
      </c>
      <c r="D150" s="141" t="s">
        <v>535</v>
      </c>
      <c r="E150" s="99" t="s">
        <v>536</v>
      </c>
      <c r="F150" s="28" t="s">
        <v>531</v>
      </c>
    </row>
    <row r="151" spans="1:6">
      <c r="A151" s="99">
        <v>144</v>
      </c>
      <c r="B151" s="141" t="s">
        <v>768</v>
      </c>
      <c r="C151" s="141" t="s">
        <v>24</v>
      </c>
      <c r="D151" s="99" t="s">
        <v>537</v>
      </c>
      <c r="E151" s="99" t="s">
        <v>538</v>
      </c>
      <c r="F151" s="28" t="s">
        <v>531</v>
      </c>
    </row>
    <row r="152" spans="1:6">
      <c r="A152" s="99">
        <v>145</v>
      </c>
      <c r="B152" s="141" t="s">
        <v>768</v>
      </c>
      <c r="C152" s="141" t="s">
        <v>24</v>
      </c>
      <c r="D152" s="99" t="s">
        <v>539</v>
      </c>
      <c r="E152" s="99" t="s">
        <v>538</v>
      </c>
      <c r="F152" s="28" t="s">
        <v>531</v>
      </c>
    </row>
    <row r="153" spans="1:6">
      <c r="A153" s="99">
        <v>147</v>
      </c>
      <c r="B153" s="141" t="s">
        <v>768</v>
      </c>
      <c r="C153" s="141" t="s">
        <v>42</v>
      </c>
      <c r="D153" s="99" t="s">
        <v>540</v>
      </c>
      <c r="E153" s="99" t="s">
        <v>349</v>
      </c>
      <c r="F153" s="28" t="s">
        <v>531</v>
      </c>
    </row>
    <row r="154" spans="1:6">
      <c r="A154" s="99">
        <v>148</v>
      </c>
      <c r="B154" s="141" t="s">
        <v>768</v>
      </c>
      <c r="C154" s="141" t="s">
        <v>42</v>
      </c>
      <c r="D154" s="99" t="s">
        <v>541</v>
      </c>
      <c r="E154" s="99" t="s">
        <v>349</v>
      </c>
      <c r="F154" s="28" t="s">
        <v>531</v>
      </c>
    </row>
    <row r="155" spans="1:6">
      <c r="A155" s="99">
        <v>149</v>
      </c>
      <c r="B155" s="141" t="s">
        <v>768</v>
      </c>
      <c r="C155" s="99" t="s">
        <v>762</v>
      </c>
      <c r="D155" s="99" t="s">
        <v>542</v>
      </c>
      <c r="E155" s="99" t="s">
        <v>543</v>
      </c>
      <c r="F155" s="28" t="s">
        <v>531</v>
      </c>
    </row>
    <row r="156" spans="1:6">
      <c r="A156" s="99"/>
      <c r="B156" s="141" t="s">
        <v>768</v>
      </c>
      <c r="C156" s="141" t="s">
        <v>24</v>
      </c>
      <c r="D156" s="99" t="s">
        <v>545</v>
      </c>
      <c r="E156" s="141" t="s">
        <v>770</v>
      </c>
      <c r="F156" s="28" t="s">
        <v>531</v>
      </c>
    </row>
    <row r="157" spans="1:6">
      <c r="A157" s="99"/>
      <c r="B157" s="141" t="s">
        <v>115</v>
      </c>
      <c r="C157" s="141" t="s">
        <v>24</v>
      </c>
      <c r="D157" s="141" t="s">
        <v>771</v>
      </c>
      <c r="E157" s="141" t="s">
        <v>772</v>
      </c>
      <c r="F157" s="28" t="s">
        <v>531</v>
      </c>
    </row>
    <row r="158" spans="1:6">
      <c r="A158" s="99">
        <v>150</v>
      </c>
      <c r="B158" s="141" t="s">
        <v>11</v>
      </c>
      <c r="C158" s="99" t="s">
        <v>762</v>
      </c>
      <c r="D158" s="141" t="s">
        <v>613</v>
      </c>
      <c r="E158" s="99" t="s">
        <v>342</v>
      </c>
      <c r="F158" s="28" t="s">
        <v>548</v>
      </c>
    </row>
    <row r="159" spans="1:6">
      <c r="A159" s="99">
        <v>151</v>
      </c>
      <c r="B159" s="141" t="s">
        <v>768</v>
      </c>
      <c r="C159" s="141" t="s">
        <v>24</v>
      </c>
      <c r="D159" s="99" t="s">
        <v>550</v>
      </c>
      <c r="E159" s="99" t="s">
        <v>534</v>
      </c>
      <c r="F159" s="28" t="s">
        <v>548</v>
      </c>
    </row>
    <row r="160" spans="1:6">
      <c r="A160" s="99">
        <v>152</v>
      </c>
      <c r="B160" s="99" t="s">
        <v>768</v>
      </c>
      <c r="C160" s="141" t="s">
        <v>24</v>
      </c>
      <c r="D160" s="99" t="s">
        <v>551</v>
      </c>
      <c r="E160" s="99" t="s">
        <v>536</v>
      </c>
      <c r="F160" s="28" t="s">
        <v>548</v>
      </c>
    </row>
    <row r="161" spans="1:6">
      <c r="A161" s="99"/>
      <c r="B161" s="99" t="s">
        <v>768</v>
      </c>
      <c r="C161" s="141" t="s">
        <v>24</v>
      </c>
      <c r="D161" s="99" t="s">
        <v>552</v>
      </c>
      <c r="E161" s="99" t="s">
        <v>538</v>
      </c>
      <c r="F161" s="28" t="s">
        <v>548</v>
      </c>
    </row>
    <row r="162" spans="1:6">
      <c r="A162" s="99"/>
      <c r="B162" s="99" t="s">
        <v>768</v>
      </c>
      <c r="C162" s="141" t="s">
        <v>24</v>
      </c>
      <c r="D162" s="99" t="s">
        <v>553</v>
      </c>
      <c r="E162" s="99" t="s">
        <v>538</v>
      </c>
      <c r="F162" s="28" t="s">
        <v>548</v>
      </c>
    </row>
    <row r="163" spans="1:6">
      <c r="A163" s="99"/>
      <c r="B163" s="141" t="s">
        <v>768</v>
      </c>
      <c r="C163" s="141" t="s">
        <v>42</v>
      </c>
      <c r="D163" s="99" t="s">
        <v>554</v>
      </c>
      <c r="E163" s="99" t="s">
        <v>349</v>
      </c>
      <c r="F163" s="28" t="s">
        <v>548</v>
      </c>
    </row>
    <row r="164" spans="1:6">
      <c r="A164" s="99"/>
      <c r="B164" s="141" t="s">
        <v>768</v>
      </c>
      <c r="C164" s="141" t="s">
        <v>42</v>
      </c>
      <c r="D164" s="99" t="s">
        <v>555</v>
      </c>
      <c r="E164" s="99" t="s">
        <v>349</v>
      </c>
      <c r="F164" s="28" t="s">
        <v>548</v>
      </c>
    </row>
    <row r="165" spans="1:6">
      <c r="A165" s="99"/>
      <c r="B165" s="141" t="s">
        <v>768</v>
      </c>
      <c r="C165" s="99" t="s">
        <v>762</v>
      </c>
      <c r="D165" s="99" t="s">
        <v>556</v>
      </c>
      <c r="E165" s="99" t="s">
        <v>543</v>
      </c>
      <c r="F165" s="28" t="s">
        <v>548</v>
      </c>
    </row>
    <row r="166" spans="1:6">
      <c r="A166" s="99"/>
      <c r="B166" s="141" t="s">
        <v>768</v>
      </c>
      <c r="C166" s="141" t="s">
        <v>24</v>
      </c>
      <c r="D166" s="99" t="s">
        <v>557</v>
      </c>
      <c r="E166" s="141" t="s">
        <v>770</v>
      </c>
      <c r="F166" s="28" t="s">
        <v>548</v>
      </c>
    </row>
    <row r="167" spans="1:6">
      <c r="A167" s="99"/>
      <c r="B167" s="141" t="s">
        <v>115</v>
      </c>
      <c r="C167" s="141" t="s">
        <v>24</v>
      </c>
      <c r="D167" s="99" t="s">
        <v>558</v>
      </c>
      <c r="E167" s="141" t="s">
        <v>772</v>
      </c>
      <c r="F167" s="28" t="s">
        <v>548</v>
      </c>
    </row>
    <row r="168" spans="1:6">
      <c r="A168" s="99">
        <v>153</v>
      </c>
      <c r="B168" s="99" t="s">
        <v>131</v>
      </c>
      <c r="C168" s="141" t="s">
        <v>24</v>
      </c>
      <c r="D168" s="28" t="s">
        <v>618</v>
      </c>
      <c r="E168" s="28" t="s">
        <v>338</v>
      </c>
      <c r="F168" s="283" t="s">
        <v>560</v>
      </c>
    </row>
    <row r="169" spans="1:6">
      <c r="A169" s="99">
        <v>154</v>
      </c>
      <c r="B169" s="99" t="s">
        <v>131</v>
      </c>
      <c r="C169" s="141" t="s">
        <v>42</v>
      </c>
      <c r="D169" s="28" t="s">
        <v>620</v>
      </c>
      <c r="E169" s="28" t="s">
        <v>437</v>
      </c>
      <c r="F169" s="283" t="s">
        <v>560</v>
      </c>
    </row>
    <row r="170" spans="1:6">
      <c r="A170" s="99">
        <v>155</v>
      </c>
      <c r="B170" s="99" t="s">
        <v>131</v>
      </c>
      <c r="C170" s="141" t="s">
        <v>24</v>
      </c>
      <c r="D170" s="28" t="s">
        <v>621</v>
      </c>
      <c r="E170" s="28" t="s">
        <v>338</v>
      </c>
      <c r="F170" s="283" t="s">
        <v>560</v>
      </c>
    </row>
    <row r="171" spans="1:6">
      <c r="A171" s="99">
        <v>156</v>
      </c>
      <c r="B171" s="99" t="s">
        <v>131</v>
      </c>
      <c r="C171" s="141" t="s">
        <v>42</v>
      </c>
      <c r="D171" s="28" t="s">
        <v>622</v>
      </c>
      <c r="E171" s="28" t="s">
        <v>437</v>
      </c>
      <c r="F171" s="283" t="s">
        <v>560</v>
      </c>
    </row>
    <row r="172" spans="1:6">
      <c r="A172" s="56"/>
      <c r="B172" s="99" t="s">
        <v>131</v>
      </c>
      <c r="C172" s="28" t="s">
        <v>761</v>
      </c>
      <c r="D172" s="28" t="s">
        <v>619</v>
      </c>
      <c r="E172" s="28" t="s">
        <v>761</v>
      </c>
      <c r="F172" s="28" t="s">
        <v>773</v>
      </c>
    </row>
    <row r="173" spans="1:6">
      <c r="A173" s="28"/>
      <c r="B173" s="28" t="s">
        <v>115</v>
      </c>
      <c r="C173" s="28" t="s">
        <v>24</v>
      </c>
      <c r="D173" s="28" t="s">
        <v>588</v>
      </c>
      <c r="E173" s="28" t="s">
        <v>774</v>
      </c>
      <c r="F173" s="28" t="s">
        <v>440</v>
      </c>
    </row>
    <row r="174" spans="1:6">
      <c r="A174" s="28"/>
      <c r="B174" s="28" t="s">
        <v>115</v>
      </c>
      <c r="C174" s="28" t="s">
        <v>24</v>
      </c>
      <c r="D174" s="28" t="s">
        <v>596</v>
      </c>
      <c r="E174" s="28" t="s">
        <v>774</v>
      </c>
      <c r="F174" s="28" t="s">
        <v>451</v>
      </c>
    </row>
    <row r="175" spans="1:6">
      <c r="B175" s="141"/>
      <c r="C175" s="141" t="s">
        <v>761</v>
      </c>
      <c r="D175" s="141" t="s">
        <v>608</v>
      </c>
      <c r="E175" s="141" t="s">
        <v>761</v>
      </c>
      <c r="F175" s="28" t="s">
        <v>589</v>
      </c>
    </row>
  </sheetData>
  <autoFilter xmlns:etc="http://www.wps.cn/officeDocument/2017/etCustomData" ref="A1:F175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O139"/>
  <sheetViews>
    <sheetView topLeftCell="T1" workbookViewId="0">
      <selection activeCell="AC39" sqref="AC39"/>
    </sheetView>
  </sheetViews>
  <sheetFormatPr defaultColWidth="8.88392857142857" defaultRowHeight="16.8"/>
  <cols>
    <col min="1" max="1" width="14.8839285714286" style="1" customWidth="1"/>
    <col min="2" max="2" width="13.8839285714286" style="1" customWidth="1"/>
    <col min="3" max="3" width="14" style="1" customWidth="1"/>
    <col min="4" max="4" width="12.4375" style="1" customWidth="1"/>
    <col min="5" max="5" width="15.8839285714286" style="154" customWidth="1"/>
    <col min="6" max="6" width="31.1071428571429" style="1" customWidth="1"/>
    <col min="7" max="7" width="25.6696428571429" style="154" customWidth="1"/>
    <col min="8" max="8" width="13.3303571428571" style="1" customWidth="1"/>
    <col min="9" max="9" width="26.1071428571429" style="1" customWidth="1"/>
    <col min="10" max="10" width="8.88392857142857" style="1"/>
    <col min="11" max="11" width="11" style="1" customWidth="1"/>
    <col min="12" max="12" width="11.1071428571429" style="1" customWidth="1"/>
    <col min="13" max="13" width="12.1071428571429" style="1" customWidth="1"/>
    <col min="14" max="14" width="15" style="1" customWidth="1"/>
    <col min="15" max="15" width="13.5625" style="1" customWidth="1"/>
    <col min="16" max="16" width="30.2142857142857" style="1" customWidth="1"/>
    <col min="17" max="17" width="25.6696428571429" style="1" customWidth="1"/>
    <col min="18" max="18" width="14.8839285714286" style="1" customWidth="1"/>
    <col min="19" max="19" width="17.2142857142857" style="1" customWidth="1"/>
    <col min="20" max="21" width="8.88392857142857" style="226"/>
    <col min="22" max="23" width="8.88392857142857" style="1"/>
    <col min="24" max="24" width="11.7767857142857" style="1" customWidth="1"/>
    <col min="25" max="25" width="12.5625" style="1" customWidth="1"/>
    <col min="26" max="26" width="14.5625" style="1" customWidth="1"/>
    <col min="27" max="27" width="31.1071428571429" style="1" customWidth="1"/>
    <col min="28" max="28" width="25.6696428571429" style="1" customWidth="1"/>
    <col min="29" max="29" width="12.8839285714286" style="1" customWidth="1"/>
    <col min="30" max="30" width="22.2142857142857" style="1" customWidth="1"/>
    <col min="31" max="31" width="8.88392857142857" style="1" customWidth="1"/>
    <col min="32" max="33" width="8.88392857142857" style="1"/>
    <col min="34" max="34" width="12.2142857142857" style="1" customWidth="1"/>
    <col min="35" max="35" width="14" style="1" customWidth="1"/>
    <col min="36" max="36" width="12.6696428571429" style="1" customWidth="1"/>
    <col min="37" max="37" width="31.1071428571429" style="1" customWidth="1"/>
    <col min="38" max="38" width="25.6696428571429" style="1" customWidth="1"/>
    <col min="39" max="39" width="10.1071428571429" style="1" customWidth="1"/>
    <col min="40" max="40" width="21.6696428571429" style="1" customWidth="1"/>
    <col min="41" max="16384" width="8.88392857142857" style="1"/>
  </cols>
  <sheetData>
    <row r="1" s="81" customFormat="1" ht="46" spans="1:40">
      <c r="A1" s="10" t="str">
        <f>VLOOKUP(B1,'00设备表'!$D:$F,3,0)</f>
        <v>HW105-01</v>
      </c>
      <c r="B1" s="42" t="str">
        <f>'00设备表'!D11</f>
        <v>政务外网区核心交换机-1</v>
      </c>
      <c r="C1" s="17" t="str">
        <f>VLOOKUP(B1,'00设备表'!$D:$F,2,0)</f>
        <v>华为CE8865-4C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HW105-02</v>
      </c>
      <c r="L1" s="42" t="str">
        <f>'00设备表'!D20</f>
        <v>政务外网区核心交换机-2</v>
      </c>
      <c r="M1" s="43" t="str">
        <f>VLOOKUP(L1,'00设备表'!$D:$F,2,0)</f>
        <v>华为CE8865-4C</v>
      </c>
      <c r="N1" s="58"/>
      <c r="O1" s="58"/>
      <c r="P1" s="58"/>
      <c r="Q1" s="58"/>
      <c r="R1" s="58"/>
      <c r="S1" s="58"/>
      <c r="T1" s="227"/>
      <c r="U1" s="227"/>
      <c r="V1" s="10" t="str">
        <f>VLOOKUP(W1,'00设备表'!$D:$F,3,0)</f>
        <v>HW107-02</v>
      </c>
      <c r="W1" s="42" t="str">
        <f>'00设备表'!D80</f>
        <v>互联网区核心交换机-1</v>
      </c>
      <c r="X1" s="17" t="str">
        <f>VLOOKUP(W1,'00设备表'!$D:$F,2,0)</f>
        <v>华为CE8865-4C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HW107-03</v>
      </c>
      <c r="AG1" s="42" t="str">
        <f>'00设备表'!D90</f>
        <v>互联网区核心交换机-2</v>
      </c>
      <c r="AH1" s="43" t="str">
        <f>VLOOKUP(AG1,'00设备表'!$D:$F,2,0)</f>
        <v>华为CE8865-4C</v>
      </c>
      <c r="AI1" s="58"/>
      <c r="AJ1" s="58"/>
      <c r="AK1" s="58"/>
      <c r="AL1" s="58"/>
      <c r="AM1" s="58"/>
      <c r="AN1" s="58"/>
    </row>
    <row r="2" ht="31" spans="1:40">
      <c r="A2" s="228" t="s">
        <v>775</v>
      </c>
      <c r="B2" s="228" t="s">
        <v>776</v>
      </c>
      <c r="C2" s="228" t="s">
        <v>777</v>
      </c>
      <c r="D2" s="228" t="s">
        <v>778</v>
      </c>
      <c r="E2" s="228" t="s">
        <v>779</v>
      </c>
      <c r="F2" s="228" t="s">
        <v>780</v>
      </c>
      <c r="G2" s="229" t="s">
        <v>781</v>
      </c>
      <c r="H2" s="228" t="s">
        <v>782</v>
      </c>
      <c r="I2" s="228" t="s">
        <v>335</v>
      </c>
      <c r="K2" s="228" t="s">
        <v>775</v>
      </c>
      <c r="L2" s="228" t="s">
        <v>776</v>
      </c>
      <c r="M2" s="228" t="s">
        <v>777</v>
      </c>
      <c r="N2" s="228" t="s">
        <v>778</v>
      </c>
      <c r="O2" s="228" t="s">
        <v>779</v>
      </c>
      <c r="P2" s="228" t="s">
        <v>780</v>
      </c>
      <c r="Q2" s="229" t="s">
        <v>781</v>
      </c>
      <c r="R2" s="228" t="s">
        <v>782</v>
      </c>
      <c r="S2" s="228" t="s">
        <v>335</v>
      </c>
      <c r="V2" s="228" t="s">
        <v>775</v>
      </c>
      <c r="W2" s="228" t="s">
        <v>776</v>
      </c>
      <c r="X2" s="228" t="s">
        <v>777</v>
      </c>
      <c r="Y2" s="228" t="s">
        <v>778</v>
      </c>
      <c r="Z2" s="228" t="s">
        <v>779</v>
      </c>
      <c r="AA2" s="228" t="s">
        <v>780</v>
      </c>
      <c r="AB2" s="229" t="s">
        <v>781</v>
      </c>
      <c r="AC2" s="228" t="s">
        <v>782</v>
      </c>
      <c r="AD2" s="228" t="s">
        <v>335</v>
      </c>
      <c r="AF2" s="228" t="s">
        <v>775</v>
      </c>
      <c r="AG2" s="228" t="s">
        <v>776</v>
      </c>
      <c r="AH2" s="228" t="s">
        <v>777</v>
      </c>
      <c r="AI2" s="228" t="s">
        <v>778</v>
      </c>
      <c r="AJ2" s="228" t="s">
        <v>779</v>
      </c>
      <c r="AK2" s="228" t="s">
        <v>780</v>
      </c>
      <c r="AL2" s="229" t="s">
        <v>781</v>
      </c>
      <c r="AM2" s="228" t="s">
        <v>782</v>
      </c>
      <c r="AN2" s="228" t="s">
        <v>335</v>
      </c>
    </row>
    <row r="3" spans="1:40">
      <c r="A3" s="230" t="s">
        <v>783</v>
      </c>
      <c r="B3" s="230" t="s">
        <v>784</v>
      </c>
      <c r="C3" s="32" t="s">
        <v>785</v>
      </c>
      <c r="D3" s="32" t="s">
        <v>786</v>
      </c>
      <c r="E3" s="10"/>
      <c r="F3" s="28"/>
      <c r="G3" s="10"/>
      <c r="H3" s="24"/>
      <c r="I3" s="32"/>
      <c r="K3" s="230" t="s">
        <v>787</v>
      </c>
      <c r="L3" s="230" t="s">
        <v>788</v>
      </c>
      <c r="M3" s="32" t="s">
        <v>785</v>
      </c>
      <c r="N3" s="32" t="s">
        <v>786</v>
      </c>
      <c r="O3" s="28"/>
      <c r="P3" s="28"/>
      <c r="Q3" s="28"/>
      <c r="R3" s="24"/>
      <c r="S3" s="32"/>
      <c r="V3" s="230" t="s">
        <v>787</v>
      </c>
      <c r="W3" s="230" t="s">
        <v>788</v>
      </c>
      <c r="X3" s="32" t="s">
        <v>785</v>
      </c>
      <c r="Y3" s="32" t="s">
        <v>786</v>
      </c>
      <c r="Z3" s="10"/>
      <c r="AA3" s="28"/>
      <c r="AB3" s="10"/>
      <c r="AC3" s="24"/>
      <c r="AD3" s="32"/>
      <c r="AF3" s="230" t="s">
        <v>787</v>
      </c>
      <c r="AG3" s="230" t="s">
        <v>788</v>
      </c>
      <c r="AH3" s="32" t="s">
        <v>785</v>
      </c>
      <c r="AI3" s="32" t="s">
        <v>786</v>
      </c>
      <c r="AJ3" s="28"/>
      <c r="AK3" s="28"/>
      <c r="AL3" s="28"/>
      <c r="AM3" s="24"/>
      <c r="AN3" s="32"/>
    </row>
    <row r="4" spans="1:40">
      <c r="A4" s="230"/>
      <c r="B4" s="230" t="s">
        <v>788</v>
      </c>
      <c r="C4" s="32" t="s">
        <v>789</v>
      </c>
      <c r="D4" s="32" t="s">
        <v>786</v>
      </c>
      <c r="E4" s="10" t="str">
        <f>VLOOKUP(F4,'00设备表'!$D:$F,3,0)</f>
        <v>HW105-02</v>
      </c>
      <c r="F4" s="28" t="s">
        <v>358</v>
      </c>
      <c r="G4" s="50" t="str">
        <f>VLOOKUP(F4,'00设备表'!$D:$F,2,0)</f>
        <v>华为5855</v>
      </c>
      <c r="H4" s="24" t="s">
        <v>790</v>
      </c>
      <c r="I4" s="32"/>
      <c r="K4" s="230"/>
      <c r="L4" s="230" t="s">
        <v>788</v>
      </c>
      <c r="M4" s="32" t="s">
        <v>789</v>
      </c>
      <c r="N4" s="32" t="s">
        <v>786</v>
      </c>
      <c r="O4" s="10" t="str">
        <f>VLOOKUP(P4,'00设备表'!$D:$F,3,0)</f>
        <v>HW105-02</v>
      </c>
      <c r="P4" s="28" t="s">
        <v>358</v>
      </c>
      <c r="Q4" s="50" t="str">
        <f>VLOOKUP(P4,'00设备表'!$D:$F,2,0)</f>
        <v>华为5855</v>
      </c>
      <c r="R4" s="24" t="s">
        <v>791</v>
      </c>
      <c r="S4" s="32"/>
      <c r="V4" s="230"/>
      <c r="W4" s="230" t="s">
        <v>788</v>
      </c>
      <c r="X4" s="32" t="s">
        <v>789</v>
      </c>
      <c r="Y4" s="32" t="s">
        <v>786</v>
      </c>
      <c r="Z4" s="10" t="str">
        <f>VLOOKUP(AA4,'00设备表'!$D:$F,3,0)</f>
        <v>HW107-03</v>
      </c>
      <c r="AA4" s="28" t="s">
        <v>456</v>
      </c>
      <c r="AB4" s="50" t="str">
        <f>VLOOKUP(AA4,'00设备表'!$D:$F,2,0)</f>
        <v>华为5855</v>
      </c>
      <c r="AC4" s="24" t="s">
        <v>792</v>
      </c>
      <c r="AD4" s="32"/>
      <c r="AF4" s="230"/>
      <c r="AG4" s="230" t="s">
        <v>788</v>
      </c>
      <c r="AH4" s="32" t="s">
        <v>789</v>
      </c>
      <c r="AI4" s="32" t="s">
        <v>786</v>
      </c>
      <c r="AJ4" s="10" t="str">
        <f>VLOOKUP(AK4,'00设备表'!$D:$F,3,0)</f>
        <v>HW107-03</v>
      </c>
      <c r="AK4" s="28" t="s">
        <v>456</v>
      </c>
      <c r="AL4" s="50" t="str">
        <f>VLOOKUP(AK4,'00设备表'!$D:$F,2,0)</f>
        <v>华为5855</v>
      </c>
      <c r="AM4" s="24" t="s">
        <v>793</v>
      </c>
      <c r="AN4" s="32"/>
    </row>
    <row r="5" spans="1:40">
      <c r="A5" s="230" t="s">
        <v>794</v>
      </c>
      <c r="B5" s="32" t="s">
        <v>795</v>
      </c>
      <c r="C5" s="231" t="s">
        <v>794</v>
      </c>
      <c r="D5" s="32" t="s">
        <v>796</v>
      </c>
      <c r="E5" s="10" t="str">
        <f>VLOOKUP(F5,'00设备表'!$D:$F,3,0)</f>
        <v>HW105-06</v>
      </c>
      <c r="F5" s="99" t="s">
        <v>391</v>
      </c>
      <c r="G5" s="50" t="str">
        <f>VLOOKUP(F5,'00设备表'!$D:$F,2,0)</f>
        <v>华为CE6881H</v>
      </c>
      <c r="H5" s="197" t="s">
        <v>797</v>
      </c>
      <c r="I5" s="210"/>
      <c r="K5" s="230" t="s">
        <v>794</v>
      </c>
      <c r="L5" s="32" t="s">
        <v>795</v>
      </c>
      <c r="M5" s="231" t="s">
        <v>794</v>
      </c>
      <c r="N5" s="32" t="s">
        <v>796</v>
      </c>
      <c r="O5" s="10" t="str">
        <f>VLOOKUP(P5,'00设备表'!$D:$F,3,0)</f>
        <v>HW105-06</v>
      </c>
      <c r="P5" s="99" t="s">
        <v>391</v>
      </c>
      <c r="Q5" s="50" t="str">
        <f>VLOOKUP(P5,'00设备表'!$D:$F,2,0)</f>
        <v>华为CE6881H</v>
      </c>
      <c r="R5" s="197" t="s">
        <v>798</v>
      </c>
      <c r="S5" s="210"/>
      <c r="V5" s="230" t="s">
        <v>794</v>
      </c>
      <c r="W5" s="32" t="s">
        <v>795</v>
      </c>
      <c r="X5" s="231" t="s">
        <v>794</v>
      </c>
      <c r="Y5" s="32" t="s">
        <v>796</v>
      </c>
      <c r="Z5" s="10" t="str">
        <f>VLOOKUP(AA5,'00设备表'!$D:$F,3,0)</f>
        <v>HW107-07</v>
      </c>
      <c r="AA5" s="99" t="s">
        <v>485</v>
      </c>
      <c r="AB5" s="50" t="str">
        <f>VLOOKUP(AA5,'00设备表'!$D:$F,2,0)</f>
        <v>华为CE6881H</v>
      </c>
      <c r="AC5" s="197" t="s">
        <v>797</v>
      </c>
      <c r="AD5" s="210"/>
      <c r="AF5" s="230" t="s">
        <v>794</v>
      </c>
      <c r="AG5" s="32" t="s">
        <v>795</v>
      </c>
      <c r="AH5" s="231" t="s">
        <v>794</v>
      </c>
      <c r="AI5" s="32" t="s">
        <v>796</v>
      </c>
      <c r="AJ5" s="10" t="str">
        <f>VLOOKUP(AK5,'00设备表'!$D:$F,3,0)</f>
        <v>HW107-07</v>
      </c>
      <c r="AK5" s="99" t="s">
        <v>485</v>
      </c>
      <c r="AL5" s="50" t="str">
        <f>VLOOKUP(AK5,'00设备表'!$D:$F,2,0)</f>
        <v>华为CE6881H</v>
      </c>
      <c r="AM5" s="197" t="s">
        <v>798</v>
      </c>
      <c r="AN5" s="210"/>
    </row>
    <row r="6" spans="1:40">
      <c r="A6" s="230"/>
      <c r="B6" s="32"/>
      <c r="C6" s="231" t="s">
        <v>799</v>
      </c>
      <c r="D6" s="32" t="s">
        <v>796</v>
      </c>
      <c r="E6" s="10" t="str">
        <f>VLOOKUP(F6,'00设备表'!$D:$F,3,0)</f>
        <v>HW105-08</v>
      </c>
      <c r="F6" s="141" t="s">
        <v>401</v>
      </c>
      <c r="G6" s="50" t="str">
        <f>VLOOKUP(F6,'00设备表'!$D:$F,2,0)</f>
        <v>华为CE6881H</v>
      </c>
      <c r="H6" s="197" t="s">
        <v>797</v>
      </c>
      <c r="I6" s="210"/>
      <c r="K6" s="230"/>
      <c r="L6" s="32"/>
      <c r="M6" s="231" t="s">
        <v>799</v>
      </c>
      <c r="N6" s="32" t="s">
        <v>796</v>
      </c>
      <c r="O6" s="10" t="str">
        <f>VLOOKUP(P6,'00设备表'!$D:$F,3,0)</f>
        <v>HW105-08</v>
      </c>
      <c r="P6" s="141" t="s">
        <v>401</v>
      </c>
      <c r="Q6" s="50" t="str">
        <f>VLOOKUP(P6,'00设备表'!$D:$F,2,0)</f>
        <v>华为CE6881H</v>
      </c>
      <c r="R6" s="197" t="s">
        <v>798</v>
      </c>
      <c r="S6" s="210"/>
      <c r="V6" s="230"/>
      <c r="W6" s="32"/>
      <c r="X6" s="231" t="s">
        <v>799</v>
      </c>
      <c r="Y6" s="32" t="s">
        <v>796</v>
      </c>
      <c r="Z6" s="10" t="str">
        <f>VLOOKUP(AA6,'00设备表'!$D:$F,3,0)</f>
        <v>HW107-08</v>
      </c>
      <c r="AA6" s="141" t="s">
        <v>495</v>
      </c>
      <c r="AB6" s="50" t="str">
        <f>VLOOKUP(AA6,'00设备表'!$D:$F,2,0)</f>
        <v>华为CE6881H</v>
      </c>
      <c r="AC6" s="197" t="s">
        <v>797</v>
      </c>
      <c r="AD6" s="210"/>
      <c r="AF6" s="230"/>
      <c r="AG6" s="32"/>
      <c r="AH6" s="231" t="s">
        <v>799</v>
      </c>
      <c r="AI6" s="32" t="s">
        <v>796</v>
      </c>
      <c r="AJ6" s="10" t="str">
        <f>VLOOKUP(AK6,'00设备表'!$D:$F,3,0)</f>
        <v>HW107-08</v>
      </c>
      <c r="AK6" s="141" t="s">
        <v>495</v>
      </c>
      <c r="AL6" s="50" t="str">
        <f>VLOOKUP(AK6,'00设备表'!$D:$F,2,0)</f>
        <v>华为CE6881H</v>
      </c>
      <c r="AM6" s="197" t="s">
        <v>798</v>
      </c>
      <c r="AN6" s="210"/>
    </row>
    <row r="7" spans="1:40">
      <c r="A7" s="230"/>
      <c r="B7" s="32"/>
      <c r="C7" s="231" t="s">
        <v>800</v>
      </c>
      <c r="D7" s="32" t="s">
        <v>796</v>
      </c>
      <c r="E7" s="10" t="str">
        <f>VLOOKUP(F7,'00设备表'!$D:$F,3,0)</f>
        <v>HW106-04</v>
      </c>
      <c r="F7" s="141" t="s">
        <v>427</v>
      </c>
      <c r="G7" s="50" t="str">
        <f>VLOOKUP(F7,'00设备表'!$D:$F,2,0)</f>
        <v>华为CE6881H</v>
      </c>
      <c r="H7" s="197" t="s">
        <v>797</v>
      </c>
      <c r="I7" s="210"/>
      <c r="K7" s="230"/>
      <c r="L7" s="32"/>
      <c r="M7" s="231" t="s">
        <v>800</v>
      </c>
      <c r="N7" s="32" t="s">
        <v>796</v>
      </c>
      <c r="O7" s="10" t="str">
        <f>VLOOKUP(P7,'00设备表'!$D:$F,3,0)</f>
        <v>HW106-04</v>
      </c>
      <c r="P7" s="141" t="s">
        <v>427</v>
      </c>
      <c r="Q7" s="50" t="str">
        <f>VLOOKUP(P7,'00设备表'!$D:$F,2,0)</f>
        <v>华为CE6881H</v>
      </c>
      <c r="R7" s="197" t="s">
        <v>798</v>
      </c>
      <c r="S7" s="210"/>
      <c r="V7" s="230"/>
      <c r="W7" s="32"/>
      <c r="X7" s="231" t="s">
        <v>800</v>
      </c>
      <c r="Y7" s="32" t="s">
        <v>796</v>
      </c>
      <c r="Z7" s="10" t="str">
        <f>VLOOKUP(AA7,'00设备表'!$D:$F,3,0)</f>
        <v>HW108-01</v>
      </c>
      <c r="AA7" s="141" t="s">
        <v>512</v>
      </c>
      <c r="AB7" s="50" t="str">
        <f>VLOOKUP(AA7,'00设备表'!$D:$F,2,0)</f>
        <v>华为CE6881H</v>
      </c>
      <c r="AC7" s="197" t="s">
        <v>797</v>
      </c>
      <c r="AD7" s="210"/>
      <c r="AF7" s="230"/>
      <c r="AG7" s="32"/>
      <c r="AH7" s="231" t="s">
        <v>800</v>
      </c>
      <c r="AI7" s="32" t="s">
        <v>796</v>
      </c>
      <c r="AJ7" s="10" t="str">
        <f>VLOOKUP(AK7,'00设备表'!$D:$F,3,0)</f>
        <v>HW108-01</v>
      </c>
      <c r="AK7" s="141" t="s">
        <v>512</v>
      </c>
      <c r="AL7" s="50" t="str">
        <f>VLOOKUP(AK7,'00设备表'!$D:$F,2,0)</f>
        <v>华为CE6881H</v>
      </c>
      <c r="AM7" s="197" t="s">
        <v>798</v>
      </c>
      <c r="AN7" s="210"/>
    </row>
    <row r="8" spans="1:40">
      <c r="A8" s="230"/>
      <c r="B8" s="32"/>
      <c r="C8" s="231" t="s">
        <v>801</v>
      </c>
      <c r="D8" s="32" t="s">
        <v>796</v>
      </c>
      <c r="E8" s="10" t="str">
        <f>VLOOKUP(F8,'00设备表'!$D:$F,3,0)</f>
        <v>HW106-06</v>
      </c>
      <c r="F8" s="141" t="s">
        <v>435</v>
      </c>
      <c r="G8" s="50" t="str">
        <f>VLOOKUP(F8,'00设备表'!$D:$F,2,0)</f>
        <v>华为CE6881H</v>
      </c>
      <c r="H8" s="197" t="s">
        <v>797</v>
      </c>
      <c r="I8" s="210"/>
      <c r="K8" s="230"/>
      <c r="L8" s="32"/>
      <c r="M8" s="231" t="s">
        <v>801</v>
      </c>
      <c r="N8" s="32" t="s">
        <v>796</v>
      </c>
      <c r="O8" s="10" t="str">
        <f>VLOOKUP(P8,'00设备表'!$D:$F,3,0)</f>
        <v>HW106-06</v>
      </c>
      <c r="P8" s="141" t="s">
        <v>435</v>
      </c>
      <c r="Q8" s="50" t="str">
        <f>VLOOKUP(P8,'00设备表'!$D:$F,2,0)</f>
        <v>华为CE6881H</v>
      </c>
      <c r="R8" s="197" t="s">
        <v>798</v>
      </c>
      <c r="S8" s="210"/>
      <c r="V8" s="230"/>
      <c r="W8" s="32"/>
      <c r="X8" s="231" t="s">
        <v>801</v>
      </c>
      <c r="Y8" s="32" t="s">
        <v>796</v>
      </c>
      <c r="Z8" s="10" t="str">
        <f>VLOOKUP(AA8,'00设备表'!$D:$F,3,0)</f>
        <v>HW108-03</v>
      </c>
      <c r="AA8" s="141" t="s">
        <v>523</v>
      </c>
      <c r="AB8" s="50" t="str">
        <f>VLOOKUP(AA8,'00设备表'!$D:$F,2,0)</f>
        <v>华为CE6881H</v>
      </c>
      <c r="AC8" s="197" t="s">
        <v>797</v>
      </c>
      <c r="AD8" s="210"/>
      <c r="AF8" s="230"/>
      <c r="AG8" s="32"/>
      <c r="AH8" s="231" t="s">
        <v>801</v>
      </c>
      <c r="AI8" s="32" t="s">
        <v>796</v>
      </c>
      <c r="AJ8" s="10" t="str">
        <f>VLOOKUP(AK8,'00设备表'!$D:$F,3,0)</f>
        <v>HW108-03</v>
      </c>
      <c r="AK8" s="141" t="s">
        <v>523</v>
      </c>
      <c r="AL8" s="50" t="str">
        <f>VLOOKUP(AK8,'00设备表'!$D:$F,2,0)</f>
        <v>华为CE6881H</v>
      </c>
      <c r="AM8" s="197" t="s">
        <v>798</v>
      </c>
      <c r="AN8" s="210"/>
    </row>
    <row r="9" spans="1:40">
      <c r="A9" s="230"/>
      <c r="B9" s="32"/>
      <c r="C9" s="231" t="s">
        <v>802</v>
      </c>
      <c r="D9" s="32" t="s">
        <v>796</v>
      </c>
      <c r="E9" s="10" t="str">
        <f>VLOOKUP(F9,'00设备表'!$D:$F,3,0)</f>
        <v>HW106-02</v>
      </c>
      <c r="F9" s="141" t="s">
        <v>417</v>
      </c>
      <c r="G9" s="50" t="str">
        <f>VLOOKUP(F9,'00设备表'!$D:$F,2,0)</f>
        <v>华为CE6881H</v>
      </c>
      <c r="H9" s="197" t="s">
        <v>797</v>
      </c>
      <c r="I9" s="210"/>
      <c r="K9" s="230"/>
      <c r="L9" s="32"/>
      <c r="M9" s="231" t="s">
        <v>802</v>
      </c>
      <c r="N9" s="32" t="s">
        <v>796</v>
      </c>
      <c r="O9" s="10" t="str">
        <f>VLOOKUP(P9,'00设备表'!$D:$F,3,0)</f>
        <v>HW106-02</v>
      </c>
      <c r="P9" s="141" t="s">
        <v>417</v>
      </c>
      <c r="Q9" s="50" t="str">
        <f>VLOOKUP(P9,'00设备表'!$D:$F,2,0)</f>
        <v>华为CE6881H</v>
      </c>
      <c r="R9" s="197" t="s">
        <v>798</v>
      </c>
      <c r="S9" s="210"/>
      <c r="V9" s="230"/>
      <c r="W9" s="32"/>
      <c r="X9" s="231" t="s">
        <v>802</v>
      </c>
      <c r="Y9" s="32" t="s">
        <v>796</v>
      </c>
      <c r="Z9" s="10" t="str">
        <f>VLOOKUP(AA9,'00设备表'!$D:$F,3,0)</f>
        <v>HW108-01</v>
      </c>
      <c r="AA9" s="141" t="s">
        <v>513</v>
      </c>
      <c r="AB9" s="50" t="str">
        <f>VLOOKUP(AA9,'00设备表'!$D:$F,2,0)</f>
        <v>华为CE6881H</v>
      </c>
      <c r="AC9" s="197" t="s">
        <v>797</v>
      </c>
      <c r="AD9" s="210"/>
      <c r="AF9" s="230"/>
      <c r="AG9" s="32"/>
      <c r="AH9" s="231" t="s">
        <v>802</v>
      </c>
      <c r="AI9" s="32" t="s">
        <v>796</v>
      </c>
      <c r="AJ9" s="10" t="str">
        <f>VLOOKUP(AK9,'00设备表'!$D:$F,3,0)</f>
        <v>HW108-01</v>
      </c>
      <c r="AK9" s="141" t="s">
        <v>513</v>
      </c>
      <c r="AL9" s="50" t="str">
        <f>VLOOKUP(AK9,'00设备表'!$D:$F,2,0)</f>
        <v>华为CE6881H</v>
      </c>
      <c r="AM9" s="197" t="s">
        <v>798</v>
      </c>
      <c r="AN9" s="210"/>
    </row>
    <row r="10" spans="1:40">
      <c r="A10" s="230"/>
      <c r="B10" s="32"/>
      <c r="C10" s="231" t="s">
        <v>803</v>
      </c>
      <c r="D10" s="32" t="s">
        <v>796</v>
      </c>
      <c r="E10" s="10" t="str">
        <f>VLOOKUP(F10,'00设备表'!$D:$F,3,0)</f>
        <v>HW106-03</v>
      </c>
      <c r="F10" s="141" t="s">
        <v>423</v>
      </c>
      <c r="G10" s="50" t="str">
        <f>VLOOKUP(F10,'00设备表'!$D:$F,2,0)</f>
        <v>华为CE6881H</v>
      </c>
      <c r="H10" s="197" t="s">
        <v>797</v>
      </c>
      <c r="I10" s="210"/>
      <c r="K10" s="230"/>
      <c r="L10" s="32"/>
      <c r="M10" s="231" t="s">
        <v>803</v>
      </c>
      <c r="N10" s="32" t="s">
        <v>796</v>
      </c>
      <c r="O10" s="10" t="str">
        <f>VLOOKUP(P10,'00设备表'!$D:$F,3,0)</f>
        <v>HW106-03</v>
      </c>
      <c r="P10" s="141" t="s">
        <v>423</v>
      </c>
      <c r="Q10" s="50" t="str">
        <f>VLOOKUP(P10,'00设备表'!$D:$F,2,0)</f>
        <v>华为CE6881H</v>
      </c>
      <c r="R10" s="197" t="s">
        <v>798</v>
      </c>
      <c r="S10" s="210"/>
      <c r="V10" s="230"/>
      <c r="W10" s="32"/>
      <c r="X10" s="231" t="s">
        <v>803</v>
      </c>
      <c r="Y10" s="32" t="s">
        <v>796</v>
      </c>
      <c r="Z10" s="10" t="str">
        <f>VLOOKUP(AA10,'00设备表'!$D:$F,3,0)</f>
        <v>HW108-03</v>
      </c>
      <c r="AA10" s="141" t="s">
        <v>524</v>
      </c>
      <c r="AB10" s="50" t="str">
        <f>VLOOKUP(AA10,'00设备表'!$D:$F,2,0)</f>
        <v>华为CE6881H</v>
      </c>
      <c r="AC10" s="197" t="s">
        <v>797</v>
      </c>
      <c r="AD10" s="210"/>
      <c r="AF10" s="230"/>
      <c r="AG10" s="32"/>
      <c r="AH10" s="231" t="s">
        <v>803</v>
      </c>
      <c r="AI10" s="32" t="s">
        <v>796</v>
      </c>
      <c r="AJ10" s="10" t="str">
        <f>VLOOKUP(AK10,'00设备表'!$D:$F,3,0)</f>
        <v>HW108-03</v>
      </c>
      <c r="AK10" s="141" t="s">
        <v>524</v>
      </c>
      <c r="AL10" s="50" t="str">
        <f>VLOOKUP(AK10,'00设备表'!$D:$F,2,0)</f>
        <v>华为CE6881H</v>
      </c>
      <c r="AM10" s="197" t="s">
        <v>798</v>
      </c>
      <c r="AN10" s="210"/>
    </row>
    <row r="11" spans="1:40">
      <c r="A11" s="230"/>
      <c r="B11" s="32"/>
      <c r="C11" s="231" t="s">
        <v>804</v>
      </c>
      <c r="D11" s="32" t="s">
        <v>796</v>
      </c>
      <c r="E11" s="10" t="str">
        <f>VLOOKUP(F11,'00设备表'!$D:$F,3,0)</f>
        <v>HW105-01</v>
      </c>
      <c r="F11" s="28" t="s">
        <v>341</v>
      </c>
      <c r="G11" s="50" t="str">
        <f>VLOOKUP(F11,'00设备表'!$D:$F,2,0)</f>
        <v>华为CE6881H</v>
      </c>
      <c r="H11" s="197" t="s">
        <v>797</v>
      </c>
      <c r="I11" s="210"/>
      <c r="K11" s="230"/>
      <c r="L11" s="32"/>
      <c r="M11" s="231" t="s">
        <v>804</v>
      </c>
      <c r="N11" s="32" t="s">
        <v>796</v>
      </c>
      <c r="O11" s="10" t="str">
        <f>VLOOKUP(P11,'00设备表'!$D:$F,3,0)</f>
        <v>HW105-01</v>
      </c>
      <c r="P11" s="28" t="s">
        <v>341</v>
      </c>
      <c r="Q11" s="50" t="str">
        <f>VLOOKUP(P11,'00设备表'!$D:$F,2,0)</f>
        <v>华为CE6881H</v>
      </c>
      <c r="R11" s="197" t="s">
        <v>798</v>
      </c>
      <c r="S11" s="210"/>
      <c r="V11" s="230"/>
      <c r="W11" s="32"/>
      <c r="X11" s="231" t="s">
        <v>804</v>
      </c>
      <c r="Y11" s="32" t="s">
        <v>796</v>
      </c>
      <c r="Z11" s="10" t="str">
        <f>VLOOKUP(AA11,'00设备表'!$D:$F,3,0)</f>
        <v>HW108-01</v>
      </c>
      <c r="AA11" s="28" t="s">
        <v>514</v>
      </c>
      <c r="AB11" s="50" t="str">
        <f>VLOOKUP(AA11,'00设备表'!$D:$F,2,0)</f>
        <v>华为CE6881H</v>
      </c>
      <c r="AC11" s="197" t="s">
        <v>797</v>
      </c>
      <c r="AD11" s="210"/>
      <c r="AF11" s="230"/>
      <c r="AG11" s="32"/>
      <c r="AH11" s="231" t="s">
        <v>804</v>
      </c>
      <c r="AI11" s="32" t="s">
        <v>796</v>
      </c>
      <c r="AJ11" s="10" t="str">
        <f>VLOOKUP(AK11,'00设备表'!$D:$F,3,0)</f>
        <v>HW108-01</v>
      </c>
      <c r="AK11" s="28" t="s">
        <v>514</v>
      </c>
      <c r="AL11" s="50" t="str">
        <f>VLOOKUP(AK11,'00设备表'!$D:$F,2,0)</f>
        <v>华为CE6881H</v>
      </c>
      <c r="AM11" s="197" t="s">
        <v>798</v>
      </c>
      <c r="AN11" s="210"/>
    </row>
    <row r="12" spans="1:40">
      <c r="A12" s="230"/>
      <c r="B12" s="32"/>
      <c r="C12" s="231" t="s">
        <v>805</v>
      </c>
      <c r="D12" s="32" t="s">
        <v>796</v>
      </c>
      <c r="E12" s="10" t="str">
        <f>VLOOKUP(F12,'00设备表'!$D:$F,3,0)</f>
        <v>HW105-02</v>
      </c>
      <c r="F12" s="28" t="s">
        <v>356</v>
      </c>
      <c r="G12" s="50" t="str">
        <f>VLOOKUP(F12,'00设备表'!$D:$F,2,0)</f>
        <v>华为CE6881H</v>
      </c>
      <c r="H12" s="197" t="s">
        <v>797</v>
      </c>
      <c r="I12" s="210"/>
      <c r="K12" s="230"/>
      <c r="L12" s="32"/>
      <c r="M12" s="231" t="s">
        <v>805</v>
      </c>
      <c r="N12" s="32" t="s">
        <v>796</v>
      </c>
      <c r="O12" s="10" t="str">
        <f>VLOOKUP(P12,'00设备表'!$D:$F,3,0)</f>
        <v>HW105-02</v>
      </c>
      <c r="P12" s="28" t="s">
        <v>356</v>
      </c>
      <c r="Q12" s="50" t="str">
        <f>VLOOKUP(P12,'00设备表'!$D:$F,2,0)</f>
        <v>华为CE6881H</v>
      </c>
      <c r="R12" s="197" t="s">
        <v>798</v>
      </c>
      <c r="S12" s="210"/>
      <c r="V12" s="230"/>
      <c r="W12" s="32"/>
      <c r="X12" s="231" t="s">
        <v>805</v>
      </c>
      <c r="Y12" s="32" t="s">
        <v>796</v>
      </c>
      <c r="Z12" s="10" t="str">
        <f>VLOOKUP(AA12,'00设备表'!$D:$F,3,0)</f>
        <v>HW108-03</v>
      </c>
      <c r="AA12" s="28" t="s">
        <v>525</v>
      </c>
      <c r="AB12" s="50" t="str">
        <f>VLOOKUP(AA12,'00设备表'!$D:$F,2,0)</f>
        <v>华为CE6881H</v>
      </c>
      <c r="AC12" s="197" t="s">
        <v>797</v>
      </c>
      <c r="AD12" s="210"/>
      <c r="AF12" s="230"/>
      <c r="AG12" s="32"/>
      <c r="AH12" s="231" t="s">
        <v>805</v>
      </c>
      <c r="AI12" s="32" t="s">
        <v>796</v>
      </c>
      <c r="AJ12" s="10" t="str">
        <f>VLOOKUP(AK12,'00设备表'!$D:$F,3,0)</f>
        <v>HW108-03</v>
      </c>
      <c r="AK12" s="28" t="s">
        <v>525</v>
      </c>
      <c r="AL12" s="50" t="str">
        <f>VLOOKUP(AK12,'00设备表'!$D:$F,2,0)</f>
        <v>华为CE6881H</v>
      </c>
      <c r="AM12" s="197" t="s">
        <v>798</v>
      </c>
      <c r="AN12" s="210"/>
    </row>
    <row r="13" spans="1:40">
      <c r="A13" s="230"/>
      <c r="B13" s="32"/>
      <c r="C13" s="231" t="s">
        <v>806</v>
      </c>
      <c r="D13" s="32" t="s">
        <v>796</v>
      </c>
      <c r="E13" s="10" t="str">
        <f>VLOOKUP(F13,'00设备表'!$D:$F,3,0)</f>
        <v>HW105-01</v>
      </c>
      <c r="F13" s="141" t="s">
        <v>343</v>
      </c>
      <c r="G13" s="50" t="str">
        <f>VLOOKUP(F13,'00设备表'!$D:$F,2,0)</f>
        <v>华为CE6881H</v>
      </c>
      <c r="H13" s="197" t="s">
        <v>797</v>
      </c>
      <c r="I13" s="210"/>
      <c r="K13" s="230"/>
      <c r="L13" s="32"/>
      <c r="M13" s="231" t="s">
        <v>806</v>
      </c>
      <c r="N13" s="32" t="s">
        <v>796</v>
      </c>
      <c r="O13" s="10" t="str">
        <f>VLOOKUP(P13,'00设备表'!$D:$F,3,0)</f>
        <v>HW105-01</v>
      </c>
      <c r="P13" s="99" t="s">
        <v>343</v>
      </c>
      <c r="Q13" s="50" t="str">
        <f>VLOOKUP(P13,'00设备表'!$D:$F,2,0)</f>
        <v>华为CE6881H</v>
      </c>
      <c r="R13" s="197" t="s">
        <v>798</v>
      </c>
      <c r="S13" s="210"/>
      <c r="V13" s="230"/>
      <c r="W13" s="32"/>
      <c r="X13" s="231" t="s">
        <v>806</v>
      </c>
      <c r="Y13" s="32" t="s">
        <v>796</v>
      </c>
      <c r="Z13" s="10" t="str">
        <f>VLOOKUP(AA13,'00设备表'!$D:$F,3,0)</f>
        <v>HW107-02</v>
      </c>
      <c r="AA13" s="99" t="s">
        <v>445</v>
      </c>
      <c r="AB13" s="50" t="str">
        <f>VLOOKUP(AA13,'00设备表'!$D:$F,2,0)</f>
        <v>华为CE6881H</v>
      </c>
      <c r="AC13" s="197" t="s">
        <v>797</v>
      </c>
      <c r="AD13" s="210"/>
      <c r="AF13" s="230"/>
      <c r="AG13" s="32"/>
      <c r="AH13" s="231" t="s">
        <v>806</v>
      </c>
      <c r="AI13" s="32" t="s">
        <v>796</v>
      </c>
      <c r="AJ13" s="10" t="str">
        <f>VLOOKUP(AK13,'00设备表'!$D:$F,3,0)</f>
        <v>HW107-02</v>
      </c>
      <c r="AK13" s="99" t="s">
        <v>445</v>
      </c>
      <c r="AL13" s="50" t="str">
        <f>VLOOKUP(AK13,'00设备表'!$D:$F,2,0)</f>
        <v>华为CE6881H</v>
      </c>
      <c r="AM13" s="197" t="s">
        <v>798</v>
      </c>
      <c r="AN13" s="210"/>
    </row>
    <row r="14" spans="1:40">
      <c r="A14" s="230"/>
      <c r="B14" s="32"/>
      <c r="C14" s="231" t="s">
        <v>787</v>
      </c>
      <c r="D14" s="32" t="s">
        <v>796</v>
      </c>
      <c r="E14" s="10" t="str">
        <f>VLOOKUP(F14,'00设备表'!$D:$F,3,0)</f>
        <v>HW105-02</v>
      </c>
      <c r="F14" s="99" t="s">
        <v>357</v>
      </c>
      <c r="G14" s="50" t="str">
        <f>VLOOKUP(F14,'00设备表'!$D:$F,2,0)</f>
        <v>华为CE6881H</v>
      </c>
      <c r="H14" s="197" t="s">
        <v>797</v>
      </c>
      <c r="I14" s="210"/>
      <c r="K14" s="230"/>
      <c r="L14" s="32"/>
      <c r="M14" s="231" t="s">
        <v>787</v>
      </c>
      <c r="N14" s="32" t="s">
        <v>796</v>
      </c>
      <c r="O14" s="10" t="str">
        <f>VLOOKUP(P14,'00设备表'!$D:$F,3,0)</f>
        <v>HW105-02</v>
      </c>
      <c r="P14" s="99" t="s">
        <v>357</v>
      </c>
      <c r="Q14" s="50" t="str">
        <f>VLOOKUP(P14,'00设备表'!$D:$F,2,0)</f>
        <v>华为CE6881H</v>
      </c>
      <c r="R14" s="197" t="s">
        <v>798</v>
      </c>
      <c r="S14" s="210"/>
      <c r="V14" s="230"/>
      <c r="W14" s="32"/>
      <c r="X14" s="231" t="s">
        <v>787</v>
      </c>
      <c r="Y14" s="32" t="s">
        <v>796</v>
      </c>
      <c r="Z14" s="10" t="str">
        <f>VLOOKUP(AA14,'00设备表'!$D:$F,3,0)</f>
        <v>HW107-03</v>
      </c>
      <c r="AA14" s="99" t="s">
        <v>455</v>
      </c>
      <c r="AB14" s="50" t="str">
        <f>VLOOKUP(AA14,'00设备表'!$D:$F,2,0)</f>
        <v>华为CE6881H</v>
      </c>
      <c r="AC14" s="197" t="s">
        <v>797</v>
      </c>
      <c r="AD14" s="210"/>
      <c r="AF14" s="230"/>
      <c r="AG14" s="32"/>
      <c r="AH14" s="231" t="s">
        <v>787</v>
      </c>
      <c r="AI14" s="32" t="s">
        <v>796</v>
      </c>
      <c r="AJ14" s="10" t="str">
        <f>VLOOKUP(AK14,'00设备表'!$D:$F,3,0)</f>
        <v>HW107-03</v>
      </c>
      <c r="AK14" s="99" t="s">
        <v>455</v>
      </c>
      <c r="AL14" s="50" t="str">
        <f>VLOOKUP(AK14,'00设备表'!$D:$F,2,0)</f>
        <v>华为CE6881H</v>
      </c>
      <c r="AM14" s="197" t="s">
        <v>798</v>
      </c>
      <c r="AN14" s="210"/>
    </row>
    <row r="15" spans="1:40">
      <c r="A15" s="230"/>
      <c r="B15" s="32"/>
      <c r="C15" s="231" t="s">
        <v>807</v>
      </c>
      <c r="D15" s="32" t="s">
        <v>796</v>
      </c>
      <c r="E15" s="10" t="str">
        <f>VLOOKUP(F15,'00设备表'!$D:$F,3,0)</f>
        <v>HW105-04</v>
      </c>
      <c r="F15" s="141" t="s">
        <v>582</v>
      </c>
      <c r="G15" s="50" t="str">
        <f>VLOOKUP(F15,'00设备表'!$D:$F,2,0)</f>
        <v>华为CE6881H</v>
      </c>
      <c r="H15" s="197" t="s">
        <v>797</v>
      </c>
      <c r="I15" s="210"/>
      <c r="K15" s="230"/>
      <c r="L15" s="32"/>
      <c r="M15" s="231" t="s">
        <v>807</v>
      </c>
      <c r="N15" s="32" t="s">
        <v>796</v>
      </c>
      <c r="O15" s="10" t="str">
        <f>VLOOKUP(P15,'00设备表'!$D:$F,3,0)</f>
        <v>HW105-04</v>
      </c>
      <c r="P15" s="141" t="s">
        <v>582</v>
      </c>
      <c r="Q15" s="50" t="str">
        <f>VLOOKUP(P15,'00设备表'!$D:$F,2,0)</f>
        <v>华为CE6881H</v>
      </c>
      <c r="R15" s="197" t="s">
        <v>798</v>
      </c>
      <c r="S15" s="210"/>
      <c r="V15" s="230"/>
      <c r="W15" s="32"/>
      <c r="X15" s="231" t="s">
        <v>807</v>
      </c>
      <c r="Y15" s="32" t="s">
        <v>796</v>
      </c>
      <c r="Z15" s="10" t="str">
        <f>VLOOKUP(AA15,'00设备表'!$D:$F,3,0)</f>
        <v>HW107-07</v>
      </c>
      <c r="AA15" s="141" t="s">
        <v>592</v>
      </c>
      <c r="AB15" s="50" t="str">
        <f>VLOOKUP(AA15,'00设备表'!$D:$F,2,0)</f>
        <v>华为CE6881H</v>
      </c>
      <c r="AC15" s="197" t="s">
        <v>797</v>
      </c>
      <c r="AD15" s="210"/>
      <c r="AF15" s="230"/>
      <c r="AG15" s="32"/>
      <c r="AH15" s="231" t="s">
        <v>807</v>
      </c>
      <c r="AI15" s="32" t="s">
        <v>796</v>
      </c>
      <c r="AJ15" s="10" t="str">
        <f>VLOOKUP(AK15,'00设备表'!$D:$F,3,0)</f>
        <v>HW107-07</v>
      </c>
      <c r="AK15" s="141" t="s">
        <v>592</v>
      </c>
      <c r="AL15" s="50" t="str">
        <f>VLOOKUP(AK15,'00设备表'!$D:$F,2,0)</f>
        <v>华为CE6881H</v>
      </c>
      <c r="AM15" s="197" t="s">
        <v>798</v>
      </c>
      <c r="AN15" s="210"/>
    </row>
    <row r="16" spans="1:40">
      <c r="A16" s="230"/>
      <c r="B16" s="32"/>
      <c r="C16" s="231" t="s">
        <v>808</v>
      </c>
      <c r="D16" s="32" t="s">
        <v>796</v>
      </c>
      <c r="E16" s="10" t="str">
        <f>VLOOKUP(F16,'00设备表'!$D:$F,3,0)</f>
        <v>HW105-05</v>
      </c>
      <c r="F16" s="141" t="s">
        <v>583</v>
      </c>
      <c r="G16" s="50" t="str">
        <f>VLOOKUP(F16,'00设备表'!$D:$F,2,0)</f>
        <v>华为CE6881H</v>
      </c>
      <c r="H16" s="197" t="s">
        <v>797</v>
      </c>
      <c r="I16" s="210"/>
      <c r="K16" s="230"/>
      <c r="L16" s="32"/>
      <c r="M16" s="231" t="s">
        <v>808</v>
      </c>
      <c r="N16" s="32" t="s">
        <v>796</v>
      </c>
      <c r="O16" s="10" t="str">
        <f>VLOOKUP(P16,'00设备表'!$D:$F,3,0)</f>
        <v>HW105-05</v>
      </c>
      <c r="P16" s="141" t="s">
        <v>583</v>
      </c>
      <c r="Q16" s="50" t="str">
        <f>VLOOKUP(P16,'00设备表'!$D:$F,2,0)</f>
        <v>华为CE6881H</v>
      </c>
      <c r="R16" s="197" t="s">
        <v>798</v>
      </c>
      <c r="S16" s="210"/>
      <c r="V16" s="230"/>
      <c r="W16" s="32"/>
      <c r="X16" s="231" t="s">
        <v>808</v>
      </c>
      <c r="Y16" s="32" t="s">
        <v>796</v>
      </c>
      <c r="Z16" s="10" t="str">
        <f>VLOOKUP(AA16,'00设备表'!$D:$F,3,0)</f>
        <v>HW107-08</v>
      </c>
      <c r="AA16" s="141" t="s">
        <v>593</v>
      </c>
      <c r="AB16" s="50" t="str">
        <f>VLOOKUP(AA16,'00设备表'!$D:$F,2,0)</f>
        <v>华为CE6881H</v>
      </c>
      <c r="AC16" s="197" t="s">
        <v>797</v>
      </c>
      <c r="AD16" s="210"/>
      <c r="AF16" s="230"/>
      <c r="AG16" s="32"/>
      <c r="AH16" s="231" t="s">
        <v>808</v>
      </c>
      <c r="AI16" s="32" t="s">
        <v>796</v>
      </c>
      <c r="AJ16" s="10" t="str">
        <f>VLOOKUP(AK16,'00设备表'!$D:$F,3,0)</f>
        <v>HW107-08</v>
      </c>
      <c r="AK16" s="141" t="s">
        <v>593</v>
      </c>
      <c r="AL16" s="50" t="str">
        <f>VLOOKUP(AK16,'00设备表'!$D:$F,2,0)</f>
        <v>华为CE6881H</v>
      </c>
      <c r="AM16" s="197" t="s">
        <v>798</v>
      </c>
      <c r="AN16" s="210"/>
    </row>
    <row r="17" spans="1:40">
      <c r="A17" s="230"/>
      <c r="B17" s="32"/>
      <c r="C17" s="231" t="s">
        <v>809</v>
      </c>
      <c r="D17" s="32" t="s">
        <v>796</v>
      </c>
      <c r="E17" s="151"/>
      <c r="F17" s="32"/>
      <c r="G17" s="232"/>
      <c r="H17" s="37"/>
      <c r="I17" s="210"/>
      <c r="K17" s="230"/>
      <c r="L17" s="32"/>
      <c r="M17" s="231" t="s">
        <v>809</v>
      </c>
      <c r="N17" s="32" t="s">
        <v>796</v>
      </c>
      <c r="O17" s="151"/>
      <c r="P17" s="32"/>
      <c r="Q17" s="232"/>
      <c r="R17" s="37"/>
      <c r="S17" s="210"/>
      <c r="V17" s="230"/>
      <c r="W17" s="32"/>
      <c r="X17" s="231" t="s">
        <v>809</v>
      </c>
      <c r="Y17" s="32" t="s">
        <v>796</v>
      </c>
      <c r="Z17" s="151"/>
      <c r="AA17" s="32"/>
      <c r="AB17" s="232"/>
      <c r="AC17" s="32"/>
      <c r="AD17" s="210"/>
      <c r="AF17" s="230"/>
      <c r="AG17" s="32"/>
      <c r="AH17" s="231" t="s">
        <v>809</v>
      </c>
      <c r="AI17" s="32" t="s">
        <v>796</v>
      </c>
      <c r="AJ17" s="151"/>
      <c r="AK17" s="32"/>
      <c r="AL17" s="232"/>
      <c r="AM17" s="32"/>
      <c r="AN17" s="210"/>
    </row>
    <row r="18" spans="1:40">
      <c r="A18" s="230"/>
      <c r="B18" s="32"/>
      <c r="C18" s="231" t="s">
        <v>810</v>
      </c>
      <c r="D18" s="32" t="s">
        <v>796</v>
      </c>
      <c r="E18" s="151"/>
      <c r="F18" s="32"/>
      <c r="G18" s="232"/>
      <c r="H18" s="37"/>
      <c r="I18" s="210"/>
      <c r="K18" s="230"/>
      <c r="L18" s="32"/>
      <c r="M18" s="231" t="s">
        <v>810</v>
      </c>
      <c r="N18" s="32" t="s">
        <v>796</v>
      </c>
      <c r="O18" s="151"/>
      <c r="P18" s="32"/>
      <c r="Q18" s="232"/>
      <c r="R18" s="37"/>
      <c r="S18" s="210"/>
      <c r="V18" s="230"/>
      <c r="W18" s="32"/>
      <c r="X18" s="231" t="s">
        <v>810</v>
      </c>
      <c r="Y18" s="32" t="s">
        <v>796</v>
      </c>
      <c r="Z18" s="151"/>
      <c r="AA18" s="32"/>
      <c r="AB18" s="232"/>
      <c r="AC18" s="32"/>
      <c r="AD18" s="210"/>
      <c r="AF18" s="230"/>
      <c r="AG18" s="32"/>
      <c r="AH18" s="231" t="s">
        <v>810</v>
      </c>
      <c r="AI18" s="32" t="s">
        <v>796</v>
      </c>
      <c r="AJ18" s="151"/>
      <c r="AK18" s="32"/>
      <c r="AL18" s="232"/>
      <c r="AM18" s="32"/>
      <c r="AN18" s="210"/>
    </row>
    <row r="19" spans="1:40">
      <c r="A19" s="230"/>
      <c r="B19" s="32"/>
      <c r="C19" s="231" t="s">
        <v>811</v>
      </c>
      <c r="D19" s="32" t="s">
        <v>796</v>
      </c>
      <c r="E19" s="151"/>
      <c r="F19" s="32"/>
      <c r="G19" s="232"/>
      <c r="H19" s="37"/>
      <c r="I19" s="210"/>
      <c r="K19" s="230"/>
      <c r="L19" s="32"/>
      <c r="M19" s="231" t="s">
        <v>811</v>
      </c>
      <c r="N19" s="32" t="s">
        <v>796</v>
      </c>
      <c r="O19" s="151"/>
      <c r="P19" s="32"/>
      <c r="Q19" s="232"/>
      <c r="R19" s="37"/>
      <c r="S19" s="210"/>
      <c r="V19" s="230"/>
      <c r="W19" s="32"/>
      <c r="X19" s="231" t="s">
        <v>811</v>
      </c>
      <c r="Y19" s="32" t="s">
        <v>796</v>
      </c>
      <c r="Z19" s="10" t="str">
        <f>VLOOKUP(AA19,'00设备表'!$D:$F,3,0)</f>
        <v>HW107-03</v>
      </c>
      <c r="AA19" s="141" t="s">
        <v>812</v>
      </c>
      <c r="AB19" s="50" t="str">
        <f>VLOOKUP(AA19,'00设备表'!$D:$F,2,0)</f>
        <v>华为CE8865-4C</v>
      </c>
      <c r="AC19" s="32" t="s">
        <v>813</v>
      </c>
      <c r="AD19" s="210" t="s">
        <v>814</v>
      </c>
      <c r="AF19" s="230"/>
      <c r="AG19" s="32"/>
      <c r="AH19" s="231" t="s">
        <v>811</v>
      </c>
      <c r="AI19" s="32" t="s">
        <v>796</v>
      </c>
      <c r="AJ19" s="10" t="str">
        <f>VLOOKUP(AK19,'00设备表'!$D:$F,3,0)</f>
        <v>HW107-02</v>
      </c>
      <c r="AK19" s="141" t="s">
        <v>815</v>
      </c>
      <c r="AL19" s="50" t="str">
        <f>VLOOKUP(AK19,'00设备表'!$D:$F,2,0)</f>
        <v>华为CE8865-4C</v>
      </c>
      <c r="AM19" s="32" t="s">
        <v>813</v>
      </c>
      <c r="AN19" s="210" t="s">
        <v>814</v>
      </c>
    </row>
    <row r="20" spans="1:40">
      <c r="A20" s="230"/>
      <c r="B20" s="32"/>
      <c r="C20" s="231" t="s">
        <v>816</v>
      </c>
      <c r="D20" s="32" t="s">
        <v>796</v>
      </c>
      <c r="E20" s="10" t="str">
        <f>VLOOKUP(F20,'00设备表'!$D:$F,3,0)</f>
        <v>HW105-02</v>
      </c>
      <c r="F20" s="99" t="s">
        <v>364</v>
      </c>
      <c r="G20" s="50" t="str">
        <f>VLOOKUP(F20,'00设备表'!$D:$F,2,0)</f>
        <v>华为CE8865-4C</v>
      </c>
      <c r="H20" s="32" t="s">
        <v>817</v>
      </c>
      <c r="I20" s="210" t="s">
        <v>814</v>
      </c>
      <c r="K20" s="230"/>
      <c r="L20" s="32"/>
      <c r="M20" s="231" t="s">
        <v>816</v>
      </c>
      <c r="N20" s="32" t="s">
        <v>796</v>
      </c>
      <c r="O20" s="10" t="str">
        <f>VLOOKUP(P20,'00设备表'!$D:$F,3,0)</f>
        <v>HW105-01</v>
      </c>
      <c r="P20" s="141" t="s">
        <v>352</v>
      </c>
      <c r="Q20" s="50" t="str">
        <f>VLOOKUP(P20,'00设备表'!$D:$F,2,0)</f>
        <v>华为CE8865-4C</v>
      </c>
      <c r="R20" s="32" t="s">
        <v>817</v>
      </c>
      <c r="S20" s="210" t="s">
        <v>814</v>
      </c>
      <c r="V20" s="230"/>
      <c r="W20" s="32"/>
      <c r="X20" s="231" t="s">
        <v>816</v>
      </c>
      <c r="Y20" s="32" t="s">
        <v>796</v>
      </c>
      <c r="Z20" s="10" t="str">
        <f>VLOOKUP(AA20,'00设备表'!$D:$F,3,0)</f>
        <v>HW107-03</v>
      </c>
      <c r="AA20" s="141" t="s">
        <v>812</v>
      </c>
      <c r="AB20" s="50" t="str">
        <f>VLOOKUP(AA20,'00设备表'!$D:$F,2,0)</f>
        <v>华为CE8865-4C</v>
      </c>
      <c r="AC20" s="32" t="s">
        <v>817</v>
      </c>
      <c r="AD20" s="210" t="s">
        <v>814</v>
      </c>
      <c r="AF20" s="230"/>
      <c r="AG20" s="32"/>
      <c r="AH20" s="231" t="s">
        <v>816</v>
      </c>
      <c r="AI20" s="32" t="s">
        <v>796</v>
      </c>
      <c r="AJ20" s="10" t="str">
        <f>VLOOKUP(AK20,'00设备表'!$D:$F,3,0)</f>
        <v>HW107-02</v>
      </c>
      <c r="AK20" s="141" t="s">
        <v>815</v>
      </c>
      <c r="AL20" s="50" t="str">
        <f>VLOOKUP(AK20,'00设备表'!$D:$F,2,0)</f>
        <v>华为CE8865-4C</v>
      </c>
      <c r="AM20" s="32" t="s">
        <v>817</v>
      </c>
      <c r="AN20" s="210" t="s">
        <v>814</v>
      </c>
    </row>
    <row r="21" spans="1:40">
      <c r="A21" s="230" t="s">
        <v>799</v>
      </c>
      <c r="B21" s="32" t="s">
        <v>795</v>
      </c>
      <c r="C21" s="231" t="s">
        <v>794</v>
      </c>
      <c r="D21" s="32" t="s">
        <v>796</v>
      </c>
      <c r="E21" s="10"/>
      <c r="F21" s="99"/>
      <c r="G21" s="50"/>
      <c r="H21" s="197"/>
      <c r="I21" s="210"/>
      <c r="K21" s="230" t="s">
        <v>799</v>
      </c>
      <c r="L21" s="32" t="s">
        <v>795</v>
      </c>
      <c r="M21" s="231" t="s">
        <v>794</v>
      </c>
      <c r="N21" s="32" t="s">
        <v>796</v>
      </c>
      <c r="O21" s="10"/>
      <c r="P21" s="99"/>
      <c r="Q21" s="50"/>
      <c r="R21" s="197"/>
      <c r="S21" s="210"/>
      <c r="V21" s="230" t="s">
        <v>799</v>
      </c>
      <c r="W21" s="32" t="s">
        <v>818</v>
      </c>
      <c r="X21" s="32" t="s">
        <v>794</v>
      </c>
      <c r="Y21" s="32" t="s">
        <v>819</v>
      </c>
      <c r="Z21" s="10" t="str">
        <f>VLOOKUP(AA21,'00设备表'!$D:$F,3,0)</f>
        <v>HW108-07</v>
      </c>
      <c r="AA21" s="99" t="s">
        <v>533</v>
      </c>
      <c r="AB21" s="50" t="str">
        <f>VLOOKUP(AA21,'00设备表'!$D:$F,2,0)</f>
        <v>华为1000E-F125</v>
      </c>
      <c r="AC21" s="32" t="s">
        <v>820</v>
      </c>
      <c r="AD21" s="32"/>
      <c r="AF21" s="230" t="s">
        <v>799</v>
      </c>
      <c r="AG21" s="32" t="s">
        <v>818</v>
      </c>
      <c r="AH21" s="32" t="s">
        <v>794</v>
      </c>
      <c r="AI21" s="32" t="s">
        <v>819</v>
      </c>
      <c r="AJ21" s="10" t="str">
        <f>VLOOKUP(AK21,'00设备表'!$D:$F,3,0)</f>
        <v>HW108-07</v>
      </c>
      <c r="AK21" s="99" t="s">
        <v>533</v>
      </c>
      <c r="AL21" s="50" t="str">
        <f>VLOOKUP(AK21,'00设备表'!$D:$F,2,0)</f>
        <v>华为1000E-F125</v>
      </c>
      <c r="AM21" s="32" t="s">
        <v>821</v>
      </c>
      <c r="AN21" s="32"/>
    </row>
    <row r="22" spans="1:40">
      <c r="A22" s="230"/>
      <c r="B22" s="32"/>
      <c r="C22" s="231" t="s">
        <v>799</v>
      </c>
      <c r="D22" s="32" t="s">
        <v>796</v>
      </c>
      <c r="E22" s="10"/>
      <c r="F22" s="99"/>
      <c r="G22" s="50"/>
      <c r="H22" s="197"/>
      <c r="I22" s="210"/>
      <c r="K22" s="230"/>
      <c r="L22" s="32"/>
      <c r="M22" s="231" t="s">
        <v>799</v>
      </c>
      <c r="N22" s="32" t="s">
        <v>796</v>
      </c>
      <c r="O22" s="10"/>
      <c r="P22" s="99"/>
      <c r="Q22" s="50"/>
      <c r="R22" s="197"/>
      <c r="S22" s="210"/>
      <c r="V22" s="230"/>
      <c r="W22" s="32"/>
      <c r="X22" s="32" t="s">
        <v>799</v>
      </c>
      <c r="Y22" s="32" t="s">
        <v>819</v>
      </c>
      <c r="Z22" s="10" t="str">
        <f>VLOOKUP(AA22,'00设备表'!$D:$F,3,0)</f>
        <v>HW108-07</v>
      </c>
      <c r="AA22" s="99" t="s">
        <v>533</v>
      </c>
      <c r="AB22" s="50" t="str">
        <f>VLOOKUP(AA22,'00设备表'!$D:$F,2,0)</f>
        <v>华为1000E-F125</v>
      </c>
      <c r="AC22" s="32" t="s">
        <v>822</v>
      </c>
      <c r="AD22" s="32"/>
      <c r="AF22" s="230"/>
      <c r="AG22" s="32"/>
      <c r="AH22" s="32" t="s">
        <v>799</v>
      </c>
      <c r="AI22" s="32" t="s">
        <v>819</v>
      </c>
      <c r="AJ22" s="10" t="str">
        <f>VLOOKUP(AK22,'00设备表'!$D:$F,3,0)</f>
        <v>HW108-07</v>
      </c>
      <c r="AK22" s="99" t="s">
        <v>533</v>
      </c>
      <c r="AL22" s="50" t="str">
        <f>VLOOKUP(AK22,'00设备表'!$D:$F,2,0)</f>
        <v>华为1000E-F125</v>
      </c>
      <c r="AM22" s="32" t="s">
        <v>821</v>
      </c>
      <c r="AN22" s="32"/>
    </row>
    <row r="23" spans="1:40">
      <c r="A23" s="230"/>
      <c r="B23" s="32"/>
      <c r="C23" s="231" t="s">
        <v>800</v>
      </c>
      <c r="D23" s="32" t="s">
        <v>796</v>
      </c>
      <c r="E23" s="10"/>
      <c r="F23" s="99"/>
      <c r="G23" s="50"/>
      <c r="H23" s="197"/>
      <c r="I23" s="210"/>
      <c r="K23" s="230"/>
      <c r="L23" s="32"/>
      <c r="M23" s="231" t="s">
        <v>800</v>
      </c>
      <c r="N23" s="32" t="s">
        <v>796</v>
      </c>
      <c r="O23" s="10"/>
      <c r="P23" s="99"/>
      <c r="Q23" s="50"/>
      <c r="R23" s="197"/>
      <c r="S23" s="210"/>
      <c r="V23" s="230"/>
      <c r="W23" s="32"/>
      <c r="X23" s="32" t="s">
        <v>800</v>
      </c>
      <c r="Y23" s="32" t="s">
        <v>819</v>
      </c>
      <c r="Z23" s="10" t="str">
        <f>VLOOKUP(AA23,'00设备表'!$D:$F,3,0)</f>
        <v>HW108-09</v>
      </c>
      <c r="AA23" s="99" t="s">
        <v>550</v>
      </c>
      <c r="AB23" s="50" t="str">
        <f>VLOOKUP(AA23,'00设备表'!$D:$F,2,0)</f>
        <v>华为1000E-F125</v>
      </c>
      <c r="AC23" s="32" t="s">
        <v>820</v>
      </c>
      <c r="AD23" s="32"/>
      <c r="AF23" s="230"/>
      <c r="AG23" s="32"/>
      <c r="AH23" s="32" t="s">
        <v>800</v>
      </c>
      <c r="AI23" s="32" t="s">
        <v>819</v>
      </c>
      <c r="AJ23" s="10" t="str">
        <f>VLOOKUP(AK23,'00设备表'!$D:$F,3,0)</f>
        <v>HW108-09</v>
      </c>
      <c r="AK23" s="99" t="s">
        <v>550</v>
      </c>
      <c r="AL23" s="50" t="str">
        <f>VLOOKUP(AK23,'00设备表'!$D:$F,2,0)</f>
        <v>华为1000E-F125</v>
      </c>
      <c r="AM23" s="32" t="s">
        <v>823</v>
      </c>
      <c r="AN23" s="32"/>
    </row>
    <row r="24" spans="1:40">
      <c r="A24" s="230"/>
      <c r="B24" s="32"/>
      <c r="C24" s="231" t="s">
        <v>801</v>
      </c>
      <c r="D24" s="32" t="s">
        <v>796</v>
      </c>
      <c r="E24" s="10"/>
      <c r="F24" s="99"/>
      <c r="G24" s="50"/>
      <c r="H24" s="197"/>
      <c r="I24" s="210"/>
      <c r="K24" s="230"/>
      <c r="L24" s="32"/>
      <c r="M24" s="231" t="s">
        <v>801</v>
      </c>
      <c r="N24" s="32" t="s">
        <v>796</v>
      </c>
      <c r="O24" s="10"/>
      <c r="P24" s="99"/>
      <c r="Q24" s="50"/>
      <c r="R24" s="197"/>
      <c r="S24" s="210"/>
      <c r="V24" s="230"/>
      <c r="W24" s="32"/>
      <c r="X24" s="32" t="s">
        <v>801</v>
      </c>
      <c r="Y24" s="32" t="s">
        <v>819</v>
      </c>
      <c r="Z24" s="10" t="str">
        <f>VLOOKUP(AA24,'00设备表'!$D:$F,3,0)</f>
        <v>HW108-09</v>
      </c>
      <c r="AA24" s="99" t="s">
        <v>550</v>
      </c>
      <c r="AB24" s="50" t="str">
        <f>VLOOKUP(AA24,'00设备表'!$D:$F,2,0)</f>
        <v>华为1000E-F125</v>
      </c>
      <c r="AC24" s="32" t="s">
        <v>822</v>
      </c>
      <c r="AD24" s="32"/>
      <c r="AF24" s="230"/>
      <c r="AG24" s="32"/>
      <c r="AH24" s="32" t="s">
        <v>801</v>
      </c>
      <c r="AI24" s="32" t="s">
        <v>819</v>
      </c>
      <c r="AJ24" s="10" t="str">
        <f>VLOOKUP(AK24,'00设备表'!$D:$F,3,0)</f>
        <v>HW108-09</v>
      </c>
      <c r="AK24" s="99" t="s">
        <v>550</v>
      </c>
      <c r="AL24" s="50" t="str">
        <f>VLOOKUP(AK24,'00设备表'!$D:$F,2,0)</f>
        <v>华为1000E-F125</v>
      </c>
      <c r="AM24" s="32" t="s">
        <v>823</v>
      </c>
      <c r="AN24" s="32"/>
    </row>
    <row r="25" spans="1:40">
      <c r="A25" s="230"/>
      <c r="B25" s="32"/>
      <c r="C25" s="231" t="s">
        <v>802</v>
      </c>
      <c r="D25" s="32" t="s">
        <v>796</v>
      </c>
      <c r="E25" s="10"/>
      <c r="F25" s="28"/>
      <c r="G25" s="50"/>
      <c r="H25" s="37"/>
      <c r="I25" s="210"/>
      <c r="K25" s="230"/>
      <c r="L25" s="32"/>
      <c r="M25" s="231" t="s">
        <v>802</v>
      </c>
      <c r="N25" s="32" t="s">
        <v>796</v>
      </c>
      <c r="O25" s="10"/>
      <c r="P25" s="28"/>
      <c r="Q25" s="50"/>
      <c r="R25" s="37"/>
      <c r="S25" s="210"/>
      <c r="V25" s="230"/>
      <c r="W25" s="32"/>
      <c r="X25" s="32" t="s">
        <v>802</v>
      </c>
      <c r="Y25" s="32" t="s">
        <v>819</v>
      </c>
      <c r="Z25" s="10" t="str">
        <f>VLOOKUP(AA25,'00设备表'!$D:$F,3,0)</f>
        <v>HW107-02</v>
      </c>
      <c r="AA25" s="233" t="s">
        <v>824</v>
      </c>
      <c r="AB25" s="50" t="str">
        <f>VLOOKUP(AA25,'00设备表'!$D:$F,2,0)</f>
        <v>华为1000E-F55</v>
      </c>
      <c r="AC25" s="24" t="s">
        <v>825</v>
      </c>
      <c r="AD25" s="210"/>
      <c r="AF25" s="230"/>
      <c r="AG25" s="32"/>
      <c r="AH25" s="32" t="s">
        <v>802</v>
      </c>
      <c r="AI25" s="32" t="s">
        <v>819</v>
      </c>
      <c r="AJ25" s="10" t="str">
        <f>VLOOKUP(AK25,'00设备表'!$D:$F,3,0)</f>
        <v>HW107-02</v>
      </c>
      <c r="AK25" s="233" t="s">
        <v>824</v>
      </c>
      <c r="AL25" s="50" t="str">
        <f>VLOOKUP(AK25,'00设备表'!$D:$F,2,0)</f>
        <v>华为1000E-F55</v>
      </c>
      <c r="AM25" s="24" t="s">
        <v>826</v>
      </c>
      <c r="AN25" s="210"/>
    </row>
    <row r="26" spans="1:40">
      <c r="A26" s="230"/>
      <c r="B26" s="32"/>
      <c r="C26" s="231" t="s">
        <v>803</v>
      </c>
      <c r="D26" s="32" t="s">
        <v>796</v>
      </c>
      <c r="E26" s="10"/>
      <c r="F26" s="28"/>
      <c r="G26" s="50"/>
      <c r="H26" s="37"/>
      <c r="I26" s="210"/>
      <c r="K26" s="230"/>
      <c r="L26" s="32"/>
      <c r="M26" s="231" t="s">
        <v>803</v>
      </c>
      <c r="N26" s="32" t="s">
        <v>796</v>
      </c>
      <c r="O26" s="10"/>
      <c r="P26" s="28"/>
      <c r="Q26" s="50"/>
      <c r="R26" s="37"/>
      <c r="S26" s="210"/>
      <c r="V26" s="230"/>
      <c r="W26" s="32"/>
      <c r="X26" s="32" t="s">
        <v>803</v>
      </c>
      <c r="Y26" s="32" t="s">
        <v>819</v>
      </c>
      <c r="Z26" s="10" t="str">
        <f>VLOOKUP(AA26,'00设备表'!$D:$F,3,0)</f>
        <v>HW107-03</v>
      </c>
      <c r="AA26" s="233" t="s">
        <v>827</v>
      </c>
      <c r="AB26" s="50" t="str">
        <f>VLOOKUP(AA26,'00设备表'!$D:$F,2,0)</f>
        <v>华为1000E-F55</v>
      </c>
      <c r="AC26" s="24" t="s">
        <v>825</v>
      </c>
      <c r="AD26" s="210"/>
      <c r="AF26" s="230"/>
      <c r="AG26" s="32"/>
      <c r="AH26" s="32" t="s">
        <v>803</v>
      </c>
      <c r="AI26" s="32" t="s">
        <v>819</v>
      </c>
      <c r="AJ26" s="10" t="str">
        <f>VLOOKUP(AK26,'00设备表'!$D:$F,3,0)</f>
        <v>HW107-03</v>
      </c>
      <c r="AK26" s="233" t="s">
        <v>827</v>
      </c>
      <c r="AL26" s="50" t="str">
        <f>VLOOKUP(AK26,'00设备表'!$D:$F,2,0)</f>
        <v>华为1000E-F55</v>
      </c>
      <c r="AM26" s="24" t="s">
        <v>826</v>
      </c>
      <c r="AN26" s="210"/>
    </row>
    <row r="27" spans="1:40">
      <c r="A27" s="230"/>
      <c r="B27" s="32"/>
      <c r="C27" s="231" t="s">
        <v>804</v>
      </c>
      <c r="D27" s="32" t="s">
        <v>796</v>
      </c>
      <c r="E27" s="10"/>
      <c r="F27" s="28"/>
      <c r="G27" s="50"/>
      <c r="H27" s="37"/>
      <c r="I27" s="210"/>
      <c r="K27" s="230"/>
      <c r="L27" s="32"/>
      <c r="M27" s="231" t="s">
        <v>804</v>
      </c>
      <c r="N27" s="32" t="s">
        <v>796</v>
      </c>
      <c r="O27" s="10"/>
      <c r="P27" s="28"/>
      <c r="Q27" s="50"/>
      <c r="R27" s="37"/>
      <c r="S27" s="210"/>
      <c r="V27" s="230"/>
      <c r="W27" s="32"/>
      <c r="X27" s="32" t="s">
        <v>804</v>
      </c>
      <c r="Y27" s="32" t="s">
        <v>819</v>
      </c>
      <c r="Z27" s="10" t="str">
        <f>VLOOKUP(AA27,'00设备表'!$D:$F,3,0)</f>
        <v>HW108-07</v>
      </c>
      <c r="AA27" s="99" t="s">
        <v>547</v>
      </c>
      <c r="AB27" s="50" t="str">
        <f>VLOOKUP(AA27,'00设备表'!$D:$F,2,0)</f>
        <v>天融信TopAPT3000</v>
      </c>
      <c r="AC27" s="24" t="s">
        <v>828</v>
      </c>
      <c r="AD27" s="210"/>
      <c r="AF27" s="230"/>
      <c r="AG27" s="32"/>
      <c r="AH27" s="32" t="s">
        <v>804</v>
      </c>
      <c r="AI27" s="32" t="s">
        <v>819</v>
      </c>
      <c r="AJ27" s="10" t="str">
        <f>VLOOKUP(AK27,'00设备表'!$D:$F,3,0)</f>
        <v>HW108-07</v>
      </c>
      <c r="AK27" s="99" t="s">
        <v>547</v>
      </c>
      <c r="AL27" s="50" t="str">
        <f>VLOOKUP(AK27,'00设备表'!$D:$F,2,0)</f>
        <v>天融信TopAPT3000</v>
      </c>
      <c r="AM27" s="24" t="s">
        <v>829</v>
      </c>
      <c r="AN27" s="210"/>
    </row>
    <row r="28" spans="1:40">
      <c r="A28" s="230"/>
      <c r="B28" s="32"/>
      <c r="C28" s="231" t="s">
        <v>805</v>
      </c>
      <c r="D28" s="32" t="s">
        <v>796</v>
      </c>
      <c r="E28" s="10"/>
      <c r="F28" s="28"/>
      <c r="G28" s="50"/>
      <c r="H28" s="37"/>
      <c r="I28" s="210"/>
      <c r="K28" s="230"/>
      <c r="L28" s="32"/>
      <c r="M28" s="231" t="s">
        <v>805</v>
      </c>
      <c r="N28" s="32" t="s">
        <v>796</v>
      </c>
      <c r="O28" s="10"/>
      <c r="P28" s="28"/>
      <c r="Q28" s="50"/>
      <c r="R28" s="37"/>
      <c r="S28" s="210"/>
      <c r="V28" s="230"/>
      <c r="W28" s="32"/>
      <c r="X28" s="32" t="s">
        <v>805</v>
      </c>
      <c r="Y28" s="32" t="s">
        <v>819</v>
      </c>
      <c r="Z28" s="10" t="str">
        <f>VLOOKUP(AA28,'00设备表'!$D:$F,3,0)</f>
        <v>HW108-09</v>
      </c>
      <c r="AA28" s="99" t="s">
        <v>558</v>
      </c>
      <c r="AB28" s="50" t="str">
        <f>VLOOKUP(AA28,'00设备表'!$D:$F,2,0)</f>
        <v>天融信TopAPT3000</v>
      </c>
      <c r="AC28" s="24" t="s">
        <v>828</v>
      </c>
      <c r="AD28" s="210"/>
      <c r="AF28" s="230"/>
      <c r="AG28" s="32"/>
      <c r="AH28" s="32" t="s">
        <v>805</v>
      </c>
      <c r="AI28" s="32" t="s">
        <v>819</v>
      </c>
      <c r="AJ28" s="10" t="str">
        <f>VLOOKUP(AK28,'00设备表'!$D:$F,3,0)</f>
        <v>HW108-09</v>
      </c>
      <c r="AK28" s="99" t="s">
        <v>558</v>
      </c>
      <c r="AL28" s="50" t="str">
        <f>VLOOKUP(AK28,'00设备表'!$D:$F,2,0)</f>
        <v>天融信TopAPT3000</v>
      </c>
      <c r="AM28" s="24" t="s">
        <v>829</v>
      </c>
      <c r="AN28" s="210"/>
    </row>
    <row r="29" spans="1:40">
      <c r="A29" s="230"/>
      <c r="B29" s="32"/>
      <c r="C29" s="231" t="s">
        <v>806</v>
      </c>
      <c r="D29" s="32" t="s">
        <v>796</v>
      </c>
      <c r="E29" s="10"/>
      <c r="F29" s="99"/>
      <c r="G29" s="50"/>
      <c r="H29" s="234"/>
      <c r="I29" s="210"/>
      <c r="K29" s="230"/>
      <c r="L29" s="32"/>
      <c r="M29" s="231" t="s">
        <v>806</v>
      </c>
      <c r="N29" s="32" t="s">
        <v>796</v>
      </c>
      <c r="O29" s="10"/>
      <c r="P29" s="99"/>
      <c r="Q29" s="50"/>
      <c r="R29" s="234"/>
      <c r="S29" s="210"/>
      <c r="V29" s="230"/>
      <c r="W29" s="32"/>
      <c r="X29" s="32" t="s">
        <v>806</v>
      </c>
      <c r="Y29" s="32" t="s">
        <v>819</v>
      </c>
      <c r="Z29" s="10" t="str">
        <f>VLOOKUP(AA29,'00设备表'!$D:$F,3,0)</f>
        <v>HW108-07</v>
      </c>
      <c r="AA29" s="141" t="s">
        <v>545</v>
      </c>
      <c r="AB29" s="50" t="str">
        <f>VLOOKUP(AA29,'00设备表'!$D:$F,2,0)</f>
        <v>天融信TopRules(FT-A10)</v>
      </c>
      <c r="AC29" s="24" t="s">
        <v>830</v>
      </c>
      <c r="AD29" s="210"/>
      <c r="AF29" s="230"/>
      <c r="AG29" s="32"/>
      <c r="AH29" s="32" t="s">
        <v>806</v>
      </c>
      <c r="AI29" s="32" t="s">
        <v>819</v>
      </c>
      <c r="AJ29" s="10" t="str">
        <f>VLOOKUP(AK29,'00设备表'!$D:$F,3,0)</f>
        <v>HW108-09</v>
      </c>
      <c r="AK29" s="141" t="s">
        <v>557</v>
      </c>
      <c r="AL29" s="50" t="str">
        <f>VLOOKUP(AK29,'00设备表'!$D:$F,2,0)</f>
        <v>天融信TopRules(FT-A10)</v>
      </c>
      <c r="AM29" s="24" t="s">
        <v>830</v>
      </c>
      <c r="AN29" s="210"/>
    </row>
    <row r="30" spans="1:40">
      <c r="A30" s="230"/>
      <c r="B30" s="32"/>
      <c r="C30" s="231" t="s">
        <v>787</v>
      </c>
      <c r="D30" s="32" t="s">
        <v>796</v>
      </c>
      <c r="E30" s="10"/>
      <c r="F30" s="99"/>
      <c r="G30" s="50"/>
      <c r="H30" s="234"/>
      <c r="I30" s="210"/>
      <c r="K30" s="230"/>
      <c r="L30" s="32"/>
      <c r="M30" s="231" t="s">
        <v>787</v>
      </c>
      <c r="N30" s="32" t="s">
        <v>796</v>
      </c>
      <c r="O30" s="10"/>
      <c r="P30" s="99"/>
      <c r="Q30" s="50"/>
      <c r="R30" s="234"/>
      <c r="S30" s="210"/>
      <c r="V30" s="230"/>
      <c r="W30" s="32"/>
      <c r="X30" s="32" t="s">
        <v>787</v>
      </c>
      <c r="Y30" s="32" t="s">
        <v>819</v>
      </c>
      <c r="Z30" s="10"/>
      <c r="AA30" s="99"/>
      <c r="AB30" s="50"/>
      <c r="AC30" s="24"/>
      <c r="AD30" s="210"/>
      <c r="AF30" s="230"/>
      <c r="AG30" s="32"/>
      <c r="AH30" s="32" t="s">
        <v>787</v>
      </c>
      <c r="AI30" s="32" t="s">
        <v>819</v>
      </c>
      <c r="AJ30" s="10"/>
      <c r="AK30" s="99"/>
      <c r="AL30" s="50"/>
      <c r="AM30" s="24"/>
      <c r="AN30" s="210"/>
    </row>
    <row r="31" spans="1:40">
      <c r="A31" s="230"/>
      <c r="B31" s="32"/>
      <c r="C31" s="231" t="s">
        <v>807</v>
      </c>
      <c r="D31" s="32" t="s">
        <v>796</v>
      </c>
      <c r="E31" s="10"/>
      <c r="F31" s="99"/>
      <c r="G31" s="50"/>
      <c r="H31" s="32"/>
      <c r="I31" s="210"/>
      <c r="K31" s="230"/>
      <c r="L31" s="32"/>
      <c r="M31" s="231" t="s">
        <v>807</v>
      </c>
      <c r="N31" s="32" t="s">
        <v>796</v>
      </c>
      <c r="O31" s="10"/>
      <c r="P31" s="99"/>
      <c r="Q31" s="50"/>
      <c r="R31" s="32"/>
      <c r="S31" s="210"/>
      <c r="V31" s="230"/>
      <c r="W31" s="32"/>
      <c r="X31" s="32" t="s">
        <v>807</v>
      </c>
      <c r="Y31" s="32" t="s">
        <v>819</v>
      </c>
      <c r="Z31" s="10"/>
      <c r="AA31" s="141"/>
      <c r="AB31" s="50"/>
      <c r="AC31" s="32"/>
      <c r="AD31" s="210"/>
      <c r="AF31" s="230"/>
      <c r="AG31" s="32"/>
      <c r="AH31" s="32" t="s">
        <v>807</v>
      </c>
      <c r="AI31" s="32" t="s">
        <v>819</v>
      </c>
      <c r="AJ31" s="10"/>
      <c r="AK31" s="141"/>
      <c r="AL31" s="50"/>
      <c r="AM31" s="32"/>
      <c r="AN31" s="210"/>
    </row>
    <row r="32" spans="1:40">
      <c r="A32" s="230"/>
      <c r="B32" s="32"/>
      <c r="C32" s="231" t="s">
        <v>808</v>
      </c>
      <c r="D32" s="32" t="s">
        <v>796</v>
      </c>
      <c r="E32" s="151"/>
      <c r="F32" s="32"/>
      <c r="G32" s="232"/>
      <c r="H32" s="32"/>
      <c r="I32" s="210"/>
      <c r="K32" s="230"/>
      <c r="L32" s="32"/>
      <c r="M32" s="231" t="s">
        <v>808</v>
      </c>
      <c r="N32" s="32" t="s">
        <v>796</v>
      </c>
      <c r="O32" s="151"/>
      <c r="P32" s="32"/>
      <c r="Q32" s="232"/>
      <c r="R32" s="32"/>
      <c r="S32" s="210"/>
      <c r="V32" s="230"/>
      <c r="W32" s="32"/>
      <c r="X32" s="32" t="s">
        <v>808</v>
      </c>
      <c r="Y32" s="32" t="s">
        <v>819</v>
      </c>
      <c r="Z32" s="88"/>
      <c r="AA32" s="32"/>
      <c r="AB32" s="88"/>
      <c r="AC32" s="32"/>
      <c r="AD32" s="210"/>
      <c r="AF32" s="230"/>
      <c r="AG32" s="32"/>
      <c r="AH32" s="32" t="s">
        <v>808</v>
      </c>
      <c r="AI32" s="32" t="s">
        <v>819</v>
      </c>
      <c r="AJ32" s="88"/>
      <c r="AK32" s="32"/>
      <c r="AL32" s="88"/>
      <c r="AM32" s="32"/>
      <c r="AN32" s="210"/>
    </row>
    <row r="33" spans="1:40">
      <c r="A33" s="230"/>
      <c r="B33" s="32"/>
      <c r="C33" s="231" t="s">
        <v>809</v>
      </c>
      <c r="D33" s="32" t="s">
        <v>796</v>
      </c>
      <c r="E33" s="151"/>
      <c r="F33" s="32"/>
      <c r="G33" s="232"/>
      <c r="H33" s="32"/>
      <c r="I33" s="210"/>
      <c r="K33" s="230"/>
      <c r="L33" s="32"/>
      <c r="M33" s="231" t="s">
        <v>809</v>
      </c>
      <c r="N33" s="32" t="s">
        <v>796</v>
      </c>
      <c r="O33" s="151"/>
      <c r="P33" s="32"/>
      <c r="Q33" s="232"/>
      <c r="R33" s="32"/>
      <c r="S33" s="210"/>
      <c r="V33" s="230"/>
      <c r="W33" s="32"/>
      <c r="X33" s="32" t="s">
        <v>809</v>
      </c>
      <c r="Y33" s="32" t="s">
        <v>819</v>
      </c>
      <c r="Z33" s="88"/>
      <c r="AA33" s="32"/>
      <c r="AB33" s="88"/>
      <c r="AC33" s="32"/>
      <c r="AD33" s="210"/>
      <c r="AF33" s="230"/>
      <c r="AG33" s="32"/>
      <c r="AH33" s="32" t="s">
        <v>809</v>
      </c>
      <c r="AI33" s="32" t="s">
        <v>819</v>
      </c>
      <c r="AJ33" s="88"/>
      <c r="AK33" s="32"/>
      <c r="AL33" s="88"/>
      <c r="AM33" s="32"/>
      <c r="AN33" s="210"/>
    </row>
    <row r="34" spans="1:40">
      <c r="A34" s="230"/>
      <c r="B34" s="32"/>
      <c r="C34" s="231" t="s">
        <v>810</v>
      </c>
      <c r="D34" s="32" t="s">
        <v>796</v>
      </c>
      <c r="E34" s="151"/>
      <c r="F34" s="32"/>
      <c r="G34" s="232"/>
      <c r="H34" s="32"/>
      <c r="I34" s="210"/>
      <c r="K34" s="230"/>
      <c r="L34" s="32"/>
      <c r="M34" s="231" t="s">
        <v>810</v>
      </c>
      <c r="N34" s="32" t="s">
        <v>796</v>
      </c>
      <c r="O34" s="151"/>
      <c r="P34" s="32"/>
      <c r="Q34" s="232"/>
      <c r="R34" s="32"/>
      <c r="S34" s="210"/>
      <c r="V34" s="230"/>
      <c r="W34" s="32"/>
      <c r="X34" s="32" t="s">
        <v>810</v>
      </c>
      <c r="Y34" s="32" t="s">
        <v>819</v>
      </c>
      <c r="Z34" s="10"/>
      <c r="AA34" s="141"/>
      <c r="AB34" s="50"/>
      <c r="AC34" s="32"/>
      <c r="AD34" s="210"/>
      <c r="AF34" s="230"/>
      <c r="AG34" s="32"/>
      <c r="AH34" s="32" t="s">
        <v>810</v>
      </c>
      <c r="AI34" s="32" t="s">
        <v>819</v>
      </c>
      <c r="AJ34" s="10"/>
      <c r="AK34" s="141"/>
      <c r="AL34" s="50"/>
      <c r="AM34" s="32"/>
      <c r="AN34" s="210"/>
    </row>
    <row r="35" spans="1:40">
      <c r="A35" s="230"/>
      <c r="B35" s="32"/>
      <c r="C35" s="231" t="s">
        <v>811</v>
      </c>
      <c r="D35" s="32" t="s">
        <v>796</v>
      </c>
      <c r="E35" s="10"/>
      <c r="F35" s="99"/>
      <c r="G35" s="50"/>
      <c r="H35" s="32"/>
      <c r="I35" s="210"/>
      <c r="K35" s="230"/>
      <c r="L35" s="32"/>
      <c r="M35" s="231" t="s">
        <v>811</v>
      </c>
      <c r="N35" s="32" t="s">
        <v>796</v>
      </c>
      <c r="O35" s="10"/>
      <c r="P35" s="99"/>
      <c r="Q35" s="50"/>
      <c r="R35" s="32"/>
      <c r="S35" s="210"/>
      <c r="V35" s="230"/>
      <c r="W35" s="32"/>
      <c r="X35" s="32" t="s">
        <v>811</v>
      </c>
      <c r="Y35" s="32" t="s">
        <v>819</v>
      </c>
      <c r="Z35" s="88"/>
      <c r="AA35" s="32"/>
      <c r="AB35" s="88"/>
      <c r="AC35" s="32"/>
      <c r="AD35" s="210"/>
      <c r="AF35" s="230"/>
      <c r="AG35" s="32"/>
      <c r="AH35" s="32" t="s">
        <v>811</v>
      </c>
      <c r="AI35" s="32" t="s">
        <v>819</v>
      </c>
      <c r="AJ35" s="88"/>
      <c r="AK35" s="32"/>
      <c r="AL35" s="88"/>
      <c r="AM35" s="32"/>
      <c r="AN35" s="210"/>
    </row>
    <row r="36" spans="1:40">
      <c r="A36" s="230"/>
      <c r="B36" s="32"/>
      <c r="C36" s="231" t="s">
        <v>816</v>
      </c>
      <c r="D36" s="32" t="s">
        <v>796</v>
      </c>
      <c r="E36" s="10" t="str">
        <f>VLOOKUP(F36,'00设备表'!$D:$F,3,0)</f>
        <v>HW105-02</v>
      </c>
      <c r="F36" s="141" t="s">
        <v>364</v>
      </c>
      <c r="G36" s="50" t="str">
        <f>VLOOKUP(F36,'00设备表'!$D:$F,2,0)</f>
        <v>华为CE8865-4C</v>
      </c>
      <c r="H36" s="32" t="s">
        <v>831</v>
      </c>
      <c r="I36" s="210" t="s">
        <v>814</v>
      </c>
      <c r="K36" s="230"/>
      <c r="L36" s="32"/>
      <c r="M36" s="231" t="s">
        <v>816</v>
      </c>
      <c r="N36" s="32" t="s">
        <v>796</v>
      </c>
      <c r="O36" s="10" t="str">
        <f>VLOOKUP(P36,'00设备表'!$D:$F,3,0)</f>
        <v>HW105-01</v>
      </c>
      <c r="P36" s="141" t="s">
        <v>352</v>
      </c>
      <c r="Q36" s="50" t="str">
        <f>VLOOKUP(P36,'00设备表'!$D:$F,2,0)</f>
        <v>华为CE8865-4C</v>
      </c>
      <c r="R36" s="32" t="s">
        <v>831</v>
      </c>
      <c r="S36" s="210" t="s">
        <v>814</v>
      </c>
      <c r="V36" s="230"/>
      <c r="W36" s="32"/>
      <c r="X36" s="32" t="s">
        <v>816</v>
      </c>
      <c r="Y36" s="32" t="s">
        <v>819</v>
      </c>
      <c r="Z36" s="151"/>
      <c r="AA36" s="32"/>
      <c r="AB36" s="232"/>
      <c r="AC36" s="32"/>
      <c r="AD36" s="210"/>
      <c r="AF36" s="230"/>
      <c r="AG36" s="32"/>
      <c r="AH36" s="32" t="s">
        <v>816</v>
      </c>
      <c r="AI36" s="32" t="s">
        <v>819</v>
      </c>
      <c r="AJ36" s="151"/>
      <c r="AK36" s="32"/>
      <c r="AL36" s="232"/>
      <c r="AM36" s="32"/>
      <c r="AN36" s="210"/>
    </row>
    <row r="37" spans="1:40">
      <c r="A37" s="230" t="s">
        <v>800</v>
      </c>
      <c r="B37" s="32" t="s">
        <v>818</v>
      </c>
      <c r="C37" s="32" t="s">
        <v>794</v>
      </c>
      <c r="D37" s="32" t="s">
        <v>819</v>
      </c>
      <c r="E37" s="10" t="str">
        <f>VLOOKUP(F37,'00设备表'!$D:$F,3,0)</f>
        <v>HW108-07</v>
      </c>
      <c r="F37" s="99" t="s">
        <v>533</v>
      </c>
      <c r="G37" s="50" t="str">
        <f>VLOOKUP(F37,'00设备表'!$D:$F,2,0)</f>
        <v>华为1000E-F125</v>
      </c>
      <c r="H37" s="24" t="s">
        <v>832</v>
      </c>
      <c r="I37" s="32"/>
      <c r="K37" s="230" t="s">
        <v>800</v>
      </c>
      <c r="L37" s="32" t="s">
        <v>818</v>
      </c>
      <c r="M37" s="32" t="s">
        <v>794</v>
      </c>
      <c r="N37" s="32" t="s">
        <v>819</v>
      </c>
      <c r="O37" s="10" t="str">
        <f>VLOOKUP(P37,'00设备表'!$D:$F,3,0)</f>
        <v>HW108-07</v>
      </c>
      <c r="P37" s="99" t="s">
        <v>533</v>
      </c>
      <c r="Q37" s="50" t="str">
        <f>VLOOKUP(P37,'00设备表'!$D:$F,2,0)</f>
        <v>华为1000E-F125</v>
      </c>
      <c r="R37" s="24" t="s">
        <v>833</v>
      </c>
      <c r="S37" s="32"/>
      <c r="V37" s="230"/>
      <c r="W37" s="32"/>
      <c r="X37" s="32" t="s">
        <v>834</v>
      </c>
      <c r="Y37" s="32" t="s">
        <v>819</v>
      </c>
      <c r="Z37" s="151"/>
      <c r="AA37" s="32"/>
      <c r="AB37" s="232"/>
      <c r="AC37" s="32"/>
      <c r="AD37" s="210"/>
      <c r="AF37" s="230"/>
      <c r="AG37" s="32"/>
      <c r="AH37" s="32" t="s">
        <v>834</v>
      </c>
      <c r="AI37" s="32" t="s">
        <v>819</v>
      </c>
      <c r="AJ37" s="151"/>
      <c r="AK37" s="32"/>
      <c r="AL37" s="232"/>
      <c r="AM37" s="32"/>
      <c r="AN37" s="210"/>
    </row>
    <row r="38" spans="1:40">
      <c r="A38" s="230"/>
      <c r="B38" s="32"/>
      <c r="C38" s="32" t="s">
        <v>799</v>
      </c>
      <c r="D38" s="32" t="s">
        <v>819</v>
      </c>
      <c r="E38" s="10" t="str">
        <f>VLOOKUP(F38,'00设备表'!$D:$F,3,0)</f>
        <v>HW108-07</v>
      </c>
      <c r="F38" s="99" t="s">
        <v>533</v>
      </c>
      <c r="G38" s="50" t="str">
        <f>VLOOKUP(F38,'00设备表'!$D:$F,2,0)</f>
        <v>华为1000E-F125</v>
      </c>
      <c r="H38" s="24" t="s">
        <v>835</v>
      </c>
      <c r="I38" s="32"/>
      <c r="K38" s="230"/>
      <c r="L38" s="32"/>
      <c r="M38" s="32" t="s">
        <v>799</v>
      </c>
      <c r="N38" s="32" t="s">
        <v>819</v>
      </c>
      <c r="O38" s="10" t="str">
        <f>VLOOKUP(P38,'00设备表'!$D:$F,3,0)</f>
        <v>HW108-07</v>
      </c>
      <c r="P38" s="99" t="s">
        <v>533</v>
      </c>
      <c r="Q38" s="50" t="str">
        <f>VLOOKUP(P38,'00设备表'!$D:$F,2,0)</f>
        <v>华为1000E-F125</v>
      </c>
      <c r="R38" s="24" t="s">
        <v>836</v>
      </c>
      <c r="S38" s="32"/>
      <c r="V38" s="230"/>
      <c r="W38" s="32"/>
      <c r="X38" s="32" t="s">
        <v>837</v>
      </c>
      <c r="Y38" s="32" t="s">
        <v>819</v>
      </c>
      <c r="Z38" s="151"/>
      <c r="AA38" s="32"/>
      <c r="AB38" s="232"/>
      <c r="AC38" s="32"/>
      <c r="AD38" s="210"/>
      <c r="AF38" s="230"/>
      <c r="AG38" s="32"/>
      <c r="AH38" s="32" t="s">
        <v>837</v>
      </c>
      <c r="AI38" s="32" t="s">
        <v>819</v>
      </c>
      <c r="AJ38" s="151"/>
      <c r="AK38" s="32"/>
      <c r="AL38" s="232"/>
      <c r="AM38" s="32"/>
      <c r="AN38" s="210"/>
    </row>
    <row r="39" spans="1:40">
      <c r="A39" s="230"/>
      <c r="B39" s="32"/>
      <c r="C39" s="32" t="s">
        <v>800</v>
      </c>
      <c r="D39" s="32" t="s">
        <v>819</v>
      </c>
      <c r="E39" s="10" t="str">
        <f>VLOOKUP(F39,'00设备表'!$D:$F,3,0)</f>
        <v>HW108-09</v>
      </c>
      <c r="F39" s="99" t="s">
        <v>550</v>
      </c>
      <c r="G39" s="50" t="str">
        <f>VLOOKUP(F39,'00设备表'!$D:$F,2,0)</f>
        <v>华为1000E-F125</v>
      </c>
      <c r="H39" s="24" t="s">
        <v>832</v>
      </c>
      <c r="I39" s="32"/>
      <c r="K39" s="230"/>
      <c r="L39" s="32"/>
      <c r="M39" s="32" t="s">
        <v>800</v>
      </c>
      <c r="N39" s="32" t="s">
        <v>819</v>
      </c>
      <c r="O39" s="10" t="str">
        <f>VLOOKUP(P39,'00设备表'!$D:$F,3,0)</f>
        <v>HW108-09</v>
      </c>
      <c r="P39" s="99" t="s">
        <v>550</v>
      </c>
      <c r="Q39" s="50" t="str">
        <f>VLOOKUP(P39,'00设备表'!$D:$F,2,0)</f>
        <v>华为1000E-F125</v>
      </c>
      <c r="R39" s="24" t="s">
        <v>833</v>
      </c>
      <c r="S39" s="32"/>
      <c r="V39" s="230"/>
      <c r="W39" s="32"/>
      <c r="X39" s="32" t="s">
        <v>838</v>
      </c>
      <c r="Y39" s="32" t="s">
        <v>819</v>
      </c>
      <c r="Z39" s="151"/>
      <c r="AA39" s="32"/>
      <c r="AB39" s="232"/>
      <c r="AC39" s="32"/>
      <c r="AD39" s="210"/>
      <c r="AF39" s="230"/>
      <c r="AG39" s="32"/>
      <c r="AH39" s="32" t="s">
        <v>838</v>
      </c>
      <c r="AI39" s="32" t="s">
        <v>819</v>
      </c>
      <c r="AJ39" s="151"/>
      <c r="AK39" s="32"/>
      <c r="AL39" s="232"/>
      <c r="AM39" s="32"/>
      <c r="AN39" s="210"/>
    </row>
    <row r="40" spans="1:40">
      <c r="A40" s="230"/>
      <c r="B40" s="32"/>
      <c r="C40" s="32" t="s">
        <v>801</v>
      </c>
      <c r="D40" s="32" t="s">
        <v>819</v>
      </c>
      <c r="E40" s="10" t="str">
        <f>VLOOKUP(F40,'00设备表'!$D:$F,3,0)</f>
        <v>HW108-09</v>
      </c>
      <c r="F40" s="99" t="s">
        <v>550</v>
      </c>
      <c r="G40" s="50" t="str">
        <f>VLOOKUP(F40,'00设备表'!$D:$F,2,0)</f>
        <v>华为1000E-F125</v>
      </c>
      <c r="H40" s="24" t="s">
        <v>835</v>
      </c>
      <c r="I40" s="32"/>
      <c r="K40" s="230"/>
      <c r="L40" s="32"/>
      <c r="M40" s="32" t="s">
        <v>801</v>
      </c>
      <c r="N40" s="32" t="s">
        <v>819</v>
      </c>
      <c r="O40" s="10" t="str">
        <f>VLOOKUP(P40,'00设备表'!$D:$F,3,0)</f>
        <v>HW108-09</v>
      </c>
      <c r="P40" s="99" t="s">
        <v>550</v>
      </c>
      <c r="Q40" s="50" t="str">
        <f>VLOOKUP(P40,'00设备表'!$D:$F,2,0)</f>
        <v>华为1000E-F125</v>
      </c>
      <c r="R40" s="24" t="s">
        <v>836</v>
      </c>
      <c r="S40" s="32"/>
      <c r="V40" s="230"/>
      <c r="W40" s="32"/>
      <c r="X40" s="32" t="s">
        <v>839</v>
      </c>
      <c r="Y40" s="32" t="s">
        <v>819</v>
      </c>
      <c r="Z40" s="151"/>
      <c r="AA40" s="32"/>
      <c r="AB40" s="232"/>
      <c r="AC40" s="32"/>
      <c r="AD40" s="210"/>
      <c r="AF40" s="230"/>
      <c r="AG40" s="32"/>
      <c r="AH40" s="32" t="s">
        <v>839</v>
      </c>
      <c r="AI40" s="32" t="s">
        <v>819</v>
      </c>
      <c r="AJ40" s="151"/>
      <c r="AK40" s="32"/>
      <c r="AL40" s="232"/>
      <c r="AM40" s="32"/>
      <c r="AN40" s="210"/>
    </row>
    <row r="41" spans="1:40">
      <c r="A41" s="230"/>
      <c r="B41" s="32"/>
      <c r="C41" s="32" t="s">
        <v>802</v>
      </c>
      <c r="D41" s="32" t="s">
        <v>819</v>
      </c>
      <c r="E41" s="10" t="str">
        <f>VLOOKUP(F41,'00设备表'!$D:$F,3,0)</f>
        <v>HW105-01</v>
      </c>
      <c r="F41" s="99" t="s">
        <v>337</v>
      </c>
      <c r="G41" s="50" t="str">
        <f>VLOOKUP(F41,'00设备表'!$D:$F,2,0)</f>
        <v>华为1000E-F55</v>
      </c>
      <c r="H41" s="24" t="s">
        <v>840</v>
      </c>
      <c r="I41" s="210"/>
      <c r="K41" s="230"/>
      <c r="L41" s="32"/>
      <c r="M41" s="32" t="s">
        <v>802</v>
      </c>
      <c r="N41" s="32" t="s">
        <v>819</v>
      </c>
      <c r="O41" s="10" t="str">
        <f>VLOOKUP(P41,'00设备表'!$D:$F,3,0)</f>
        <v>HW105-01</v>
      </c>
      <c r="P41" s="99" t="s">
        <v>337</v>
      </c>
      <c r="Q41" s="50" t="str">
        <f>VLOOKUP(P41,'00设备表'!$D:$F,2,0)</f>
        <v>华为1000E-F55</v>
      </c>
      <c r="R41" s="24" t="s">
        <v>841</v>
      </c>
      <c r="S41" s="210"/>
      <c r="V41" s="230"/>
      <c r="W41" s="32"/>
      <c r="X41" s="32" t="s">
        <v>842</v>
      </c>
      <c r="Y41" s="32" t="s">
        <v>819</v>
      </c>
      <c r="Z41" s="151"/>
      <c r="AA41" s="32"/>
      <c r="AB41" s="232"/>
      <c r="AC41" s="32"/>
      <c r="AD41" s="210"/>
      <c r="AF41" s="230"/>
      <c r="AG41" s="32"/>
      <c r="AH41" s="32" t="s">
        <v>842</v>
      </c>
      <c r="AI41" s="32" t="s">
        <v>819</v>
      </c>
      <c r="AJ41" s="151"/>
      <c r="AK41" s="32"/>
      <c r="AL41" s="232"/>
      <c r="AM41" s="32"/>
      <c r="AN41" s="210"/>
    </row>
    <row r="42" spans="1:40">
      <c r="A42" s="230"/>
      <c r="B42" s="32"/>
      <c r="C42" s="32" t="s">
        <v>803</v>
      </c>
      <c r="D42" s="32" t="s">
        <v>819</v>
      </c>
      <c r="E42" s="10" t="str">
        <f>VLOOKUP(F42,'00设备表'!$D:$F,3,0)</f>
        <v>HW105-02</v>
      </c>
      <c r="F42" s="141" t="s">
        <v>355</v>
      </c>
      <c r="G42" s="50" t="str">
        <f>VLOOKUP(F42,'00设备表'!$D:$F,2,0)</f>
        <v>华为1000E-F55</v>
      </c>
      <c r="H42" s="24" t="s">
        <v>840</v>
      </c>
      <c r="I42" s="210"/>
      <c r="K42" s="230"/>
      <c r="L42" s="32"/>
      <c r="M42" s="32" t="s">
        <v>803</v>
      </c>
      <c r="N42" s="32" t="s">
        <v>819</v>
      </c>
      <c r="O42" s="10" t="str">
        <f>VLOOKUP(P42,'00设备表'!$D:$F,3,0)</f>
        <v>HW105-02</v>
      </c>
      <c r="P42" s="141" t="s">
        <v>355</v>
      </c>
      <c r="Q42" s="50" t="str">
        <f>VLOOKUP(P42,'00设备表'!$D:$F,2,0)</f>
        <v>华为1000E-F55</v>
      </c>
      <c r="R42" s="24" t="s">
        <v>841</v>
      </c>
      <c r="S42" s="210"/>
      <c r="V42" s="230"/>
      <c r="W42" s="32"/>
      <c r="X42" s="32" t="s">
        <v>843</v>
      </c>
      <c r="Y42" s="32" t="s">
        <v>819</v>
      </c>
      <c r="Z42" s="151"/>
      <c r="AA42" s="32"/>
      <c r="AB42" s="232"/>
      <c r="AC42" s="32"/>
      <c r="AD42" s="210"/>
      <c r="AF42" s="230"/>
      <c r="AG42" s="32"/>
      <c r="AH42" s="32" t="s">
        <v>843</v>
      </c>
      <c r="AI42" s="32" t="s">
        <v>819</v>
      </c>
      <c r="AJ42" s="151"/>
      <c r="AK42" s="32"/>
      <c r="AL42" s="232"/>
      <c r="AM42" s="32"/>
      <c r="AN42" s="210"/>
    </row>
    <row r="43" spans="1:40">
      <c r="A43" s="230"/>
      <c r="B43" s="32"/>
      <c r="C43" s="32" t="s">
        <v>804</v>
      </c>
      <c r="D43" s="32" t="s">
        <v>819</v>
      </c>
      <c r="E43" s="10"/>
      <c r="F43" s="99"/>
      <c r="G43" s="50"/>
      <c r="H43" s="24"/>
      <c r="I43" s="210"/>
      <c r="K43" s="230"/>
      <c r="L43" s="32"/>
      <c r="M43" s="32" t="s">
        <v>804</v>
      </c>
      <c r="N43" s="32" t="s">
        <v>819</v>
      </c>
      <c r="O43" s="10"/>
      <c r="P43" s="99"/>
      <c r="Q43" s="50"/>
      <c r="R43" s="24"/>
      <c r="S43" s="210"/>
      <c r="V43" s="230"/>
      <c r="W43" s="32"/>
      <c r="X43" s="32" t="s">
        <v>844</v>
      </c>
      <c r="Y43" s="32" t="s">
        <v>819</v>
      </c>
      <c r="Z43" s="10" t="str">
        <f>VLOOKUP(AA43,'00设备表'!$D:$F,3,0)</f>
        <v>HW107-03</v>
      </c>
      <c r="AA43" s="141" t="s">
        <v>812</v>
      </c>
      <c r="AB43" s="50" t="str">
        <f>VLOOKUP(AA43,'00设备表'!$D:$F,2,0)</f>
        <v>华为CE8865-4C</v>
      </c>
      <c r="AC43" s="32" t="s">
        <v>845</v>
      </c>
      <c r="AD43" s="210" t="s">
        <v>814</v>
      </c>
      <c r="AF43" s="230"/>
      <c r="AG43" s="32"/>
      <c r="AH43" s="32" t="s">
        <v>844</v>
      </c>
      <c r="AI43" s="32" t="s">
        <v>819</v>
      </c>
      <c r="AJ43" s="10" t="str">
        <f>VLOOKUP(AK43,'00设备表'!$D:$F,3,0)</f>
        <v>HW107-02</v>
      </c>
      <c r="AK43" s="141" t="s">
        <v>815</v>
      </c>
      <c r="AL43" s="50" t="str">
        <f>VLOOKUP(AK43,'00设备表'!$D:$F,2,0)</f>
        <v>华为CE8865-4C</v>
      </c>
      <c r="AM43" s="32" t="s">
        <v>845</v>
      </c>
      <c r="AN43" s="210" t="s">
        <v>814</v>
      </c>
    </row>
    <row r="44" spans="1:40">
      <c r="A44" s="230"/>
      <c r="B44" s="32"/>
      <c r="C44" s="32" t="s">
        <v>805</v>
      </c>
      <c r="D44" s="32" t="s">
        <v>819</v>
      </c>
      <c r="E44" s="10" t="str">
        <f>VLOOKUP(F44,'00设备表'!$D:$F,3,0)</f>
        <v>HW105-01</v>
      </c>
      <c r="F44" s="99" t="s">
        <v>346</v>
      </c>
      <c r="G44" s="50" t="str">
        <f>VLOOKUP(F44,'00设备表'!$D:$F,2,0)</f>
        <v>绿盟UTSNX3-HHB</v>
      </c>
      <c r="H44" s="24" t="s">
        <v>828</v>
      </c>
      <c r="I44" s="210"/>
      <c r="K44" s="230"/>
      <c r="L44" s="32"/>
      <c r="M44" s="32" t="s">
        <v>805</v>
      </c>
      <c r="N44" s="32" t="s">
        <v>819</v>
      </c>
      <c r="O44" s="10" t="str">
        <f>VLOOKUP(P44,'00设备表'!$D:$F,3,0)</f>
        <v>HW105-01</v>
      </c>
      <c r="P44" s="99" t="s">
        <v>346</v>
      </c>
      <c r="Q44" s="50" t="str">
        <f>VLOOKUP(P44,'00设备表'!$D:$F,2,0)</f>
        <v>绿盟UTSNX3-HHB</v>
      </c>
      <c r="R44" s="24" t="s">
        <v>829</v>
      </c>
      <c r="S44" s="210"/>
      <c r="V44" s="230"/>
      <c r="W44" s="32"/>
      <c r="X44" s="32" t="s">
        <v>846</v>
      </c>
      <c r="Y44" s="32" t="s">
        <v>819</v>
      </c>
      <c r="Z44" s="10" t="str">
        <f>VLOOKUP(AA44,'00设备表'!$D:$F,3,0)</f>
        <v>HW107-03</v>
      </c>
      <c r="AA44" s="141" t="s">
        <v>812</v>
      </c>
      <c r="AB44" s="50" t="str">
        <f>VLOOKUP(AA44,'00设备表'!$D:$F,2,0)</f>
        <v>华为CE8865-4C</v>
      </c>
      <c r="AC44" s="32" t="s">
        <v>847</v>
      </c>
      <c r="AD44" s="210" t="s">
        <v>814</v>
      </c>
      <c r="AF44" s="235"/>
      <c r="AG44" s="236"/>
      <c r="AH44" s="236" t="s">
        <v>846</v>
      </c>
      <c r="AI44" s="236" t="s">
        <v>819</v>
      </c>
      <c r="AJ44" s="10" t="str">
        <f>VLOOKUP(AK44,'00设备表'!$D:$F,3,0)</f>
        <v>HW107-02</v>
      </c>
      <c r="AK44" s="141" t="s">
        <v>815</v>
      </c>
      <c r="AL44" s="50" t="str">
        <f>VLOOKUP(AK44,'00设备表'!$D:$F,2,0)</f>
        <v>华为CE8865-4C</v>
      </c>
      <c r="AM44" s="32" t="s">
        <v>847</v>
      </c>
      <c r="AN44" s="210" t="s">
        <v>814</v>
      </c>
    </row>
    <row r="45" spans="1:40">
      <c r="A45" s="230"/>
      <c r="B45" s="32"/>
      <c r="C45" s="32" t="s">
        <v>806</v>
      </c>
      <c r="D45" s="32" t="s">
        <v>819</v>
      </c>
      <c r="E45" s="10" t="str">
        <f>VLOOKUP(F45,'00设备表'!$D:$F,3,0)</f>
        <v>HW105-02</v>
      </c>
      <c r="F45" s="99" t="s">
        <v>361</v>
      </c>
      <c r="G45" s="50" t="str">
        <f>VLOOKUP(F45,'00设备表'!$D:$F,2,0)</f>
        <v>绿盟UTSNX3-HHB</v>
      </c>
      <c r="H45" s="24" t="s">
        <v>828</v>
      </c>
      <c r="I45" s="210"/>
      <c r="K45" s="230"/>
      <c r="L45" s="32"/>
      <c r="M45" s="32" t="s">
        <v>806</v>
      </c>
      <c r="N45" s="32" t="s">
        <v>819</v>
      </c>
      <c r="O45" s="10" t="str">
        <f>VLOOKUP(P45,'00设备表'!$D:$F,3,0)</f>
        <v>HW105-02</v>
      </c>
      <c r="P45" s="99" t="s">
        <v>361</v>
      </c>
      <c r="Q45" s="50" t="str">
        <f>VLOOKUP(P45,'00设备表'!$D:$F,2,0)</f>
        <v>绿盟UTSNX3-HHB</v>
      </c>
      <c r="R45" s="24" t="s">
        <v>829</v>
      </c>
      <c r="S45" s="210"/>
      <c r="V45" s="230" t="s">
        <v>848</v>
      </c>
      <c r="W45" s="32" t="s">
        <v>849</v>
      </c>
      <c r="X45" s="32"/>
      <c r="Y45" s="32"/>
      <c r="Z45" s="32"/>
      <c r="AA45" s="32"/>
      <c r="AB45" s="232"/>
      <c r="AC45" s="32"/>
      <c r="AD45" s="32"/>
      <c r="AF45" s="230" t="s">
        <v>848</v>
      </c>
      <c r="AG45" s="32" t="s">
        <v>849</v>
      </c>
      <c r="AH45" s="32"/>
      <c r="AI45" s="32"/>
      <c r="AJ45" s="32"/>
      <c r="AK45" s="32"/>
      <c r="AL45" s="232"/>
      <c r="AM45" s="32"/>
      <c r="AN45" s="32"/>
    </row>
    <row r="46" spans="1:40">
      <c r="A46" s="230"/>
      <c r="B46" s="32"/>
      <c r="C46" s="32" t="s">
        <v>787</v>
      </c>
      <c r="D46" s="32" t="s">
        <v>819</v>
      </c>
      <c r="E46" s="10" t="str">
        <f>VLOOKUP(F46,'00设备表'!$D:$F,3,0)</f>
        <v>HW108-07</v>
      </c>
      <c r="F46" s="141" t="s">
        <v>545</v>
      </c>
      <c r="G46" s="50" t="str">
        <f>VLOOKUP(F46,'00设备表'!$D:$F,2,0)</f>
        <v>天融信TopRules(FT-A10)</v>
      </c>
      <c r="H46" s="24" t="s">
        <v>850</v>
      </c>
      <c r="I46" s="210"/>
      <c r="K46" s="230"/>
      <c r="L46" s="32"/>
      <c r="M46" s="32" t="s">
        <v>787</v>
      </c>
      <c r="N46" s="32" t="s">
        <v>819</v>
      </c>
      <c r="O46" s="10" t="str">
        <f>VLOOKUP(P46,'00设备表'!$D:$F,3,0)</f>
        <v>HW108-09</v>
      </c>
      <c r="P46" s="141" t="s">
        <v>557</v>
      </c>
      <c r="Q46" s="50" t="str">
        <f>VLOOKUP(P46,'00设备表'!$D:$F,2,0)</f>
        <v>天融信TopRules(FT-A10)</v>
      </c>
      <c r="R46" s="24" t="s">
        <v>850</v>
      </c>
      <c r="S46" s="210"/>
      <c r="V46" s="237"/>
      <c r="W46" s="238"/>
      <c r="X46" s="239"/>
      <c r="Y46" s="239"/>
      <c r="Z46" s="240"/>
      <c r="AA46" s="219"/>
      <c r="AB46" s="241"/>
      <c r="AC46" s="242"/>
      <c r="AD46" s="243"/>
      <c r="AF46" s="237"/>
      <c r="AG46" s="238"/>
      <c r="AH46" s="239"/>
      <c r="AI46" s="239"/>
      <c r="AJ46" s="244"/>
      <c r="AK46" s="219"/>
      <c r="AL46" s="214"/>
      <c r="AM46" s="218"/>
      <c r="AN46" s="243"/>
    </row>
    <row r="47" spans="1:40">
      <c r="A47" s="230"/>
      <c r="B47" s="32"/>
      <c r="C47" s="32" t="s">
        <v>807</v>
      </c>
      <c r="D47" s="32" t="s">
        <v>819</v>
      </c>
      <c r="E47" s="88"/>
      <c r="F47" s="32"/>
      <c r="G47" s="88"/>
      <c r="H47" s="24"/>
      <c r="I47" s="210"/>
      <c r="K47" s="230"/>
      <c r="L47" s="32"/>
      <c r="M47" s="32" t="s">
        <v>807</v>
      </c>
      <c r="N47" s="32" t="s">
        <v>819</v>
      </c>
      <c r="O47" s="88"/>
      <c r="P47" s="32"/>
      <c r="Q47" s="88"/>
      <c r="R47" s="24"/>
      <c r="S47" s="210"/>
      <c r="V47" s="237"/>
      <c r="W47" s="238"/>
      <c r="X47" s="239"/>
      <c r="Y47" s="239"/>
      <c r="Z47" s="240"/>
      <c r="AA47" s="219"/>
      <c r="AB47" s="241"/>
      <c r="AC47" s="242"/>
      <c r="AD47" s="243"/>
      <c r="AF47" s="237"/>
      <c r="AG47" s="238"/>
      <c r="AH47" s="239"/>
      <c r="AI47" s="239"/>
      <c r="AJ47" s="244"/>
      <c r="AK47" s="219"/>
      <c r="AL47" s="214"/>
      <c r="AM47" s="218"/>
      <c r="AN47" s="243"/>
    </row>
    <row r="48" spans="1:40">
      <c r="A48" s="230"/>
      <c r="B48" s="32"/>
      <c r="C48" s="32" t="s">
        <v>808</v>
      </c>
      <c r="D48" s="32" t="s">
        <v>819</v>
      </c>
      <c r="E48" s="88"/>
      <c r="F48" s="32"/>
      <c r="G48" s="88"/>
      <c r="H48" s="24"/>
      <c r="I48" s="210"/>
      <c r="K48" s="230"/>
      <c r="L48" s="32"/>
      <c r="M48" s="32" t="s">
        <v>808</v>
      </c>
      <c r="N48" s="32" t="s">
        <v>819</v>
      </c>
      <c r="O48" s="88"/>
      <c r="P48" s="32"/>
      <c r="Q48" s="88"/>
      <c r="R48" s="24"/>
      <c r="S48" s="210"/>
      <c r="V48" s="237"/>
      <c r="W48" s="238"/>
      <c r="X48" s="239"/>
      <c r="Y48" s="239"/>
      <c r="Z48" s="240"/>
      <c r="AA48" s="219"/>
      <c r="AB48" s="241"/>
      <c r="AC48" s="242"/>
      <c r="AD48" s="243"/>
      <c r="AF48" s="237"/>
      <c r="AG48" s="238"/>
      <c r="AH48" s="239"/>
      <c r="AI48" s="239"/>
      <c r="AJ48" s="244"/>
      <c r="AK48" s="219"/>
      <c r="AL48" s="214"/>
      <c r="AM48" s="218"/>
      <c r="AN48" s="243"/>
    </row>
    <row r="49" spans="1:41">
      <c r="A49" s="230"/>
      <c r="B49" s="32"/>
      <c r="C49" s="32" t="s">
        <v>809</v>
      </c>
      <c r="D49" s="32" t="s">
        <v>819</v>
      </c>
      <c r="E49" s="10"/>
      <c r="F49" s="141"/>
      <c r="G49" s="50"/>
      <c r="H49" s="24"/>
      <c r="I49" s="210"/>
      <c r="K49" s="230"/>
      <c r="L49" s="32"/>
      <c r="M49" s="32" t="s">
        <v>809</v>
      </c>
      <c r="N49" s="32" t="s">
        <v>819</v>
      </c>
      <c r="O49" s="10"/>
      <c r="P49" s="141"/>
      <c r="Q49" s="50"/>
      <c r="R49" s="24"/>
      <c r="S49" s="210"/>
      <c r="V49" s="244"/>
      <c r="W49" s="245"/>
      <c r="X49" s="246"/>
      <c r="Y49" s="247"/>
      <c r="Z49" s="247"/>
      <c r="AA49" s="247"/>
      <c r="AB49" s="247"/>
      <c r="AC49" s="247"/>
      <c r="AD49" s="247"/>
      <c r="AE49" s="247"/>
      <c r="AF49" s="244"/>
      <c r="AG49" s="245"/>
      <c r="AH49" s="246"/>
      <c r="AI49" s="247"/>
      <c r="AJ49" s="247"/>
      <c r="AK49" s="247"/>
      <c r="AL49" s="247"/>
      <c r="AM49" s="247"/>
      <c r="AN49" s="247"/>
      <c r="AO49" s="212"/>
    </row>
    <row r="50" spans="1:41">
      <c r="A50" s="230"/>
      <c r="B50" s="32"/>
      <c r="C50" s="32" t="s">
        <v>810</v>
      </c>
      <c r="D50" s="32" t="s">
        <v>819</v>
      </c>
      <c r="E50" s="10"/>
      <c r="F50" s="141"/>
      <c r="G50" s="50"/>
      <c r="H50" s="24"/>
      <c r="I50" s="210"/>
      <c r="K50" s="230"/>
      <c r="L50" s="32"/>
      <c r="M50" s="32" t="s">
        <v>810</v>
      </c>
      <c r="N50" s="32" t="s">
        <v>819</v>
      </c>
      <c r="O50" s="10"/>
      <c r="P50" s="141"/>
      <c r="Q50" s="50"/>
      <c r="R50" s="24"/>
      <c r="S50" s="210"/>
      <c r="V50" s="248"/>
      <c r="W50" s="248"/>
      <c r="X50" s="248"/>
      <c r="Y50" s="248"/>
      <c r="Z50" s="248"/>
      <c r="AA50" s="248"/>
      <c r="AB50" s="249"/>
      <c r="AC50" s="248"/>
      <c r="AD50" s="248"/>
      <c r="AE50" s="212"/>
      <c r="AF50" s="248"/>
      <c r="AG50" s="248"/>
      <c r="AH50" s="248"/>
      <c r="AI50" s="248"/>
      <c r="AJ50" s="248"/>
      <c r="AK50" s="248"/>
      <c r="AL50" s="249"/>
      <c r="AM50" s="248"/>
      <c r="AN50" s="248"/>
      <c r="AO50" s="212"/>
    </row>
    <row r="51" spans="1:41">
      <c r="A51" s="230"/>
      <c r="B51" s="32"/>
      <c r="C51" s="32" t="s">
        <v>811</v>
      </c>
      <c r="D51" s="32" t="s">
        <v>819</v>
      </c>
      <c r="E51" s="88"/>
      <c r="F51" s="32"/>
      <c r="G51" s="88"/>
      <c r="H51" s="32"/>
      <c r="I51" s="210"/>
      <c r="K51" s="230"/>
      <c r="L51" s="32"/>
      <c r="M51" s="32" t="s">
        <v>811</v>
      </c>
      <c r="N51" s="32" t="s">
        <v>819</v>
      </c>
      <c r="O51" s="88"/>
      <c r="P51" s="32"/>
      <c r="Q51" s="88"/>
      <c r="R51" s="32"/>
      <c r="S51" s="210"/>
      <c r="V51" s="250"/>
      <c r="W51" s="250"/>
      <c r="X51" s="239"/>
      <c r="Y51" s="239"/>
      <c r="Z51" s="244"/>
      <c r="AA51" s="251"/>
      <c r="AB51" s="240"/>
      <c r="AC51" s="242"/>
      <c r="AD51" s="252"/>
      <c r="AE51" s="253"/>
      <c r="AF51" s="254"/>
      <c r="AG51" s="254"/>
      <c r="AH51" s="252"/>
      <c r="AI51" s="252"/>
      <c r="AJ51" s="255"/>
      <c r="AK51" s="255"/>
      <c r="AL51" s="255"/>
      <c r="AM51" s="242"/>
      <c r="AN51" s="252"/>
      <c r="AO51" s="212"/>
    </row>
    <row r="52" spans="1:41">
      <c r="A52" s="230"/>
      <c r="B52" s="32"/>
      <c r="C52" s="32" t="s">
        <v>816</v>
      </c>
      <c r="D52" s="32" t="s">
        <v>819</v>
      </c>
      <c r="E52" s="151"/>
      <c r="F52" s="32"/>
      <c r="G52" s="232"/>
      <c r="H52" s="32"/>
      <c r="I52" s="210"/>
      <c r="K52" s="230"/>
      <c r="L52" s="32"/>
      <c r="M52" s="32" t="s">
        <v>816</v>
      </c>
      <c r="N52" s="32" t="s">
        <v>819</v>
      </c>
      <c r="O52" s="151"/>
      <c r="P52" s="32"/>
      <c r="Q52" s="232"/>
      <c r="R52" s="32"/>
      <c r="S52" s="210"/>
      <c r="V52" s="250"/>
      <c r="W52" s="250"/>
      <c r="X52" s="239"/>
      <c r="Y52" s="239"/>
      <c r="Z52" s="244"/>
      <c r="AA52" s="251"/>
      <c r="AB52" s="241"/>
      <c r="AC52" s="242"/>
      <c r="AD52" s="252"/>
      <c r="AE52" s="253"/>
      <c r="AF52" s="254"/>
      <c r="AG52" s="254"/>
      <c r="AH52" s="252"/>
      <c r="AI52" s="252"/>
      <c r="AJ52" s="240"/>
      <c r="AK52" s="255"/>
      <c r="AL52" s="241"/>
      <c r="AM52" s="242"/>
      <c r="AN52" s="252"/>
      <c r="AO52" s="212"/>
    </row>
    <row r="53" spans="1:41">
      <c r="A53" s="230"/>
      <c r="B53" s="32"/>
      <c r="C53" s="32" t="s">
        <v>834</v>
      </c>
      <c r="D53" s="32" t="s">
        <v>819</v>
      </c>
      <c r="E53" s="151"/>
      <c r="F53" s="32"/>
      <c r="G53" s="232"/>
      <c r="H53" s="32"/>
      <c r="I53" s="210"/>
      <c r="K53" s="230"/>
      <c r="L53" s="32"/>
      <c r="M53" s="32" t="s">
        <v>834</v>
      </c>
      <c r="N53" s="32" t="s">
        <v>819</v>
      </c>
      <c r="O53" s="151"/>
      <c r="P53" s="32"/>
      <c r="Q53" s="232"/>
      <c r="R53" s="32"/>
      <c r="S53" s="210"/>
      <c r="V53" s="250"/>
      <c r="W53" s="250"/>
      <c r="X53" s="239"/>
      <c r="Y53" s="239"/>
      <c r="Z53" s="244"/>
      <c r="AA53" s="251"/>
      <c r="AB53" s="240"/>
      <c r="AC53" s="242"/>
      <c r="AD53" s="252"/>
      <c r="AE53" s="253"/>
      <c r="AF53" s="254"/>
      <c r="AG53" s="254"/>
      <c r="AH53" s="252"/>
      <c r="AI53" s="252"/>
      <c r="AJ53" s="255"/>
      <c r="AK53" s="255"/>
      <c r="AL53" s="255"/>
      <c r="AM53" s="242"/>
      <c r="AN53" s="252"/>
      <c r="AO53" s="212"/>
    </row>
    <row r="54" spans="1:41">
      <c r="A54" s="230"/>
      <c r="B54" s="32"/>
      <c r="C54" s="32" t="s">
        <v>837</v>
      </c>
      <c r="D54" s="32" t="s">
        <v>819</v>
      </c>
      <c r="E54" s="151"/>
      <c r="F54" s="32"/>
      <c r="G54" s="232"/>
      <c r="H54" s="32"/>
      <c r="I54" s="210"/>
      <c r="K54" s="230"/>
      <c r="L54" s="32"/>
      <c r="M54" s="32" t="s">
        <v>837</v>
      </c>
      <c r="N54" s="32" t="s">
        <v>819</v>
      </c>
      <c r="O54" s="151"/>
      <c r="P54" s="32"/>
      <c r="Q54" s="232"/>
      <c r="R54" s="32"/>
      <c r="S54" s="210"/>
      <c r="V54" s="250"/>
      <c r="W54" s="250"/>
      <c r="X54" s="239"/>
      <c r="Y54" s="239"/>
      <c r="Z54" s="244"/>
      <c r="AA54" s="251"/>
      <c r="AB54" s="241"/>
      <c r="AC54" s="242"/>
      <c r="AD54" s="252"/>
      <c r="AE54" s="253"/>
      <c r="AF54" s="254"/>
      <c r="AG54" s="254"/>
      <c r="AH54" s="252"/>
      <c r="AI54" s="252"/>
      <c r="AJ54" s="240"/>
      <c r="AK54" s="255"/>
      <c r="AL54" s="241"/>
      <c r="AM54" s="242"/>
      <c r="AN54" s="252"/>
      <c r="AO54" s="212"/>
    </row>
    <row r="55" spans="1:41">
      <c r="A55" s="230"/>
      <c r="B55" s="32"/>
      <c r="C55" s="32" t="s">
        <v>838</v>
      </c>
      <c r="D55" s="32" t="s">
        <v>819</v>
      </c>
      <c r="E55" s="151"/>
      <c r="F55" s="32"/>
      <c r="G55" s="232"/>
      <c r="H55" s="32"/>
      <c r="I55" s="210"/>
      <c r="K55" s="230"/>
      <c r="L55" s="32"/>
      <c r="M55" s="32" t="s">
        <v>838</v>
      </c>
      <c r="N55" s="32" t="s">
        <v>819</v>
      </c>
      <c r="O55" s="151"/>
      <c r="P55" s="32"/>
      <c r="Q55" s="232"/>
      <c r="R55" s="32"/>
      <c r="S55" s="210"/>
      <c r="V55" s="250"/>
      <c r="W55" s="238"/>
      <c r="X55" s="238"/>
      <c r="Y55" s="238"/>
      <c r="Z55" s="238"/>
      <c r="AA55" s="238"/>
      <c r="AB55" s="256"/>
      <c r="AC55" s="252"/>
      <c r="AD55" s="252"/>
      <c r="AE55" s="253"/>
      <c r="AF55" s="254"/>
      <c r="AG55" s="252"/>
      <c r="AH55" s="252"/>
      <c r="AI55" s="252"/>
      <c r="AJ55" s="252"/>
      <c r="AK55" s="252"/>
      <c r="AL55" s="257"/>
      <c r="AM55" s="252"/>
      <c r="AN55" s="252"/>
      <c r="AO55" s="212"/>
    </row>
    <row r="56" spans="1:41">
      <c r="A56" s="230"/>
      <c r="B56" s="32"/>
      <c r="C56" s="32" t="s">
        <v>839</v>
      </c>
      <c r="D56" s="32" t="s">
        <v>819</v>
      </c>
      <c r="E56" s="151"/>
      <c r="F56" s="32"/>
      <c r="G56" s="232"/>
      <c r="H56" s="32"/>
      <c r="I56" s="210"/>
      <c r="K56" s="230"/>
      <c r="L56" s="32"/>
      <c r="M56" s="32" t="s">
        <v>839</v>
      </c>
      <c r="N56" s="32" t="s">
        <v>819</v>
      </c>
      <c r="O56" s="151"/>
      <c r="P56" s="32"/>
      <c r="Q56" s="232"/>
      <c r="R56" s="32"/>
      <c r="S56" s="210"/>
      <c r="V56" s="250"/>
      <c r="W56" s="239"/>
      <c r="X56" s="258"/>
      <c r="Y56" s="239"/>
      <c r="Z56" s="244"/>
      <c r="AA56" s="259"/>
      <c r="AB56" s="241"/>
      <c r="AC56" s="260"/>
      <c r="AD56" s="217"/>
      <c r="AE56" s="253"/>
      <c r="AF56" s="254"/>
      <c r="AG56" s="252"/>
      <c r="AH56" s="261"/>
      <c r="AI56" s="252"/>
      <c r="AJ56" s="240"/>
      <c r="AK56" s="262"/>
      <c r="AL56" s="241"/>
      <c r="AM56" s="260"/>
      <c r="AN56" s="217"/>
      <c r="AO56" s="212"/>
    </row>
    <row r="57" spans="1:41">
      <c r="A57" s="230"/>
      <c r="B57" s="32"/>
      <c r="C57" s="32" t="s">
        <v>842</v>
      </c>
      <c r="D57" s="32" t="s">
        <v>819</v>
      </c>
      <c r="E57" s="151"/>
      <c r="F57" s="32"/>
      <c r="G57" s="232"/>
      <c r="H57" s="32"/>
      <c r="I57" s="210"/>
      <c r="K57" s="230"/>
      <c r="L57" s="32"/>
      <c r="M57" s="32" t="s">
        <v>842</v>
      </c>
      <c r="N57" s="32" t="s">
        <v>819</v>
      </c>
      <c r="O57" s="151"/>
      <c r="P57" s="32"/>
      <c r="Q57" s="232"/>
      <c r="R57" s="32"/>
      <c r="S57" s="210"/>
      <c r="V57" s="250"/>
      <c r="W57" s="239"/>
      <c r="X57" s="258"/>
      <c r="Y57" s="239"/>
      <c r="Z57" s="244"/>
      <c r="AA57" s="263"/>
      <c r="AB57" s="241"/>
      <c r="AC57" s="252"/>
      <c r="AD57" s="217"/>
      <c r="AE57" s="253"/>
      <c r="AF57" s="254"/>
      <c r="AG57" s="252"/>
      <c r="AH57" s="261"/>
      <c r="AI57" s="252"/>
      <c r="AJ57" s="240"/>
      <c r="AK57" s="264"/>
      <c r="AL57" s="241"/>
      <c r="AM57" s="252"/>
      <c r="AN57" s="217"/>
      <c r="AO57" s="212"/>
    </row>
    <row r="58" spans="1:41">
      <c r="A58" s="230"/>
      <c r="B58" s="32"/>
      <c r="C58" s="32" t="s">
        <v>843</v>
      </c>
      <c r="D58" s="32" t="s">
        <v>819</v>
      </c>
      <c r="E58" s="151"/>
      <c r="F58" s="32"/>
      <c r="G58" s="232"/>
      <c r="H58" s="32"/>
      <c r="I58" s="210"/>
      <c r="K58" s="230"/>
      <c r="L58" s="32"/>
      <c r="M58" s="32" t="s">
        <v>843</v>
      </c>
      <c r="N58" s="32" t="s">
        <v>819</v>
      </c>
      <c r="O58" s="151"/>
      <c r="P58" s="32"/>
      <c r="Q58" s="232"/>
      <c r="R58" s="32"/>
      <c r="S58" s="210"/>
      <c r="V58" s="250"/>
      <c r="W58" s="239"/>
      <c r="X58" s="258"/>
      <c r="Y58" s="239"/>
      <c r="Z58" s="244"/>
      <c r="AA58" s="259"/>
      <c r="AB58" s="241"/>
      <c r="AC58" s="260"/>
      <c r="AD58" s="217"/>
      <c r="AE58" s="253"/>
      <c r="AF58" s="254"/>
      <c r="AG58" s="252"/>
      <c r="AH58" s="261"/>
      <c r="AI58" s="252"/>
      <c r="AJ58" s="240"/>
      <c r="AK58" s="262"/>
      <c r="AL58" s="241"/>
      <c r="AM58" s="260"/>
      <c r="AN58" s="217"/>
      <c r="AO58" s="212"/>
    </row>
    <row r="59" spans="1:41">
      <c r="A59" s="230"/>
      <c r="B59" s="32"/>
      <c r="C59" s="32" t="s">
        <v>844</v>
      </c>
      <c r="D59" s="32" t="s">
        <v>819</v>
      </c>
      <c r="E59" s="151"/>
      <c r="F59" s="32"/>
      <c r="G59" s="232"/>
      <c r="H59" s="32"/>
      <c r="I59" s="210"/>
      <c r="K59" s="230"/>
      <c r="L59" s="32"/>
      <c r="M59" s="32" t="s">
        <v>844</v>
      </c>
      <c r="N59" s="32" t="s">
        <v>819</v>
      </c>
      <c r="O59" s="151"/>
      <c r="P59" s="32"/>
      <c r="Q59" s="232"/>
      <c r="R59" s="32"/>
      <c r="S59" s="210"/>
      <c r="V59" s="250"/>
      <c r="W59" s="239"/>
      <c r="X59" s="258"/>
      <c r="Y59" s="239"/>
      <c r="Z59" s="244"/>
      <c r="AA59" s="259"/>
      <c r="AB59" s="241"/>
      <c r="AC59" s="260"/>
      <c r="AD59" s="217"/>
      <c r="AE59" s="253"/>
      <c r="AF59" s="254"/>
      <c r="AG59" s="252"/>
      <c r="AH59" s="261"/>
      <c r="AI59" s="252"/>
      <c r="AJ59" s="240"/>
      <c r="AK59" s="262"/>
      <c r="AL59" s="241"/>
      <c r="AM59" s="260"/>
      <c r="AN59" s="217"/>
      <c r="AO59" s="212"/>
    </row>
    <row r="60" spans="1:41">
      <c r="A60" s="230"/>
      <c r="B60" s="32"/>
      <c r="C60" s="32" t="s">
        <v>846</v>
      </c>
      <c r="D60" s="32" t="s">
        <v>819</v>
      </c>
      <c r="E60" s="10" t="str">
        <f>VLOOKUP(F60,'00设备表'!$D:$F,3,0)</f>
        <v>HW105-02</v>
      </c>
      <c r="F60" s="99" t="s">
        <v>364</v>
      </c>
      <c r="G60" s="50" t="str">
        <f>VLOOKUP(F60,'00设备表'!$D:$F,2,0)</f>
        <v>华为CE8865-4C</v>
      </c>
      <c r="H60" s="24" t="s">
        <v>851</v>
      </c>
      <c r="I60" s="210" t="s">
        <v>814</v>
      </c>
      <c r="K60" s="230"/>
      <c r="L60" s="32"/>
      <c r="M60" s="32" t="s">
        <v>846</v>
      </c>
      <c r="N60" s="32" t="s">
        <v>819</v>
      </c>
      <c r="O60" s="10" t="str">
        <f>VLOOKUP(P60,'00设备表'!$D:$F,3,0)</f>
        <v>HW105-01</v>
      </c>
      <c r="P60" s="141" t="s">
        <v>352</v>
      </c>
      <c r="Q60" s="50" t="str">
        <f>VLOOKUP(P60,'00设备表'!$D:$F,2,0)</f>
        <v>华为CE8865-4C</v>
      </c>
      <c r="R60" s="24" t="s">
        <v>852</v>
      </c>
      <c r="S60" s="210" t="s">
        <v>814</v>
      </c>
      <c r="V60" s="250"/>
      <c r="W60" s="239"/>
      <c r="X60" s="258"/>
      <c r="Y60" s="239"/>
      <c r="Z60" s="244"/>
      <c r="AA60" s="251"/>
      <c r="AB60" s="241"/>
      <c r="AC60" s="252"/>
      <c r="AD60" s="217"/>
      <c r="AE60" s="253"/>
      <c r="AF60" s="254"/>
      <c r="AG60" s="252"/>
      <c r="AH60" s="261"/>
      <c r="AI60" s="252"/>
      <c r="AJ60" s="240"/>
      <c r="AK60" s="255"/>
      <c r="AL60" s="241"/>
      <c r="AM60" s="252"/>
      <c r="AN60" s="217"/>
      <c r="AO60" s="212"/>
    </row>
    <row r="61" spans="1:41">
      <c r="A61" s="230" t="s">
        <v>801</v>
      </c>
      <c r="B61" s="32" t="s">
        <v>818</v>
      </c>
      <c r="C61" s="32" t="s">
        <v>794</v>
      </c>
      <c r="D61" s="32" t="s">
        <v>819</v>
      </c>
      <c r="E61" s="10"/>
      <c r="F61" s="99"/>
      <c r="G61" s="50"/>
      <c r="H61" s="24"/>
      <c r="I61" s="32"/>
      <c r="K61" s="230" t="s">
        <v>801</v>
      </c>
      <c r="L61" s="32" t="s">
        <v>818</v>
      </c>
      <c r="M61" s="32" t="s">
        <v>794</v>
      </c>
      <c r="N61" s="32" t="s">
        <v>819</v>
      </c>
      <c r="O61" s="10"/>
      <c r="P61" s="99"/>
      <c r="Q61" s="50"/>
      <c r="R61" s="24"/>
      <c r="S61" s="32"/>
      <c r="V61" s="250"/>
      <c r="W61" s="239"/>
      <c r="X61" s="258"/>
      <c r="Y61" s="239"/>
      <c r="Z61" s="244"/>
      <c r="AA61" s="251"/>
      <c r="AB61" s="241"/>
      <c r="AC61" s="252"/>
      <c r="AD61" s="217"/>
      <c r="AE61" s="253"/>
      <c r="AF61" s="254"/>
      <c r="AG61" s="252"/>
      <c r="AH61" s="261"/>
      <c r="AI61" s="252"/>
      <c r="AJ61" s="240"/>
      <c r="AK61" s="255"/>
      <c r="AL61" s="241"/>
      <c r="AM61" s="252"/>
      <c r="AN61" s="217"/>
      <c r="AO61" s="212"/>
    </row>
    <row r="62" spans="1:41">
      <c r="A62" s="230"/>
      <c r="B62" s="32"/>
      <c r="C62" s="32" t="s">
        <v>799</v>
      </c>
      <c r="D62" s="32" t="s">
        <v>819</v>
      </c>
      <c r="E62" s="10"/>
      <c r="F62" s="99"/>
      <c r="G62" s="50"/>
      <c r="H62" s="24"/>
      <c r="I62" s="32"/>
      <c r="K62" s="230"/>
      <c r="L62" s="32"/>
      <c r="M62" s="32" t="s">
        <v>799</v>
      </c>
      <c r="N62" s="32" t="s">
        <v>819</v>
      </c>
      <c r="O62" s="10"/>
      <c r="P62" s="99"/>
      <c r="Q62" s="50"/>
      <c r="R62" s="24"/>
      <c r="S62" s="32"/>
      <c r="V62" s="250"/>
      <c r="W62" s="239"/>
      <c r="X62" s="258"/>
      <c r="Y62" s="239"/>
      <c r="Z62" s="244"/>
      <c r="AA62" s="251"/>
      <c r="AB62" s="241"/>
      <c r="AC62" s="252"/>
      <c r="AD62" s="217"/>
      <c r="AE62" s="253"/>
      <c r="AF62" s="254"/>
      <c r="AG62" s="252"/>
      <c r="AH62" s="261"/>
      <c r="AI62" s="252"/>
      <c r="AJ62" s="240"/>
      <c r="AK62" s="255"/>
      <c r="AL62" s="241"/>
      <c r="AM62" s="252"/>
      <c r="AN62" s="217"/>
      <c r="AO62" s="212"/>
    </row>
    <row r="63" spans="1:41">
      <c r="A63" s="230"/>
      <c r="B63" s="32"/>
      <c r="C63" s="32" t="s">
        <v>800</v>
      </c>
      <c r="D63" s="32" t="s">
        <v>819</v>
      </c>
      <c r="E63" s="10"/>
      <c r="F63" s="99"/>
      <c r="G63" s="50"/>
      <c r="H63" s="24"/>
      <c r="I63" s="32"/>
      <c r="K63" s="230"/>
      <c r="L63" s="32"/>
      <c r="M63" s="32" t="s">
        <v>800</v>
      </c>
      <c r="N63" s="32" t="s">
        <v>819</v>
      </c>
      <c r="O63" s="10"/>
      <c r="P63" s="99"/>
      <c r="Q63" s="50"/>
      <c r="R63" s="24"/>
      <c r="S63" s="32"/>
      <c r="V63" s="250"/>
      <c r="W63" s="239"/>
      <c r="X63" s="258"/>
      <c r="Y63" s="239"/>
      <c r="Z63" s="244"/>
      <c r="AA63" s="251"/>
      <c r="AB63" s="241"/>
      <c r="AC63" s="252"/>
      <c r="AD63" s="217"/>
      <c r="AE63" s="253"/>
      <c r="AF63" s="254"/>
      <c r="AG63" s="252"/>
      <c r="AH63" s="261"/>
      <c r="AI63" s="252"/>
      <c r="AJ63" s="240"/>
      <c r="AK63" s="255"/>
      <c r="AL63" s="241"/>
      <c r="AM63" s="252"/>
      <c r="AN63" s="217"/>
      <c r="AO63" s="212"/>
    </row>
    <row r="64" spans="1:41">
      <c r="A64" s="230"/>
      <c r="B64" s="32"/>
      <c r="C64" s="32" t="s">
        <v>801</v>
      </c>
      <c r="D64" s="32" t="s">
        <v>819</v>
      </c>
      <c r="E64" s="10"/>
      <c r="F64" s="99"/>
      <c r="G64" s="50"/>
      <c r="H64" s="24"/>
      <c r="I64" s="32"/>
      <c r="K64" s="230"/>
      <c r="L64" s="32"/>
      <c r="M64" s="32" t="s">
        <v>801</v>
      </c>
      <c r="N64" s="32" t="s">
        <v>819</v>
      </c>
      <c r="O64" s="10"/>
      <c r="P64" s="99"/>
      <c r="Q64" s="50"/>
      <c r="R64" s="24"/>
      <c r="S64" s="32"/>
      <c r="V64" s="250"/>
      <c r="W64" s="239"/>
      <c r="X64" s="258"/>
      <c r="Y64" s="239"/>
      <c r="Z64" s="244"/>
      <c r="AA64" s="259"/>
      <c r="AB64" s="241"/>
      <c r="AC64" s="265"/>
      <c r="AD64" s="217"/>
      <c r="AE64" s="253"/>
      <c r="AF64" s="254"/>
      <c r="AG64" s="252"/>
      <c r="AH64" s="261"/>
      <c r="AI64" s="252"/>
      <c r="AJ64" s="240"/>
      <c r="AK64" s="262"/>
      <c r="AL64" s="241"/>
      <c r="AM64" s="265"/>
      <c r="AN64" s="217"/>
      <c r="AO64" s="212"/>
    </row>
    <row r="65" spans="1:41">
      <c r="A65" s="230"/>
      <c r="B65" s="32"/>
      <c r="C65" s="32" t="s">
        <v>802</v>
      </c>
      <c r="D65" s="32" t="s">
        <v>819</v>
      </c>
      <c r="E65" s="10"/>
      <c r="F65" s="99"/>
      <c r="G65" s="50"/>
      <c r="H65" s="24"/>
      <c r="I65" s="210"/>
      <c r="K65" s="230"/>
      <c r="L65" s="32"/>
      <c r="M65" s="32" t="s">
        <v>802</v>
      </c>
      <c r="N65" s="32" t="s">
        <v>819</v>
      </c>
      <c r="O65" s="10"/>
      <c r="P65" s="99"/>
      <c r="Q65" s="50"/>
      <c r="R65" s="24"/>
      <c r="S65" s="210"/>
      <c r="V65" s="250"/>
      <c r="W65" s="239"/>
      <c r="X65" s="258"/>
      <c r="Y65" s="239"/>
      <c r="Z65" s="244"/>
      <c r="AA65" s="259"/>
      <c r="AB65" s="241"/>
      <c r="AC65" s="265"/>
      <c r="AD65" s="217"/>
      <c r="AE65" s="253"/>
      <c r="AF65" s="254"/>
      <c r="AG65" s="252"/>
      <c r="AH65" s="261"/>
      <c r="AI65" s="252"/>
      <c r="AJ65" s="240"/>
      <c r="AK65" s="262"/>
      <c r="AL65" s="241"/>
      <c r="AM65" s="265"/>
      <c r="AN65" s="217"/>
      <c r="AO65" s="212"/>
    </row>
    <row r="66" spans="1:41">
      <c r="A66" s="230"/>
      <c r="B66" s="32"/>
      <c r="C66" s="32" t="s">
        <v>803</v>
      </c>
      <c r="D66" s="32" t="s">
        <v>819</v>
      </c>
      <c r="E66" s="10"/>
      <c r="F66" s="99"/>
      <c r="G66" s="50"/>
      <c r="H66" s="24"/>
      <c r="I66" s="210"/>
      <c r="K66" s="230"/>
      <c r="L66" s="32"/>
      <c r="M66" s="32" t="s">
        <v>803</v>
      </c>
      <c r="N66" s="32" t="s">
        <v>819</v>
      </c>
      <c r="O66" s="10"/>
      <c r="P66" s="99"/>
      <c r="Q66" s="50"/>
      <c r="R66" s="24"/>
      <c r="S66" s="210"/>
      <c r="V66" s="250"/>
      <c r="W66" s="239"/>
      <c r="X66" s="258"/>
      <c r="Y66" s="239"/>
      <c r="Z66" s="244"/>
      <c r="AA66" s="259"/>
      <c r="AB66" s="241"/>
      <c r="AC66" s="252"/>
      <c r="AD66" s="217"/>
      <c r="AE66" s="253"/>
      <c r="AF66" s="254"/>
      <c r="AG66" s="252"/>
      <c r="AH66" s="261"/>
      <c r="AI66" s="252"/>
      <c r="AJ66" s="240"/>
      <c r="AK66" s="262"/>
      <c r="AL66" s="241"/>
      <c r="AM66" s="252"/>
      <c r="AN66" s="217"/>
      <c r="AO66" s="212"/>
    </row>
    <row r="67" spans="1:41">
      <c r="A67" s="230"/>
      <c r="B67" s="32"/>
      <c r="C67" s="32" t="s">
        <v>804</v>
      </c>
      <c r="D67" s="32" t="s">
        <v>819</v>
      </c>
      <c r="E67" s="10"/>
      <c r="F67" s="99"/>
      <c r="G67" s="50"/>
      <c r="H67" s="24"/>
      <c r="I67" s="210"/>
      <c r="K67" s="230"/>
      <c r="L67" s="32"/>
      <c r="M67" s="32" t="s">
        <v>804</v>
      </c>
      <c r="N67" s="32" t="s">
        <v>819</v>
      </c>
      <c r="O67" s="10"/>
      <c r="P67" s="99"/>
      <c r="Q67" s="50"/>
      <c r="R67" s="24"/>
      <c r="S67" s="210"/>
      <c r="V67" s="250"/>
      <c r="W67" s="239"/>
      <c r="X67" s="258"/>
      <c r="Y67" s="239"/>
      <c r="Z67" s="244"/>
      <c r="AA67" s="263"/>
      <c r="AB67" s="241"/>
      <c r="AC67" s="252"/>
      <c r="AD67" s="217"/>
      <c r="AE67" s="253"/>
      <c r="AF67" s="254"/>
      <c r="AG67" s="252"/>
      <c r="AH67" s="261"/>
      <c r="AI67" s="252"/>
      <c r="AJ67" s="240"/>
      <c r="AK67" s="264"/>
      <c r="AL67" s="241"/>
      <c r="AM67" s="252"/>
      <c r="AN67" s="217"/>
      <c r="AO67" s="212"/>
    </row>
    <row r="68" spans="1:41">
      <c r="A68" s="230"/>
      <c r="B68" s="32"/>
      <c r="C68" s="32" t="s">
        <v>805</v>
      </c>
      <c r="D68" s="32" t="s">
        <v>819</v>
      </c>
      <c r="E68" s="10"/>
      <c r="F68" s="99"/>
      <c r="G68" s="50"/>
      <c r="H68" s="24"/>
      <c r="I68" s="210"/>
      <c r="K68" s="230"/>
      <c r="L68" s="32"/>
      <c r="M68" s="32" t="s">
        <v>805</v>
      </c>
      <c r="N68" s="32" t="s">
        <v>819</v>
      </c>
      <c r="O68" s="10"/>
      <c r="P68" s="99"/>
      <c r="Q68" s="50"/>
      <c r="R68" s="24"/>
      <c r="S68" s="210"/>
      <c r="V68" s="250"/>
      <c r="W68" s="239"/>
      <c r="X68" s="258"/>
      <c r="Y68" s="239"/>
      <c r="Z68" s="266"/>
      <c r="AA68" s="239"/>
      <c r="AB68" s="256"/>
      <c r="AC68" s="252"/>
      <c r="AD68" s="217"/>
      <c r="AE68" s="253"/>
      <c r="AF68" s="254"/>
      <c r="AG68" s="252"/>
      <c r="AH68" s="261"/>
      <c r="AI68" s="252"/>
      <c r="AJ68" s="267"/>
      <c r="AK68" s="252"/>
      <c r="AL68" s="256"/>
      <c r="AM68" s="252"/>
      <c r="AN68" s="217"/>
      <c r="AO68" s="212"/>
    </row>
    <row r="69" spans="1:41">
      <c r="A69" s="230"/>
      <c r="B69" s="32"/>
      <c r="C69" s="32" t="s">
        <v>806</v>
      </c>
      <c r="D69" s="32" t="s">
        <v>819</v>
      </c>
      <c r="E69" s="10"/>
      <c r="F69" s="99"/>
      <c r="G69" s="50"/>
      <c r="H69" s="24"/>
      <c r="I69" s="210"/>
      <c r="K69" s="230"/>
      <c r="L69" s="32"/>
      <c r="M69" s="32" t="s">
        <v>806</v>
      </c>
      <c r="N69" s="32" t="s">
        <v>819</v>
      </c>
      <c r="O69" s="10"/>
      <c r="P69" s="99"/>
      <c r="Q69" s="50"/>
      <c r="R69" s="24"/>
      <c r="S69" s="210"/>
      <c r="V69" s="250"/>
      <c r="W69" s="239"/>
      <c r="X69" s="258"/>
      <c r="Y69" s="239"/>
      <c r="Z69" s="266"/>
      <c r="AA69" s="239"/>
      <c r="AB69" s="256"/>
      <c r="AC69" s="252"/>
      <c r="AD69" s="217"/>
      <c r="AE69" s="253"/>
      <c r="AF69" s="254"/>
      <c r="AG69" s="252"/>
      <c r="AH69" s="261"/>
      <c r="AI69" s="252"/>
      <c r="AJ69" s="267"/>
      <c r="AK69" s="252"/>
      <c r="AL69" s="256"/>
      <c r="AM69" s="252"/>
      <c r="AN69" s="217"/>
      <c r="AO69" s="212"/>
    </row>
    <row r="70" spans="1:41">
      <c r="A70" s="230"/>
      <c r="B70" s="32"/>
      <c r="C70" s="32" t="s">
        <v>787</v>
      </c>
      <c r="D70" s="32" t="s">
        <v>819</v>
      </c>
      <c r="E70" s="10"/>
      <c r="F70" s="99"/>
      <c r="G70" s="50"/>
      <c r="H70" s="24"/>
      <c r="I70" s="210"/>
      <c r="K70" s="230"/>
      <c r="L70" s="32"/>
      <c r="M70" s="32" t="s">
        <v>787</v>
      </c>
      <c r="N70" s="32" t="s">
        <v>819</v>
      </c>
      <c r="O70" s="10"/>
      <c r="P70" s="99"/>
      <c r="Q70" s="50"/>
      <c r="R70" s="24"/>
      <c r="S70" s="210"/>
      <c r="V70" s="250"/>
      <c r="W70" s="239"/>
      <c r="X70" s="258"/>
      <c r="Y70" s="239"/>
      <c r="Z70" s="266"/>
      <c r="AA70" s="239"/>
      <c r="AB70" s="256"/>
      <c r="AC70" s="252"/>
      <c r="AD70" s="217"/>
      <c r="AE70" s="253"/>
      <c r="AF70" s="254"/>
      <c r="AG70" s="252"/>
      <c r="AH70" s="261"/>
      <c r="AI70" s="252"/>
      <c r="AJ70" s="267"/>
      <c r="AK70" s="252"/>
      <c r="AL70" s="256"/>
      <c r="AM70" s="252"/>
      <c r="AN70" s="217"/>
      <c r="AO70" s="212"/>
    </row>
    <row r="71" spans="1:41">
      <c r="A71" s="230"/>
      <c r="B71" s="32"/>
      <c r="C71" s="32" t="s">
        <v>807</v>
      </c>
      <c r="D71" s="32" t="s">
        <v>819</v>
      </c>
      <c r="E71" s="10"/>
      <c r="F71" s="99"/>
      <c r="G71" s="50"/>
      <c r="H71" s="24"/>
      <c r="I71" s="210"/>
      <c r="K71" s="230"/>
      <c r="L71" s="32"/>
      <c r="M71" s="32" t="s">
        <v>807</v>
      </c>
      <c r="N71" s="32" t="s">
        <v>819</v>
      </c>
      <c r="O71" s="10"/>
      <c r="P71" s="99"/>
      <c r="Q71" s="50"/>
      <c r="R71" s="24"/>
      <c r="S71" s="210"/>
      <c r="V71" s="250"/>
      <c r="W71" s="239"/>
      <c r="X71" s="258"/>
      <c r="Y71" s="239"/>
      <c r="Z71" s="266"/>
      <c r="AA71" s="239"/>
      <c r="AB71" s="256"/>
      <c r="AC71" s="252"/>
      <c r="AD71" s="217"/>
      <c r="AE71" s="253"/>
      <c r="AF71" s="254"/>
      <c r="AG71" s="252"/>
      <c r="AH71" s="261"/>
      <c r="AI71" s="252"/>
      <c r="AJ71" s="267"/>
      <c r="AK71" s="252"/>
      <c r="AL71" s="256"/>
      <c r="AM71" s="252"/>
      <c r="AN71" s="217"/>
      <c r="AO71" s="212"/>
    </row>
    <row r="72" spans="1:41">
      <c r="A72" s="230"/>
      <c r="B72" s="32"/>
      <c r="C72" s="32" t="s">
        <v>808</v>
      </c>
      <c r="D72" s="32" t="s">
        <v>819</v>
      </c>
      <c r="E72" s="10"/>
      <c r="F72" s="99"/>
      <c r="G72" s="50"/>
      <c r="H72" s="24"/>
      <c r="I72" s="210"/>
      <c r="K72" s="230"/>
      <c r="L72" s="32"/>
      <c r="M72" s="32" t="s">
        <v>808</v>
      </c>
      <c r="N72" s="32" t="s">
        <v>819</v>
      </c>
      <c r="O72" s="10"/>
      <c r="P72" s="99"/>
      <c r="Q72" s="50"/>
      <c r="R72" s="24"/>
      <c r="S72" s="210"/>
      <c r="V72" s="250"/>
      <c r="W72" s="239"/>
      <c r="X72" s="239"/>
      <c r="Y72" s="239"/>
      <c r="Z72" s="244"/>
      <c r="AA72" s="262"/>
      <c r="AB72" s="214"/>
      <c r="AC72" s="218"/>
      <c r="AD72" s="239"/>
      <c r="AE72" s="212"/>
      <c r="AF72" s="250"/>
      <c r="AG72" s="239"/>
      <c r="AH72" s="239"/>
      <c r="AI72" s="239"/>
      <c r="AJ72" s="244"/>
      <c r="AK72" s="262"/>
      <c r="AL72" s="214"/>
      <c r="AM72" s="218"/>
      <c r="AN72" s="239"/>
      <c r="AO72" s="212"/>
    </row>
    <row r="73" spans="1:41">
      <c r="A73" s="230"/>
      <c r="B73" s="32"/>
      <c r="C73" s="32" t="s">
        <v>809</v>
      </c>
      <c r="D73" s="32" t="s">
        <v>819</v>
      </c>
      <c r="E73" s="151"/>
      <c r="F73" s="99"/>
      <c r="G73" s="232"/>
      <c r="H73" s="32"/>
      <c r="I73" s="210"/>
      <c r="K73" s="230"/>
      <c r="L73" s="32"/>
      <c r="M73" s="32" t="s">
        <v>809</v>
      </c>
      <c r="N73" s="32" t="s">
        <v>819</v>
      </c>
      <c r="O73" s="151"/>
      <c r="P73" s="99"/>
      <c r="Q73" s="232"/>
      <c r="R73" s="32"/>
      <c r="S73" s="210"/>
      <c r="V73" s="250"/>
      <c r="W73" s="239"/>
      <c r="X73" s="239"/>
      <c r="Y73" s="239"/>
      <c r="Z73" s="244"/>
      <c r="AA73" s="262"/>
      <c r="AB73" s="214"/>
      <c r="AC73" s="218"/>
      <c r="AD73" s="239"/>
      <c r="AE73" s="212"/>
      <c r="AF73" s="250"/>
      <c r="AG73" s="239"/>
      <c r="AH73" s="239"/>
      <c r="AI73" s="239"/>
      <c r="AJ73" s="244"/>
      <c r="AK73" s="262"/>
      <c r="AL73" s="214"/>
      <c r="AM73" s="218"/>
      <c r="AN73" s="239"/>
      <c r="AO73" s="212"/>
    </row>
    <row r="74" spans="1:41">
      <c r="A74" s="230"/>
      <c r="B74" s="32"/>
      <c r="C74" s="32" t="s">
        <v>810</v>
      </c>
      <c r="D74" s="32" t="s">
        <v>819</v>
      </c>
      <c r="E74" s="151"/>
      <c r="F74" s="99"/>
      <c r="G74" s="232"/>
      <c r="H74" s="32"/>
      <c r="I74" s="210"/>
      <c r="K74" s="230"/>
      <c r="L74" s="32"/>
      <c r="M74" s="32" t="s">
        <v>810</v>
      </c>
      <c r="N74" s="32" t="s">
        <v>819</v>
      </c>
      <c r="O74" s="151"/>
      <c r="P74" s="99"/>
      <c r="Q74" s="232"/>
      <c r="R74" s="32"/>
      <c r="S74" s="210"/>
      <c r="V74" s="250"/>
      <c r="W74" s="239"/>
      <c r="X74" s="239"/>
      <c r="Y74" s="239"/>
      <c r="Z74" s="244"/>
      <c r="AA74" s="262"/>
      <c r="AB74" s="214"/>
      <c r="AC74" s="218"/>
      <c r="AD74" s="239"/>
      <c r="AE74" s="212"/>
      <c r="AF74" s="250"/>
      <c r="AG74" s="239"/>
      <c r="AH74" s="239"/>
      <c r="AI74" s="239"/>
      <c r="AJ74" s="244"/>
      <c r="AK74" s="262"/>
      <c r="AL74" s="214"/>
      <c r="AM74" s="218"/>
      <c r="AN74" s="239"/>
      <c r="AO74" s="212"/>
    </row>
    <row r="75" spans="1:41">
      <c r="A75" s="230"/>
      <c r="B75" s="32"/>
      <c r="C75" s="32" t="s">
        <v>811</v>
      </c>
      <c r="D75" s="32" t="s">
        <v>819</v>
      </c>
      <c r="E75" s="151"/>
      <c r="F75" s="99"/>
      <c r="G75" s="232"/>
      <c r="H75" s="32"/>
      <c r="I75" s="210"/>
      <c r="K75" s="230"/>
      <c r="L75" s="32"/>
      <c r="M75" s="32" t="s">
        <v>811</v>
      </c>
      <c r="N75" s="32" t="s">
        <v>819</v>
      </c>
      <c r="O75" s="151"/>
      <c r="P75" s="99"/>
      <c r="Q75" s="232"/>
      <c r="R75" s="32"/>
      <c r="S75" s="210"/>
      <c r="V75" s="250"/>
      <c r="W75" s="239"/>
      <c r="X75" s="239"/>
      <c r="Y75" s="239"/>
      <c r="Z75" s="244"/>
      <c r="AA75" s="262"/>
      <c r="AB75" s="214"/>
      <c r="AC75" s="218"/>
      <c r="AD75" s="239"/>
      <c r="AE75" s="212"/>
      <c r="AF75" s="250"/>
      <c r="AG75" s="239"/>
      <c r="AH75" s="239"/>
      <c r="AI75" s="239"/>
      <c r="AJ75" s="244"/>
      <c r="AK75" s="262"/>
      <c r="AL75" s="214"/>
      <c r="AM75" s="218"/>
      <c r="AN75" s="239"/>
      <c r="AO75" s="212"/>
    </row>
    <row r="76" spans="1:41">
      <c r="A76" s="230"/>
      <c r="B76" s="32"/>
      <c r="C76" s="32" t="s">
        <v>816</v>
      </c>
      <c r="D76" s="32" t="s">
        <v>819</v>
      </c>
      <c r="E76" s="151"/>
      <c r="F76" s="99"/>
      <c r="G76" s="232"/>
      <c r="H76" s="32"/>
      <c r="I76" s="210"/>
      <c r="K76" s="230"/>
      <c r="L76" s="32"/>
      <c r="M76" s="32" t="s">
        <v>816</v>
      </c>
      <c r="N76" s="32" t="s">
        <v>819</v>
      </c>
      <c r="O76" s="151"/>
      <c r="P76" s="99"/>
      <c r="Q76" s="232"/>
      <c r="R76" s="32"/>
      <c r="S76" s="210"/>
      <c r="V76" s="250"/>
      <c r="W76" s="239"/>
      <c r="X76" s="239"/>
      <c r="Y76" s="239"/>
      <c r="Z76" s="244"/>
      <c r="AA76" s="262"/>
      <c r="AB76" s="214"/>
      <c r="AC76" s="218"/>
      <c r="AD76" s="243"/>
      <c r="AE76" s="212"/>
      <c r="AF76" s="250"/>
      <c r="AG76" s="239"/>
      <c r="AH76" s="239"/>
      <c r="AI76" s="239"/>
      <c r="AJ76" s="244"/>
      <c r="AK76" s="262"/>
      <c r="AL76" s="214"/>
      <c r="AM76" s="218"/>
      <c r="AN76" s="243"/>
      <c r="AO76" s="212"/>
    </row>
    <row r="77" spans="1:41">
      <c r="A77" s="230"/>
      <c r="B77" s="32"/>
      <c r="C77" s="32" t="s">
        <v>834</v>
      </c>
      <c r="D77" s="32" t="s">
        <v>819</v>
      </c>
      <c r="E77" s="151"/>
      <c r="F77" s="99"/>
      <c r="G77" s="232"/>
      <c r="H77" s="32"/>
      <c r="I77" s="210"/>
      <c r="K77" s="230"/>
      <c r="L77" s="32"/>
      <c r="M77" s="32" t="s">
        <v>834</v>
      </c>
      <c r="N77" s="32" t="s">
        <v>819</v>
      </c>
      <c r="O77" s="151"/>
      <c r="P77" s="99"/>
      <c r="Q77" s="232"/>
      <c r="R77" s="32"/>
      <c r="S77" s="210"/>
      <c r="V77" s="250"/>
      <c r="W77" s="239"/>
      <c r="X77" s="239"/>
      <c r="Y77" s="239"/>
      <c r="Z77" s="244"/>
      <c r="AA77" s="262"/>
      <c r="AB77" s="214"/>
      <c r="AC77" s="218"/>
      <c r="AD77" s="243"/>
      <c r="AE77" s="212"/>
      <c r="AF77" s="250"/>
      <c r="AG77" s="239"/>
      <c r="AH77" s="239"/>
      <c r="AI77" s="239"/>
      <c r="AJ77" s="244"/>
      <c r="AK77" s="262"/>
      <c r="AL77" s="214"/>
      <c r="AM77" s="218"/>
      <c r="AN77" s="243"/>
      <c r="AO77" s="212"/>
    </row>
    <row r="78" spans="1:41">
      <c r="A78" s="230"/>
      <c r="B78" s="32"/>
      <c r="C78" s="32" t="s">
        <v>837</v>
      </c>
      <c r="D78" s="32" t="s">
        <v>819</v>
      </c>
      <c r="E78" s="151"/>
      <c r="F78" s="99"/>
      <c r="G78" s="232"/>
      <c r="H78" s="32"/>
      <c r="I78" s="210"/>
      <c r="K78" s="230"/>
      <c r="L78" s="32"/>
      <c r="M78" s="32" t="s">
        <v>837</v>
      </c>
      <c r="N78" s="32" t="s">
        <v>819</v>
      </c>
      <c r="O78" s="151"/>
      <c r="P78" s="99"/>
      <c r="Q78" s="232"/>
      <c r="R78" s="32"/>
      <c r="S78" s="210"/>
      <c r="V78" s="250"/>
      <c r="W78" s="239"/>
      <c r="X78" s="239"/>
      <c r="Y78" s="239"/>
      <c r="Z78" s="244"/>
      <c r="AA78" s="262"/>
      <c r="AB78" s="214"/>
      <c r="AC78" s="218"/>
      <c r="AD78" s="243"/>
      <c r="AE78" s="212"/>
      <c r="AF78" s="250"/>
      <c r="AG78" s="239"/>
      <c r="AH78" s="239"/>
      <c r="AI78" s="239"/>
      <c r="AJ78" s="244"/>
      <c r="AK78" s="262"/>
      <c r="AL78" s="214"/>
      <c r="AM78" s="218"/>
      <c r="AN78" s="243"/>
      <c r="AO78" s="212"/>
    </row>
    <row r="79" spans="1:41">
      <c r="A79" s="230"/>
      <c r="B79" s="32"/>
      <c r="C79" s="32" t="s">
        <v>838</v>
      </c>
      <c r="D79" s="32" t="s">
        <v>819</v>
      </c>
      <c r="E79" s="151"/>
      <c r="F79" s="99"/>
      <c r="G79" s="232"/>
      <c r="H79" s="32"/>
      <c r="I79" s="210"/>
      <c r="K79" s="230"/>
      <c r="L79" s="32"/>
      <c r="M79" s="32" t="s">
        <v>838</v>
      </c>
      <c r="N79" s="32" t="s">
        <v>819</v>
      </c>
      <c r="O79" s="151"/>
      <c r="P79" s="99"/>
      <c r="Q79" s="232"/>
      <c r="R79" s="32"/>
      <c r="S79" s="210"/>
      <c r="V79" s="250"/>
      <c r="W79" s="239"/>
      <c r="X79" s="239"/>
      <c r="Y79" s="239"/>
      <c r="Z79" s="244"/>
      <c r="AA79" s="262"/>
      <c r="AB79" s="214"/>
      <c r="AC79" s="218"/>
      <c r="AD79" s="243"/>
      <c r="AE79" s="212"/>
      <c r="AF79" s="250"/>
      <c r="AG79" s="239"/>
      <c r="AH79" s="239"/>
      <c r="AI79" s="239"/>
      <c r="AJ79" s="244"/>
      <c r="AK79" s="262"/>
      <c r="AL79" s="214"/>
      <c r="AM79" s="218"/>
      <c r="AN79" s="243"/>
      <c r="AO79" s="212"/>
    </row>
    <row r="80" spans="1:41">
      <c r="A80" s="230"/>
      <c r="B80" s="32"/>
      <c r="C80" s="32" t="s">
        <v>839</v>
      </c>
      <c r="D80" s="32" t="s">
        <v>819</v>
      </c>
      <c r="E80" s="151"/>
      <c r="F80" s="99"/>
      <c r="G80" s="232"/>
      <c r="H80" s="32"/>
      <c r="I80" s="210"/>
      <c r="K80" s="230"/>
      <c r="L80" s="32"/>
      <c r="M80" s="32" t="s">
        <v>839</v>
      </c>
      <c r="N80" s="32" t="s">
        <v>819</v>
      </c>
      <c r="O80" s="151"/>
      <c r="P80" s="99"/>
      <c r="Q80" s="232"/>
      <c r="R80" s="32"/>
      <c r="S80" s="210"/>
      <c r="V80" s="250"/>
      <c r="W80" s="239"/>
      <c r="X80" s="239"/>
      <c r="Y80" s="239"/>
      <c r="Z80" s="244"/>
      <c r="AA80" s="259"/>
      <c r="AB80" s="214"/>
      <c r="AC80" s="218"/>
      <c r="AD80" s="243"/>
      <c r="AE80" s="212"/>
      <c r="AF80" s="250"/>
      <c r="AG80" s="239"/>
      <c r="AH80" s="239"/>
      <c r="AI80" s="239"/>
      <c r="AJ80" s="244"/>
      <c r="AK80" s="259"/>
      <c r="AL80" s="214"/>
      <c r="AM80" s="218"/>
      <c r="AN80" s="243"/>
      <c r="AO80" s="212"/>
    </row>
    <row r="81" spans="1:41">
      <c r="A81" s="230"/>
      <c r="B81" s="32"/>
      <c r="C81" s="32" t="s">
        <v>842</v>
      </c>
      <c r="D81" s="32" t="s">
        <v>819</v>
      </c>
      <c r="E81" s="151"/>
      <c r="F81" s="99"/>
      <c r="G81" s="232"/>
      <c r="H81" s="32"/>
      <c r="I81" s="210"/>
      <c r="K81" s="230"/>
      <c r="L81" s="32"/>
      <c r="M81" s="32" t="s">
        <v>842</v>
      </c>
      <c r="N81" s="32" t="s">
        <v>819</v>
      </c>
      <c r="O81" s="151"/>
      <c r="P81" s="99"/>
      <c r="Q81" s="232"/>
      <c r="R81" s="32"/>
      <c r="S81" s="210"/>
      <c r="V81" s="250"/>
      <c r="W81" s="239"/>
      <c r="X81" s="239"/>
      <c r="Y81" s="239"/>
      <c r="Z81" s="244"/>
      <c r="AA81" s="259"/>
      <c r="AB81" s="214"/>
      <c r="AC81" s="218"/>
      <c r="AD81" s="243"/>
      <c r="AE81" s="212"/>
      <c r="AF81" s="250"/>
      <c r="AG81" s="239"/>
      <c r="AH81" s="239"/>
      <c r="AI81" s="239"/>
      <c r="AJ81" s="244"/>
      <c r="AK81" s="259"/>
      <c r="AL81" s="214"/>
      <c r="AM81" s="218"/>
      <c r="AN81" s="243"/>
      <c r="AO81" s="212"/>
    </row>
    <row r="82" spans="1:41">
      <c r="A82" s="230"/>
      <c r="B82" s="32"/>
      <c r="C82" s="32" t="s">
        <v>843</v>
      </c>
      <c r="D82" s="32" t="s">
        <v>819</v>
      </c>
      <c r="E82" s="151"/>
      <c r="F82" s="99"/>
      <c r="G82" s="232"/>
      <c r="H82" s="32"/>
      <c r="I82" s="210"/>
      <c r="K82" s="230"/>
      <c r="L82" s="32"/>
      <c r="M82" s="32" t="s">
        <v>843</v>
      </c>
      <c r="N82" s="32" t="s">
        <v>819</v>
      </c>
      <c r="O82" s="151"/>
      <c r="P82" s="99"/>
      <c r="Q82" s="232"/>
      <c r="R82" s="32"/>
      <c r="S82" s="210"/>
      <c r="V82" s="250"/>
      <c r="W82" s="239"/>
      <c r="X82" s="239"/>
      <c r="Y82" s="239"/>
      <c r="Z82" s="244"/>
      <c r="AA82" s="259"/>
      <c r="AB82" s="214"/>
      <c r="AC82" s="218"/>
      <c r="AD82" s="243"/>
      <c r="AE82" s="212"/>
      <c r="AF82" s="250"/>
      <c r="AG82" s="239"/>
      <c r="AH82" s="239"/>
      <c r="AI82" s="239"/>
      <c r="AJ82" s="244"/>
      <c r="AK82" s="259"/>
      <c r="AL82" s="214"/>
      <c r="AM82" s="218"/>
      <c r="AN82" s="243"/>
      <c r="AO82" s="212"/>
    </row>
    <row r="83" spans="1:41">
      <c r="A83" s="230"/>
      <c r="B83" s="32"/>
      <c r="C83" s="32" t="s">
        <v>844</v>
      </c>
      <c r="D83" s="32" t="s">
        <v>819</v>
      </c>
      <c r="E83" s="10"/>
      <c r="F83" s="99"/>
      <c r="G83" s="50"/>
      <c r="H83" s="24"/>
      <c r="I83" s="210"/>
      <c r="K83" s="230"/>
      <c r="L83" s="32"/>
      <c r="M83" s="32" t="s">
        <v>844</v>
      </c>
      <c r="N83" s="32" t="s">
        <v>819</v>
      </c>
      <c r="O83" s="10"/>
      <c r="P83" s="99"/>
      <c r="Q83" s="50"/>
      <c r="R83" s="24"/>
      <c r="S83" s="210"/>
      <c r="V83" s="250"/>
      <c r="W83" s="239"/>
      <c r="X83" s="239"/>
      <c r="Y83" s="239"/>
      <c r="Z83" s="244"/>
      <c r="AA83" s="259"/>
      <c r="AB83" s="214"/>
      <c r="AC83" s="218"/>
      <c r="AD83" s="243"/>
      <c r="AE83" s="212"/>
      <c r="AF83" s="250"/>
      <c r="AG83" s="239"/>
      <c r="AH83" s="239"/>
      <c r="AI83" s="239"/>
      <c r="AJ83" s="244"/>
      <c r="AK83" s="259"/>
      <c r="AL83" s="214"/>
      <c r="AM83" s="218"/>
      <c r="AN83" s="243"/>
      <c r="AO83" s="212"/>
    </row>
    <row r="84" spans="1:41">
      <c r="A84" s="230"/>
      <c r="B84" s="32"/>
      <c r="C84" s="32" t="s">
        <v>846</v>
      </c>
      <c r="D84" s="32" t="s">
        <v>819</v>
      </c>
      <c r="E84" s="10" t="str">
        <f>VLOOKUP(F84,'00设备表'!$D:$F,3,0)</f>
        <v>HW105-02</v>
      </c>
      <c r="F84" s="99" t="s">
        <v>364</v>
      </c>
      <c r="G84" s="50" t="str">
        <f>VLOOKUP(F84,'00设备表'!$D:$F,2,0)</f>
        <v>华为CE8865-4C</v>
      </c>
      <c r="H84" s="24" t="s">
        <v>852</v>
      </c>
      <c r="I84" s="210" t="s">
        <v>814</v>
      </c>
      <c r="K84" s="230"/>
      <c r="L84" s="32"/>
      <c r="M84" s="32" t="s">
        <v>846</v>
      </c>
      <c r="N84" s="32" t="s">
        <v>819</v>
      </c>
      <c r="O84" s="10" t="str">
        <f>VLOOKUP(P84,'00设备表'!$D:$F,3,0)</f>
        <v>HW105-01</v>
      </c>
      <c r="P84" s="141" t="s">
        <v>352</v>
      </c>
      <c r="Q84" s="50" t="str">
        <f>VLOOKUP(P84,'00设备表'!$D:$F,2,0)</f>
        <v>华为CE8865-4C</v>
      </c>
      <c r="R84" s="24" t="s">
        <v>852</v>
      </c>
      <c r="S84" s="210" t="s">
        <v>814</v>
      </c>
      <c r="V84" s="250"/>
      <c r="W84" s="239"/>
      <c r="X84" s="239"/>
      <c r="Y84" s="239"/>
      <c r="Z84" s="266"/>
      <c r="AA84" s="259"/>
      <c r="AB84" s="268"/>
      <c r="AC84" s="239"/>
      <c r="AD84" s="243"/>
      <c r="AE84" s="212"/>
      <c r="AF84" s="250"/>
      <c r="AG84" s="239"/>
      <c r="AH84" s="239"/>
      <c r="AI84" s="239"/>
      <c r="AJ84" s="266"/>
      <c r="AK84" s="259"/>
      <c r="AL84" s="268"/>
      <c r="AM84" s="239"/>
      <c r="AN84" s="243"/>
      <c r="AO84" s="212"/>
    </row>
    <row r="85" spans="1:41">
      <c r="V85" s="250"/>
      <c r="W85" s="239"/>
      <c r="X85" s="239"/>
      <c r="Y85" s="239"/>
      <c r="Z85" s="266"/>
      <c r="AA85" s="259"/>
      <c r="AB85" s="268"/>
      <c r="AC85" s="239"/>
      <c r="AD85" s="243"/>
      <c r="AE85" s="212"/>
      <c r="AF85" s="250"/>
      <c r="AG85" s="239"/>
      <c r="AH85" s="239"/>
      <c r="AI85" s="239"/>
      <c r="AJ85" s="266"/>
      <c r="AK85" s="259"/>
      <c r="AL85" s="268"/>
      <c r="AM85" s="239"/>
      <c r="AN85" s="243"/>
      <c r="AO85" s="212"/>
    </row>
    <row r="86" spans="1:41">
      <c r="V86" s="250"/>
      <c r="W86" s="239"/>
      <c r="X86" s="239"/>
      <c r="Y86" s="239"/>
      <c r="Z86" s="266"/>
      <c r="AA86" s="239"/>
      <c r="AB86" s="268"/>
      <c r="AC86" s="239"/>
      <c r="AD86" s="243"/>
      <c r="AE86" s="212"/>
      <c r="AF86" s="250"/>
      <c r="AG86" s="239"/>
      <c r="AH86" s="239"/>
      <c r="AI86" s="239"/>
      <c r="AJ86" s="266"/>
      <c r="AK86" s="239"/>
      <c r="AL86" s="268"/>
      <c r="AM86" s="239"/>
      <c r="AN86" s="243"/>
      <c r="AO86" s="212"/>
    </row>
    <row r="87" ht="31" spans="1:41">
      <c r="A87" s="10" t="str">
        <f>VLOOKUP(B87,'00设备表'!$D:$F,3,0)</f>
        <v>HW108-07</v>
      </c>
      <c r="B87" s="42" t="str">
        <f>'00设备表'!D155</f>
        <v>管理区核心交换机-1</v>
      </c>
      <c r="C87" s="17" t="str">
        <f>VLOOKUP(B87,'00设备表'!$D:$F,2,0)</f>
        <v>华为CE16804</v>
      </c>
      <c r="D87" s="58"/>
      <c r="E87" s="58"/>
      <c r="F87" s="58"/>
      <c r="G87" s="58"/>
      <c r="H87" s="58"/>
      <c r="I87" s="58"/>
      <c r="J87" s="58"/>
      <c r="K87" s="57" t="str">
        <f>VLOOKUP(L87,'00设备表'!$D:$F,3,0)</f>
        <v>HW108-09</v>
      </c>
      <c r="L87" s="42" t="str">
        <f>'00设备表'!D165</f>
        <v>管理区核心交换机-2</v>
      </c>
      <c r="M87" s="43" t="str">
        <f>VLOOKUP(L87,'00设备表'!$D:$F,2,0)</f>
        <v>华为CE16804</v>
      </c>
      <c r="N87" s="58"/>
      <c r="O87" s="58"/>
      <c r="P87" s="58"/>
      <c r="Q87" s="58"/>
      <c r="R87" s="58"/>
      <c r="V87" s="250"/>
      <c r="W87" s="239"/>
      <c r="X87" s="239"/>
      <c r="Y87" s="239"/>
      <c r="Z87" s="266"/>
      <c r="AA87" s="239"/>
      <c r="AB87" s="268"/>
      <c r="AC87" s="239"/>
      <c r="AD87" s="243"/>
      <c r="AE87" s="212"/>
      <c r="AF87" s="250"/>
      <c r="AG87" s="239"/>
      <c r="AH87" s="239"/>
      <c r="AI87" s="239"/>
      <c r="AJ87" s="266"/>
      <c r="AK87" s="239"/>
      <c r="AL87" s="268"/>
      <c r="AM87" s="239"/>
      <c r="AN87" s="243"/>
      <c r="AO87" s="212"/>
    </row>
    <row r="88" ht="31" spans="1:41">
      <c r="A88" s="228" t="s">
        <v>775</v>
      </c>
      <c r="B88" s="228" t="s">
        <v>776</v>
      </c>
      <c r="C88" s="228" t="s">
        <v>777</v>
      </c>
      <c r="D88" s="228" t="s">
        <v>778</v>
      </c>
      <c r="E88" s="228" t="s">
        <v>779</v>
      </c>
      <c r="F88" s="228" t="s">
        <v>780</v>
      </c>
      <c r="G88" s="229" t="s">
        <v>781</v>
      </c>
      <c r="H88" s="228" t="s">
        <v>782</v>
      </c>
      <c r="I88" s="228" t="s">
        <v>335</v>
      </c>
      <c r="K88" s="228" t="s">
        <v>775</v>
      </c>
      <c r="L88" s="228" t="s">
        <v>776</v>
      </c>
      <c r="M88" s="228" t="s">
        <v>777</v>
      </c>
      <c r="N88" s="228" t="s">
        <v>778</v>
      </c>
      <c r="O88" s="228" t="s">
        <v>779</v>
      </c>
      <c r="P88" s="228" t="s">
        <v>780</v>
      </c>
      <c r="Q88" s="229" t="s">
        <v>781</v>
      </c>
      <c r="R88" s="228" t="s">
        <v>782</v>
      </c>
      <c r="S88" s="228" t="s">
        <v>335</v>
      </c>
      <c r="V88" s="250"/>
      <c r="W88" s="239"/>
      <c r="X88" s="239"/>
      <c r="Y88" s="239"/>
      <c r="Z88" s="266"/>
      <c r="AA88" s="239"/>
      <c r="AB88" s="268"/>
      <c r="AC88" s="239"/>
      <c r="AD88" s="243"/>
      <c r="AE88" s="212"/>
      <c r="AF88" s="250"/>
      <c r="AG88" s="239"/>
      <c r="AH88" s="239"/>
      <c r="AI88" s="239"/>
      <c r="AJ88" s="266"/>
      <c r="AK88" s="239"/>
      <c r="AL88" s="268"/>
      <c r="AM88" s="239"/>
      <c r="AN88" s="243"/>
      <c r="AO88" s="212"/>
    </row>
    <row r="89" spans="1:41">
      <c r="A89" s="235" t="s">
        <v>853</v>
      </c>
      <c r="B89" s="230" t="s">
        <v>788</v>
      </c>
      <c r="C89" s="32" t="s">
        <v>785</v>
      </c>
      <c r="D89" s="32" t="s">
        <v>786</v>
      </c>
      <c r="E89" s="10"/>
      <c r="F89" s="28"/>
      <c r="G89" s="10"/>
      <c r="H89" s="24"/>
      <c r="I89" s="32"/>
      <c r="K89" s="235" t="s">
        <v>853</v>
      </c>
      <c r="L89" s="230" t="s">
        <v>788</v>
      </c>
      <c r="M89" s="32" t="s">
        <v>785</v>
      </c>
      <c r="N89" s="32" t="s">
        <v>786</v>
      </c>
      <c r="O89" s="10"/>
      <c r="P89" s="28"/>
      <c r="Q89" s="10"/>
      <c r="R89" s="24"/>
      <c r="S89" s="32"/>
      <c r="V89" s="250"/>
      <c r="W89" s="239"/>
      <c r="X89" s="239"/>
      <c r="Y89" s="239"/>
      <c r="Z89" s="266"/>
      <c r="AA89" s="239"/>
      <c r="AB89" s="268"/>
      <c r="AC89" s="239"/>
      <c r="AD89" s="243"/>
      <c r="AE89" s="212"/>
      <c r="AF89" s="250"/>
      <c r="AG89" s="239"/>
      <c r="AH89" s="239"/>
      <c r="AI89" s="239"/>
      <c r="AJ89" s="266"/>
      <c r="AK89" s="239"/>
      <c r="AL89" s="268"/>
      <c r="AM89" s="239"/>
      <c r="AN89" s="243"/>
      <c r="AO89" s="212"/>
    </row>
    <row r="90" spans="1:41">
      <c r="A90" s="269"/>
      <c r="B90" s="230" t="s">
        <v>788</v>
      </c>
      <c r="C90" s="32" t="s">
        <v>789</v>
      </c>
      <c r="D90" s="32" t="s">
        <v>786</v>
      </c>
      <c r="E90" s="10"/>
      <c r="F90" s="28"/>
      <c r="G90" s="50"/>
      <c r="H90" s="24"/>
      <c r="I90" s="32"/>
      <c r="K90" s="269"/>
      <c r="L90" s="230" t="s">
        <v>788</v>
      </c>
      <c r="M90" s="32" t="s">
        <v>789</v>
      </c>
      <c r="N90" s="32" t="s">
        <v>786</v>
      </c>
      <c r="O90" s="10"/>
      <c r="P90" s="28"/>
      <c r="Q90" s="50"/>
      <c r="R90" s="24"/>
      <c r="S90" s="32"/>
      <c r="V90" s="250"/>
      <c r="W90" s="239"/>
      <c r="X90" s="239"/>
      <c r="Y90" s="239"/>
      <c r="Z90" s="266"/>
      <c r="AA90" s="239"/>
      <c r="AB90" s="268"/>
      <c r="AC90" s="239"/>
      <c r="AD90" s="243"/>
      <c r="AE90" s="212"/>
      <c r="AF90" s="250"/>
      <c r="AG90" s="239"/>
      <c r="AH90" s="239"/>
      <c r="AI90" s="239"/>
      <c r="AJ90" s="266"/>
      <c r="AK90" s="239"/>
      <c r="AL90" s="268"/>
      <c r="AM90" s="239"/>
      <c r="AN90" s="243"/>
      <c r="AO90" s="212"/>
    </row>
    <row r="91" spans="1:41">
      <c r="A91" s="269"/>
      <c r="B91" s="230" t="s">
        <v>854</v>
      </c>
      <c r="C91" s="32" t="s">
        <v>785</v>
      </c>
      <c r="D91" s="32" t="s">
        <v>786</v>
      </c>
      <c r="E91" s="10"/>
      <c r="F91" s="28"/>
      <c r="G91" s="10"/>
      <c r="H91" s="24"/>
      <c r="I91" s="32"/>
      <c r="K91" s="269"/>
      <c r="L91" s="230" t="s">
        <v>854</v>
      </c>
      <c r="M91" s="32" t="s">
        <v>785</v>
      </c>
      <c r="N91" s="32" t="s">
        <v>786</v>
      </c>
      <c r="O91" s="10"/>
      <c r="P91" s="28"/>
      <c r="Q91" s="10"/>
      <c r="R91" s="24"/>
      <c r="S91" s="32"/>
      <c r="V91" s="250"/>
      <c r="W91" s="239"/>
      <c r="X91" s="239"/>
      <c r="Y91" s="239"/>
      <c r="Z91" s="266"/>
      <c r="AA91" s="239"/>
      <c r="AB91" s="268"/>
      <c r="AC91" s="239"/>
      <c r="AD91" s="243"/>
      <c r="AE91" s="212"/>
      <c r="AF91" s="250"/>
      <c r="AG91" s="239"/>
      <c r="AH91" s="239"/>
      <c r="AI91" s="239"/>
      <c r="AJ91" s="266"/>
      <c r="AK91" s="239"/>
      <c r="AL91" s="268"/>
      <c r="AM91" s="239"/>
      <c r="AN91" s="243"/>
      <c r="AO91" s="212"/>
    </row>
    <row r="92" spans="1:41">
      <c r="A92" s="270"/>
      <c r="B92" s="230" t="s">
        <v>854</v>
      </c>
      <c r="C92" s="32" t="s">
        <v>789</v>
      </c>
      <c r="D92" s="32" t="s">
        <v>786</v>
      </c>
      <c r="E92" s="10" t="str">
        <f>VLOOKUP(F92,'00设备表'!$D:$F,3,0)</f>
        <v>HW108-03</v>
      </c>
      <c r="F92" s="28" t="s">
        <v>526</v>
      </c>
      <c r="G92" s="50" t="str">
        <f>VLOOKUP(F92,'00设备表'!$D:$F,2,0)</f>
        <v>华为5855</v>
      </c>
      <c r="H92" s="24" t="s">
        <v>855</v>
      </c>
      <c r="I92" s="32"/>
      <c r="K92" s="270"/>
      <c r="L92" s="230" t="s">
        <v>854</v>
      </c>
      <c r="M92" s="32" t="s">
        <v>789</v>
      </c>
      <c r="N92" s="32" t="s">
        <v>786</v>
      </c>
      <c r="O92" s="10" t="str">
        <f>VLOOKUP(P92,'00设备表'!$D:$F,3,0)</f>
        <v>HW108-03</v>
      </c>
      <c r="P92" s="28" t="s">
        <v>526</v>
      </c>
      <c r="Q92" s="50" t="str">
        <f>VLOOKUP(P92,'00设备表'!$D:$F,2,0)</f>
        <v>华为5855</v>
      </c>
      <c r="R92" s="24" t="s">
        <v>856</v>
      </c>
      <c r="S92" s="32"/>
      <c r="V92" s="250"/>
      <c r="W92" s="239"/>
      <c r="X92" s="239"/>
      <c r="Y92" s="239"/>
      <c r="Z92" s="266"/>
      <c r="AA92" s="239"/>
      <c r="AB92" s="268"/>
      <c r="AC92" s="239"/>
      <c r="AD92" s="243"/>
      <c r="AE92" s="212"/>
      <c r="AF92" s="250"/>
      <c r="AG92" s="239"/>
      <c r="AH92" s="239"/>
      <c r="AI92" s="239"/>
      <c r="AJ92" s="266"/>
      <c r="AK92" s="239"/>
      <c r="AL92" s="268"/>
      <c r="AM92" s="239"/>
      <c r="AN92" s="243"/>
      <c r="AO92" s="212"/>
    </row>
    <row r="93" spans="1:41">
      <c r="A93" s="235" t="s">
        <v>794</v>
      </c>
      <c r="B93" s="236" t="s">
        <v>857</v>
      </c>
      <c r="C93" s="231" t="s">
        <v>794</v>
      </c>
      <c r="D93" s="32" t="s">
        <v>796</v>
      </c>
      <c r="E93" s="10" t="str">
        <f>VLOOKUP(F93,'00设备表'!$D:$F,3,0)</f>
        <v>HW105-04</v>
      </c>
      <c r="F93" s="141" t="s">
        <v>366</v>
      </c>
      <c r="G93" s="50" t="str">
        <f>VLOOKUP(F93,'00设备表'!$D:$F,2,0)</f>
        <v>华为CE6881H</v>
      </c>
      <c r="H93" s="197" t="s">
        <v>797</v>
      </c>
      <c r="I93" s="210"/>
      <c r="K93" s="235" t="s">
        <v>794</v>
      </c>
      <c r="L93" s="236" t="s">
        <v>857</v>
      </c>
      <c r="M93" s="231" t="s">
        <v>794</v>
      </c>
      <c r="N93" s="32" t="s">
        <v>796</v>
      </c>
      <c r="O93" s="10" t="str">
        <f>VLOOKUP(P93,'00设备表'!$D:$F,3,0)</f>
        <v>HW105-04</v>
      </c>
      <c r="P93" s="141" t="s">
        <v>366</v>
      </c>
      <c r="Q93" s="50" t="str">
        <f>VLOOKUP(P93,'00设备表'!$D:$F,2,0)</f>
        <v>华为CE6881H</v>
      </c>
      <c r="R93" s="197" t="s">
        <v>798</v>
      </c>
      <c r="S93" s="210"/>
      <c r="V93" s="250"/>
      <c r="W93" s="239"/>
      <c r="X93" s="239"/>
      <c r="Y93" s="239"/>
      <c r="Z93" s="266"/>
      <c r="AA93" s="239"/>
      <c r="AB93" s="268"/>
      <c r="AC93" s="239"/>
      <c r="AD93" s="243"/>
      <c r="AE93" s="212"/>
      <c r="AF93" s="250"/>
      <c r="AG93" s="239"/>
      <c r="AH93" s="239"/>
      <c r="AI93" s="239"/>
      <c r="AJ93" s="266"/>
      <c r="AK93" s="239"/>
      <c r="AL93" s="268"/>
      <c r="AM93" s="239"/>
      <c r="AN93" s="243"/>
      <c r="AO93" s="212"/>
    </row>
    <row r="94" spans="1:41">
      <c r="A94" s="269"/>
      <c r="B94" s="271"/>
      <c r="C94" s="231" t="s">
        <v>799</v>
      </c>
      <c r="D94" s="32" t="s">
        <v>796</v>
      </c>
      <c r="E94" s="10" t="str">
        <f>VLOOKUP(F94,'00设备表'!$D:$F,3,0)</f>
        <v>HW105-05</v>
      </c>
      <c r="F94" s="141" t="s">
        <v>380</v>
      </c>
      <c r="G94" s="50" t="str">
        <f>VLOOKUP(F94,'00设备表'!$D:$F,2,0)</f>
        <v>华为CE6881H</v>
      </c>
      <c r="H94" s="197" t="s">
        <v>797</v>
      </c>
      <c r="I94" s="210"/>
      <c r="K94" s="269"/>
      <c r="L94" s="271"/>
      <c r="M94" s="231" t="s">
        <v>799</v>
      </c>
      <c r="N94" s="32" t="s">
        <v>796</v>
      </c>
      <c r="O94" s="10" t="str">
        <f>VLOOKUP(P94,'00设备表'!$D:$F,3,0)</f>
        <v>HW105-05</v>
      </c>
      <c r="P94" s="141" t="s">
        <v>380</v>
      </c>
      <c r="Q94" s="50" t="str">
        <f>VLOOKUP(P94,'00设备表'!$D:$F,2,0)</f>
        <v>华为CE6881H</v>
      </c>
      <c r="R94" s="197" t="s">
        <v>798</v>
      </c>
      <c r="S94" s="210"/>
      <c r="V94" s="250"/>
      <c r="W94" s="239"/>
      <c r="X94" s="239"/>
      <c r="Y94" s="239"/>
      <c r="Z94" s="266"/>
      <c r="AA94" s="239"/>
      <c r="AB94" s="268"/>
      <c r="AC94" s="239"/>
      <c r="AD94" s="243"/>
      <c r="AE94" s="212"/>
      <c r="AF94" s="250"/>
      <c r="AG94" s="239"/>
      <c r="AH94" s="239"/>
      <c r="AI94" s="239"/>
      <c r="AJ94" s="266"/>
      <c r="AK94" s="239"/>
      <c r="AL94" s="268"/>
      <c r="AM94" s="239"/>
      <c r="AN94" s="243"/>
      <c r="AO94" s="212"/>
    </row>
    <row r="95" spans="1:41">
      <c r="A95" s="269"/>
      <c r="B95" s="271"/>
      <c r="C95" s="231" t="s">
        <v>800</v>
      </c>
      <c r="D95" s="32" t="s">
        <v>796</v>
      </c>
      <c r="E95" s="10" t="str">
        <f>VLOOKUP(F95,'00设备表'!$D:$F,3,0)</f>
        <v>HW107-04</v>
      </c>
      <c r="F95" s="141" t="s">
        <v>463</v>
      </c>
      <c r="G95" s="50" t="str">
        <f>VLOOKUP(F95,'00设备表'!$D:$F,2,0)</f>
        <v>华为CE6881H</v>
      </c>
      <c r="H95" s="197" t="s">
        <v>797</v>
      </c>
      <c r="I95" s="210"/>
      <c r="K95" s="269"/>
      <c r="L95" s="271"/>
      <c r="M95" s="231" t="s">
        <v>800</v>
      </c>
      <c r="N95" s="32" t="s">
        <v>796</v>
      </c>
      <c r="O95" s="10" t="str">
        <f>VLOOKUP(P95,'00设备表'!$D:$F,3,0)</f>
        <v>HW107-04</v>
      </c>
      <c r="P95" s="141" t="s">
        <v>463</v>
      </c>
      <c r="Q95" s="50" t="str">
        <f>VLOOKUP(P95,'00设备表'!$D:$F,2,0)</f>
        <v>华为CE6881H</v>
      </c>
      <c r="R95" s="197" t="s">
        <v>798</v>
      </c>
      <c r="S95" s="210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</row>
    <row r="96" spans="1:41">
      <c r="A96" s="269"/>
      <c r="B96" s="271"/>
      <c r="C96" s="231" t="s">
        <v>801</v>
      </c>
      <c r="D96" s="32" t="s">
        <v>796</v>
      </c>
      <c r="E96" s="10" t="str">
        <f>VLOOKUP(F96,'00设备表'!$D:$F,3,0)</f>
        <v>HW107-06</v>
      </c>
      <c r="F96" s="141" t="s">
        <v>474</v>
      </c>
      <c r="G96" s="50" t="str">
        <f>VLOOKUP(F96,'00设备表'!$D:$F,2,0)</f>
        <v>华为CE6881H</v>
      </c>
      <c r="H96" s="197" t="s">
        <v>797</v>
      </c>
      <c r="I96" s="210"/>
      <c r="K96" s="269"/>
      <c r="L96" s="271"/>
      <c r="M96" s="231" t="s">
        <v>801</v>
      </c>
      <c r="N96" s="32" t="s">
        <v>796</v>
      </c>
      <c r="O96" s="10" t="str">
        <f>VLOOKUP(P96,'00设备表'!$D:$F,3,0)</f>
        <v>HW107-06</v>
      </c>
      <c r="P96" s="141" t="s">
        <v>474</v>
      </c>
      <c r="Q96" s="50" t="str">
        <f>VLOOKUP(P96,'00设备表'!$D:$F,2,0)</f>
        <v>华为CE6881H</v>
      </c>
      <c r="R96" s="197" t="s">
        <v>798</v>
      </c>
      <c r="S96" s="210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</row>
    <row r="97" spans="1:19">
      <c r="A97" s="269"/>
      <c r="B97" s="271"/>
      <c r="C97" s="231" t="s">
        <v>802</v>
      </c>
      <c r="D97" s="32" t="s">
        <v>796</v>
      </c>
      <c r="E97" s="10" t="str">
        <f>VLOOKUP(F97,'00设备表'!$D:$F,3,0)</f>
        <v>HW105-06</v>
      </c>
      <c r="F97" s="28" t="s">
        <v>392</v>
      </c>
      <c r="G97" s="50" t="str">
        <f>VLOOKUP(F97,'00设备表'!$D:$F,2,0)</f>
        <v>华为CE6881H</v>
      </c>
      <c r="H97" s="197" t="s">
        <v>797</v>
      </c>
      <c r="I97" s="210"/>
      <c r="K97" s="269"/>
      <c r="L97" s="271"/>
      <c r="M97" s="231" t="s">
        <v>802</v>
      </c>
      <c r="N97" s="32" t="s">
        <v>796</v>
      </c>
      <c r="O97" s="10" t="str">
        <f>VLOOKUP(P97,'00设备表'!$D:$F,3,0)</f>
        <v>HW105-06</v>
      </c>
      <c r="P97" s="28" t="s">
        <v>392</v>
      </c>
      <c r="Q97" s="50" t="str">
        <f>VLOOKUP(P97,'00设备表'!$D:$F,2,0)</f>
        <v>华为CE6881H</v>
      </c>
      <c r="R97" s="197" t="s">
        <v>798</v>
      </c>
      <c r="S97" s="210"/>
    </row>
    <row r="98" spans="1:19">
      <c r="A98" s="269"/>
      <c r="B98" s="271"/>
      <c r="C98" s="231" t="s">
        <v>803</v>
      </c>
      <c r="D98" s="32" t="s">
        <v>796</v>
      </c>
      <c r="E98" s="10" t="str">
        <f>VLOOKUP(F98,'00设备表'!$D:$F,3,0)</f>
        <v>HW105-08</v>
      </c>
      <c r="F98" s="28" t="s">
        <v>402</v>
      </c>
      <c r="G98" s="50" t="str">
        <f>VLOOKUP(F98,'00设备表'!$D:$F,2,0)</f>
        <v>华为CE6881H</v>
      </c>
      <c r="H98" s="197" t="s">
        <v>797</v>
      </c>
      <c r="I98" s="210"/>
      <c r="K98" s="269"/>
      <c r="L98" s="271"/>
      <c r="M98" s="231" t="s">
        <v>803</v>
      </c>
      <c r="N98" s="32" t="s">
        <v>796</v>
      </c>
      <c r="O98" s="10" t="str">
        <f>VLOOKUP(P98,'00设备表'!$D:$F,3,0)</f>
        <v>HW105-08</v>
      </c>
      <c r="P98" s="28" t="s">
        <v>402</v>
      </c>
      <c r="Q98" s="50" t="str">
        <f>VLOOKUP(P98,'00设备表'!$D:$F,2,0)</f>
        <v>华为CE6881H</v>
      </c>
      <c r="R98" s="197" t="s">
        <v>798</v>
      </c>
      <c r="S98" s="210"/>
    </row>
    <row r="99" spans="1:19">
      <c r="A99" s="269"/>
      <c r="B99" s="271"/>
      <c r="C99" s="231" t="s">
        <v>804</v>
      </c>
      <c r="D99" s="32" t="s">
        <v>796</v>
      </c>
      <c r="E99" s="10" t="str">
        <f>VLOOKUP(F99,'00设备表'!$D:$F,3,0)</f>
        <v>HW107-07</v>
      </c>
      <c r="F99" s="28" t="s">
        <v>486</v>
      </c>
      <c r="G99" s="50" t="str">
        <f>VLOOKUP(F99,'00设备表'!$D:$F,2,0)</f>
        <v>华为CE6881H</v>
      </c>
      <c r="H99" s="197" t="s">
        <v>797</v>
      </c>
      <c r="I99" s="210"/>
      <c r="K99" s="269"/>
      <c r="L99" s="271"/>
      <c r="M99" s="231" t="s">
        <v>804</v>
      </c>
      <c r="N99" s="32" t="s">
        <v>796</v>
      </c>
      <c r="O99" s="10" t="str">
        <f>VLOOKUP(P99,'00设备表'!$D:$F,3,0)</f>
        <v>HW107-07</v>
      </c>
      <c r="P99" s="28" t="s">
        <v>486</v>
      </c>
      <c r="Q99" s="50" t="str">
        <f>VLOOKUP(P99,'00设备表'!$D:$F,2,0)</f>
        <v>华为CE6881H</v>
      </c>
      <c r="R99" s="197" t="s">
        <v>798</v>
      </c>
      <c r="S99" s="210"/>
    </row>
    <row r="100" spans="1:19">
      <c r="A100" s="269"/>
      <c r="B100" s="271"/>
      <c r="C100" s="231" t="s">
        <v>805</v>
      </c>
      <c r="D100" s="32" t="s">
        <v>796</v>
      </c>
      <c r="E100" s="10" t="str">
        <f>VLOOKUP(F100,'00设备表'!$D:$F,3,0)</f>
        <v>HW107-08</v>
      </c>
      <c r="F100" s="28" t="s">
        <v>496</v>
      </c>
      <c r="G100" s="50" t="str">
        <f>VLOOKUP(F100,'00设备表'!$D:$F,2,0)</f>
        <v>华为CE6881H</v>
      </c>
      <c r="H100" s="197" t="s">
        <v>797</v>
      </c>
      <c r="I100" s="210"/>
      <c r="K100" s="269"/>
      <c r="L100" s="271"/>
      <c r="M100" s="231" t="s">
        <v>805</v>
      </c>
      <c r="N100" s="32" t="s">
        <v>796</v>
      </c>
      <c r="O100" s="10" t="str">
        <f>VLOOKUP(P100,'00设备表'!$D:$F,3,0)</f>
        <v>HW107-08</v>
      </c>
      <c r="P100" s="28" t="s">
        <v>496</v>
      </c>
      <c r="Q100" s="50" t="str">
        <f>VLOOKUP(P100,'00设备表'!$D:$F,2,0)</f>
        <v>华为CE6881H</v>
      </c>
      <c r="R100" s="197" t="s">
        <v>798</v>
      </c>
      <c r="S100" s="210"/>
    </row>
    <row r="101" spans="1:19">
      <c r="A101" s="269"/>
      <c r="B101" s="271"/>
      <c r="C101" s="231" t="s">
        <v>806</v>
      </c>
      <c r="D101" s="32" t="s">
        <v>796</v>
      </c>
      <c r="E101" s="10"/>
      <c r="F101" s="99"/>
      <c r="G101" s="50"/>
      <c r="H101" s="197"/>
      <c r="I101" s="210"/>
      <c r="K101" s="269"/>
      <c r="L101" s="271"/>
      <c r="M101" s="231" t="s">
        <v>806</v>
      </c>
      <c r="N101" s="32" t="s">
        <v>796</v>
      </c>
      <c r="O101" s="10"/>
      <c r="P101" s="99"/>
      <c r="Q101" s="50"/>
      <c r="R101" s="234"/>
      <c r="S101" s="210"/>
    </row>
    <row r="102" spans="1:19">
      <c r="A102" s="269"/>
      <c r="B102" s="271"/>
      <c r="C102" s="231" t="s">
        <v>787</v>
      </c>
      <c r="D102" s="32" t="s">
        <v>796</v>
      </c>
      <c r="E102" s="10"/>
      <c r="F102" s="99"/>
      <c r="G102" s="50"/>
      <c r="H102" s="197"/>
      <c r="I102" s="210"/>
      <c r="K102" s="269"/>
      <c r="L102" s="271"/>
      <c r="M102" s="231" t="s">
        <v>787</v>
      </c>
      <c r="N102" s="32" t="s">
        <v>796</v>
      </c>
      <c r="O102" s="10"/>
      <c r="P102" s="99"/>
      <c r="Q102" s="50"/>
      <c r="R102" s="234"/>
      <c r="S102" s="210"/>
    </row>
    <row r="103" spans="1:19">
      <c r="A103" s="269"/>
      <c r="B103" s="271"/>
      <c r="C103" s="231" t="s">
        <v>807</v>
      </c>
      <c r="D103" s="32" t="s">
        <v>796</v>
      </c>
      <c r="E103" s="10"/>
      <c r="F103" s="99"/>
      <c r="G103" s="50"/>
      <c r="H103" s="32"/>
      <c r="I103" s="210"/>
      <c r="K103" s="269"/>
      <c r="L103" s="271"/>
      <c r="M103" s="231" t="s">
        <v>807</v>
      </c>
      <c r="N103" s="32" t="s">
        <v>796</v>
      </c>
      <c r="O103" s="10"/>
      <c r="P103" s="99"/>
      <c r="Q103" s="50"/>
      <c r="R103" s="32"/>
      <c r="S103" s="210"/>
    </row>
    <row r="104" spans="1:19">
      <c r="A104" s="269"/>
      <c r="B104" s="271"/>
      <c r="C104" s="231" t="s">
        <v>808</v>
      </c>
      <c r="D104" s="32" t="s">
        <v>796</v>
      </c>
      <c r="E104" s="10"/>
      <c r="F104" s="272"/>
      <c r="G104" s="50"/>
      <c r="H104" s="32"/>
      <c r="I104" s="210"/>
      <c r="K104" s="269"/>
      <c r="L104" s="271"/>
      <c r="M104" s="231" t="s">
        <v>808</v>
      </c>
      <c r="N104" s="32" t="s">
        <v>796</v>
      </c>
      <c r="O104" s="10"/>
      <c r="P104" s="272"/>
      <c r="Q104" s="50"/>
      <c r="R104" s="32"/>
      <c r="S104" s="210"/>
    </row>
    <row r="105" spans="1:19">
      <c r="A105" s="269"/>
      <c r="B105" s="271"/>
      <c r="C105" s="231" t="s">
        <v>809</v>
      </c>
      <c r="D105" s="32" t="s">
        <v>796</v>
      </c>
      <c r="E105" s="151"/>
      <c r="F105" s="32"/>
      <c r="G105" s="232"/>
      <c r="H105" s="32"/>
      <c r="I105" s="210"/>
      <c r="K105" s="269"/>
      <c r="L105" s="271"/>
      <c r="M105" s="231" t="s">
        <v>809</v>
      </c>
      <c r="N105" s="32" t="s">
        <v>796</v>
      </c>
      <c r="O105" s="151"/>
      <c r="P105" s="32"/>
      <c r="Q105" s="232"/>
      <c r="R105" s="32"/>
      <c r="S105" s="210"/>
    </row>
    <row r="106" spans="1:19">
      <c r="A106" s="269"/>
      <c r="B106" s="271"/>
      <c r="C106" s="231" t="s">
        <v>810</v>
      </c>
      <c r="D106" s="32" t="s">
        <v>796</v>
      </c>
      <c r="E106" s="151"/>
      <c r="F106" s="32"/>
      <c r="G106" s="232"/>
      <c r="H106" s="32"/>
      <c r="I106" s="210"/>
      <c r="K106" s="269"/>
      <c r="L106" s="271"/>
      <c r="M106" s="231" t="s">
        <v>810</v>
      </c>
      <c r="N106" s="32" t="s">
        <v>796</v>
      </c>
      <c r="O106" s="151"/>
      <c r="P106" s="32"/>
      <c r="Q106" s="232"/>
      <c r="R106" s="32"/>
      <c r="S106" s="210"/>
    </row>
    <row r="107" spans="1:19">
      <c r="A107" s="269"/>
      <c r="B107" s="271"/>
      <c r="C107" s="231" t="s">
        <v>811</v>
      </c>
      <c r="D107" s="32" t="s">
        <v>796</v>
      </c>
      <c r="E107" s="151"/>
      <c r="F107" s="32"/>
      <c r="G107" s="232"/>
      <c r="H107" s="32"/>
      <c r="I107" s="210"/>
      <c r="K107" s="269"/>
      <c r="L107" s="271"/>
      <c r="M107" s="231" t="s">
        <v>811</v>
      </c>
      <c r="N107" s="32" t="s">
        <v>796</v>
      </c>
      <c r="O107" s="151"/>
      <c r="P107" s="32"/>
      <c r="Q107" s="232"/>
      <c r="R107" s="32"/>
      <c r="S107" s="210"/>
    </row>
    <row r="108" spans="1:19">
      <c r="A108" s="269"/>
      <c r="B108" s="271"/>
      <c r="C108" s="231" t="s">
        <v>816</v>
      </c>
      <c r="D108" s="32" t="s">
        <v>796</v>
      </c>
      <c r="E108" s="151"/>
      <c r="F108" s="32"/>
      <c r="G108" s="232"/>
      <c r="H108" s="32"/>
      <c r="I108" s="210"/>
      <c r="K108" s="269"/>
      <c r="L108" s="271"/>
      <c r="M108" s="231" t="s">
        <v>816</v>
      </c>
      <c r="N108" s="32" t="s">
        <v>796</v>
      </c>
      <c r="O108" s="151"/>
      <c r="P108" s="32"/>
      <c r="Q108" s="232"/>
      <c r="R108" s="32"/>
      <c r="S108" s="210"/>
    </row>
    <row r="109" spans="1:19">
      <c r="A109" s="269"/>
      <c r="B109" s="271"/>
      <c r="C109" s="231" t="s">
        <v>858</v>
      </c>
      <c r="D109" s="32" t="s">
        <v>796</v>
      </c>
      <c r="E109" s="273" t="s">
        <v>859</v>
      </c>
      <c r="F109" s="274"/>
      <c r="G109" s="274"/>
      <c r="H109" s="274"/>
      <c r="I109" s="275"/>
      <c r="K109" s="269"/>
      <c r="L109" s="271"/>
      <c r="M109" s="231" t="s">
        <v>858</v>
      </c>
      <c r="N109" s="32" t="s">
        <v>796</v>
      </c>
      <c r="O109" s="273" t="s">
        <v>859</v>
      </c>
      <c r="P109" s="274"/>
      <c r="Q109" s="274"/>
      <c r="R109" s="274"/>
      <c r="S109" s="275"/>
    </row>
    <row r="110" spans="1:19">
      <c r="A110" s="269"/>
      <c r="B110" s="271"/>
      <c r="C110" s="231" t="s">
        <v>860</v>
      </c>
      <c r="D110" s="32" t="s">
        <v>796</v>
      </c>
      <c r="E110" s="10" t="str">
        <f>VLOOKUP(F110,'00设备表'!$D:$F,3,0)</f>
        <v>HW108-09</v>
      </c>
      <c r="F110" s="141" t="s">
        <v>556</v>
      </c>
      <c r="G110" s="50" t="str">
        <f>VLOOKUP(F110,'00设备表'!$D:$F,2,0)</f>
        <v>华为CE16804</v>
      </c>
      <c r="H110" s="24" t="s">
        <v>861</v>
      </c>
      <c r="I110" s="210" t="s">
        <v>814</v>
      </c>
      <c r="K110" s="269"/>
      <c r="L110" s="271"/>
      <c r="M110" s="231" t="s">
        <v>860</v>
      </c>
      <c r="N110" s="32" t="s">
        <v>796</v>
      </c>
      <c r="O110" s="10" t="str">
        <f>VLOOKUP(P110,'00设备表'!$D:$F,3,0)</f>
        <v>HW108-07</v>
      </c>
      <c r="P110" s="141" t="s">
        <v>542</v>
      </c>
      <c r="Q110" s="50" t="str">
        <f>VLOOKUP(P110,'00设备表'!$D:$F,2,0)</f>
        <v>华为CE16804</v>
      </c>
      <c r="R110" s="24" t="s">
        <v>861</v>
      </c>
      <c r="S110" s="210" t="s">
        <v>814</v>
      </c>
    </row>
    <row r="111" spans="1:19">
      <c r="A111" s="270"/>
      <c r="B111" s="276"/>
      <c r="C111" s="231" t="s">
        <v>862</v>
      </c>
      <c r="D111" s="32" t="s">
        <v>796</v>
      </c>
      <c r="E111" s="10" t="str">
        <f>VLOOKUP(F111,'00设备表'!$D:$F,3,0)</f>
        <v>HW108-09</v>
      </c>
      <c r="F111" s="141" t="s">
        <v>556</v>
      </c>
      <c r="G111" s="50" t="str">
        <f>VLOOKUP(F111,'00设备表'!$D:$F,2,0)</f>
        <v>华为CE16804</v>
      </c>
      <c r="H111" s="24" t="s">
        <v>863</v>
      </c>
      <c r="I111" s="210" t="s">
        <v>814</v>
      </c>
      <c r="K111" s="270"/>
      <c r="L111" s="276"/>
      <c r="M111" s="231" t="s">
        <v>862</v>
      </c>
      <c r="N111" s="32" t="s">
        <v>796</v>
      </c>
      <c r="O111" s="10" t="str">
        <f>VLOOKUP(P111,'00设备表'!$D:$F,3,0)</f>
        <v>HW108-07</v>
      </c>
      <c r="P111" s="141" t="s">
        <v>542</v>
      </c>
      <c r="Q111" s="50" t="str">
        <f>VLOOKUP(P111,'00设备表'!$D:$F,2,0)</f>
        <v>华为CE16804</v>
      </c>
      <c r="R111" s="24" t="s">
        <v>863</v>
      </c>
      <c r="S111" s="210" t="s">
        <v>814</v>
      </c>
    </row>
    <row r="112" spans="1:19">
      <c r="A112" s="235" t="s">
        <v>799</v>
      </c>
      <c r="B112" s="236" t="s">
        <v>864</v>
      </c>
      <c r="C112" s="32" t="s">
        <v>794</v>
      </c>
      <c r="D112" s="32" t="s">
        <v>819</v>
      </c>
      <c r="E112" s="10" t="str">
        <f>VLOOKUP(F112,'00设备表'!$D:$F,3,0)</f>
        <v>HW108-07</v>
      </c>
      <c r="F112" s="141" t="s">
        <v>533</v>
      </c>
      <c r="G112" s="50" t="str">
        <f>VLOOKUP(F112,'00设备表'!$D:$F,2,0)</f>
        <v>华为1000E-F125</v>
      </c>
      <c r="H112" s="24" t="s">
        <v>865</v>
      </c>
      <c r="I112" s="32"/>
      <c r="K112" s="235" t="s">
        <v>799</v>
      </c>
      <c r="L112" s="236" t="s">
        <v>864</v>
      </c>
      <c r="M112" s="32" t="s">
        <v>794</v>
      </c>
      <c r="N112" s="32" t="s">
        <v>819</v>
      </c>
      <c r="O112" s="10" t="str">
        <f>VLOOKUP(P112,'00设备表'!$D:$F,3,0)</f>
        <v>HW108-07</v>
      </c>
      <c r="P112" s="141" t="s">
        <v>533</v>
      </c>
      <c r="Q112" s="50" t="str">
        <f>VLOOKUP(P112,'00设备表'!$D:$F,2,0)</f>
        <v>华为1000E-F125</v>
      </c>
      <c r="R112" s="24" t="s">
        <v>866</v>
      </c>
      <c r="S112" s="32"/>
    </row>
    <row r="113" spans="1:19">
      <c r="A113" s="269"/>
      <c r="B113" s="271"/>
      <c r="C113" s="32" t="s">
        <v>799</v>
      </c>
      <c r="D113" s="32" t="s">
        <v>819</v>
      </c>
      <c r="E113" s="10" t="str">
        <f>VLOOKUP(F113,'00设备表'!$D:$F,3,0)</f>
        <v>HW108-09</v>
      </c>
      <c r="F113" s="141" t="s">
        <v>550</v>
      </c>
      <c r="G113" s="50" t="str">
        <f>VLOOKUP(F113,'00设备表'!$D:$F,2,0)</f>
        <v>华为1000E-F125</v>
      </c>
      <c r="H113" s="24" t="s">
        <v>865</v>
      </c>
      <c r="I113" s="32"/>
      <c r="K113" s="269"/>
      <c r="L113" s="271"/>
      <c r="M113" s="32" t="s">
        <v>799</v>
      </c>
      <c r="N113" s="32" t="s">
        <v>819</v>
      </c>
      <c r="O113" s="10" t="str">
        <f>VLOOKUP(P113,'00设备表'!$D:$F,3,0)</f>
        <v>HW108-09</v>
      </c>
      <c r="P113" s="141" t="s">
        <v>550</v>
      </c>
      <c r="Q113" s="50" t="str">
        <f>VLOOKUP(P113,'00设备表'!$D:$F,2,0)</f>
        <v>华为1000E-F125</v>
      </c>
      <c r="R113" s="24" t="s">
        <v>866</v>
      </c>
      <c r="S113" s="32"/>
    </row>
    <row r="114" spans="1:19">
      <c r="A114" s="269"/>
      <c r="B114" s="271"/>
      <c r="C114" s="32" t="s">
        <v>800</v>
      </c>
      <c r="D114" s="32" t="s">
        <v>819</v>
      </c>
      <c r="E114" s="10" t="str">
        <f>VLOOKUP(F114,'00设备表'!$D:$F,3,0)</f>
        <v>HW108-07</v>
      </c>
      <c r="F114" s="141" t="s">
        <v>535</v>
      </c>
      <c r="G114" s="50" t="str">
        <f>VLOOKUP(F114,'00设备表'!$D:$F,2,0)</f>
        <v>信安G1300</v>
      </c>
      <c r="H114" s="24" t="s">
        <v>867</v>
      </c>
      <c r="I114" s="32"/>
      <c r="K114" s="269"/>
      <c r="L114" s="271"/>
      <c r="M114" s="32" t="s">
        <v>800</v>
      </c>
      <c r="N114" s="32" t="s">
        <v>819</v>
      </c>
      <c r="O114" s="10" t="str">
        <f>VLOOKUP(P114,'00设备表'!$D:$F,3,0)</f>
        <v>HW108-07</v>
      </c>
      <c r="P114" s="141" t="s">
        <v>535</v>
      </c>
      <c r="Q114" s="50" t="str">
        <f>VLOOKUP(P114,'00设备表'!$D:$F,2,0)</f>
        <v>信安G1300</v>
      </c>
      <c r="R114" s="24" t="s">
        <v>868</v>
      </c>
      <c r="S114" s="32"/>
    </row>
    <row r="115" spans="1:19">
      <c r="A115" s="269"/>
      <c r="B115" s="271"/>
      <c r="C115" s="32" t="s">
        <v>801</v>
      </c>
      <c r="D115" s="32" t="s">
        <v>819</v>
      </c>
      <c r="E115" s="10" t="str">
        <f>VLOOKUP(F115,'00设备表'!$D:$F,3,0)</f>
        <v>HW108-09</v>
      </c>
      <c r="F115" s="141" t="s">
        <v>551</v>
      </c>
      <c r="G115" s="50" t="str">
        <f>VLOOKUP(F115,'00设备表'!$D:$F,2,0)</f>
        <v>信安G1300</v>
      </c>
      <c r="H115" s="24" t="s">
        <v>867</v>
      </c>
      <c r="I115" s="32"/>
      <c r="K115" s="269"/>
      <c r="L115" s="271"/>
      <c r="M115" s="32" t="s">
        <v>801</v>
      </c>
      <c r="N115" s="32" t="s">
        <v>819</v>
      </c>
      <c r="O115" s="10" t="str">
        <f>VLOOKUP(P115,'00设备表'!$D:$F,3,0)</f>
        <v>HW108-09</v>
      </c>
      <c r="P115" s="141" t="s">
        <v>551</v>
      </c>
      <c r="Q115" s="50" t="str">
        <f>VLOOKUP(P115,'00设备表'!$D:$F,2,0)</f>
        <v>信安G1300</v>
      </c>
      <c r="R115" s="24" t="s">
        <v>868</v>
      </c>
      <c r="S115" s="32"/>
    </row>
    <row r="116" spans="1:19">
      <c r="A116" s="269"/>
      <c r="B116" s="271"/>
      <c r="C116" s="32" t="s">
        <v>802</v>
      </c>
      <c r="D116" s="32" t="s">
        <v>819</v>
      </c>
      <c r="E116" s="10" t="str">
        <f>VLOOKUP(F116,'00设备表'!$D:$F,3,0)</f>
        <v>HW105-01</v>
      </c>
      <c r="F116" s="28" t="s">
        <v>337</v>
      </c>
      <c r="G116" s="50" t="str">
        <f>VLOOKUP(F116,'00设备表'!$D:$F,2,0)</f>
        <v>华为1000E-F55</v>
      </c>
      <c r="H116" s="24" t="s">
        <v>869</v>
      </c>
      <c r="I116" s="210" t="s">
        <v>870</v>
      </c>
      <c r="K116" s="269"/>
      <c r="L116" s="271"/>
      <c r="M116" s="32" t="s">
        <v>802</v>
      </c>
      <c r="N116" s="32" t="s">
        <v>819</v>
      </c>
      <c r="O116" s="10" t="str">
        <f>VLOOKUP(P116,'00设备表'!$D:$F,3,0)</f>
        <v>HW107-02</v>
      </c>
      <c r="P116" s="28" t="s">
        <v>441</v>
      </c>
      <c r="Q116" s="50" t="str">
        <f>VLOOKUP(P116,'00设备表'!$D:$F,2,0)</f>
        <v>华为1000E-F55</v>
      </c>
      <c r="R116" s="24" t="s">
        <v>869</v>
      </c>
      <c r="S116" s="210" t="s">
        <v>870</v>
      </c>
    </row>
    <row r="117" spans="1:19">
      <c r="A117" s="269"/>
      <c r="B117" s="271"/>
      <c r="C117" s="32" t="s">
        <v>803</v>
      </c>
      <c r="D117" s="32" t="s">
        <v>819</v>
      </c>
      <c r="E117" s="10"/>
      <c r="F117" s="28"/>
      <c r="G117" s="50"/>
      <c r="H117" s="24"/>
      <c r="I117" s="210"/>
      <c r="K117" s="269"/>
      <c r="L117" s="271"/>
      <c r="M117" s="32" t="s">
        <v>803</v>
      </c>
      <c r="N117" s="32" t="s">
        <v>819</v>
      </c>
      <c r="O117" s="10"/>
      <c r="P117" s="28"/>
      <c r="Q117" s="50"/>
      <c r="R117" s="24"/>
      <c r="S117" s="210"/>
    </row>
    <row r="118" spans="1:19">
      <c r="A118" s="269"/>
      <c r="B118" s="271"/>
      <c r="C118" s="32" t="s">
        <v>804</v>
      </c>
      <c r="D118" s="32" t="s">
        <v>819</v>
      </c>
      <c r="E118" s="10"/>
      <c r="F118" s="28"/>
      <c r="G118" s="50"/>
      <c r="H118" s="24"/>
      <c r="I118" s="210"/>
      <c r="K118" s="269"/>
      <c r="L118" s="271"/>
      <c r="M118" s="32" t="s">
        <v>804</v>
      </c>
      <c r="N118" s="32" t="s">
        <v>819</v>
      </c>
      <c r="O118" s="10"/>
      <c r="P118" s="28"/>
      <c r="Q118" s="50"/>
      <c r="R118" s="24"/>
      <c r="S118" s="210"/>
    </row>
    <row r="119" spans="1:19">
      <c r="A119" s="269"/>
      <c r="B119" s="271"/>
      <c r="C119" s="32" t="s">
        <v>805</v>
      </c>
      <c r="D119" s="32" t="s">
        <v>819</v>
      </c>
      <c r="E119" s="10"/>
      <c r="F119" s="28"/>
      <c r="G119" s="50"/>
      <c r="H119" s="24"/>
      <c r="I119" s="210"/>
      <c r="K119" s="269"/>
      <c r="L119" s="271"/>
      <c r="M119" s="32" t="s">
        <v>805</v>
      </c>
      <c r="N119" s="32" t="s">
        <v>819</v>
      </c>
      <c r="O119" s="10"/>
      <c r="P119" s="28"/>
      <c r="Q119" s="50"/>
      <c r="R119" s="24"/>
      <c r="S119" s="210"/>
    </row>
    <row r="120" spans="1:19">
      <c r="A120" s="269"/>
      <c r="B120" s="271"/>
      <c r="C120" s="32" t="s">
        <v>806</v>
      </c>
      <c r="D120" s="32" t="s">
        <v>819</v>
      </c>
      <c r="E120" s="10"/>
      <c r="F120" s="99"/>
      <c r="G120" s="50"/>
      <c r="H120" s="24"/>
      <c r="I120" s="210"/>
      <c r="K120" s="269"/>
      <c r="L120" s="271"/>
      <c r="M120" s="32" t="s">
        <v>806</v>
      </c>
      <c r="N120" s="32" t="s">
        <v>819</v>
      </c>
      <c r="O120" s="10"/>
      <c r="P120" s="99"/>
      <c r="Q120" s="50"/>
      <c r="R120" s="24"/>
      <c r="S120" s="210"/>
    </row>
    <row r="121" spans="1:19">
      <c r="A121" s="269"/>
      <c r="B121" s="271"/>
      <c r="C121" s="32" t="s">
        <v>787</v>
      </c>
      <c r="D121" s="32" t="s">
        <v>819</v>
      </c>
      <c r="E121" s="10"/>
      <c r="F121" s="99"/>
      <c r="G121" s="50"/>
      <c r="H121" s="24"/>
      <c r="I121" s="210"/>
      <c r="K121" s="269"/>
      <c r="L121" s="271"/>
      <c r="M121" s="32" t="s">
        <v>787</v>
      </c>
      <c r="N121" s="32" t="s">
        <v>819</v>
      </c>
      <c r="O121" s="10"/>
      <c r="P121" s="99"/>
      <c r="Q121" s="50"/>
      <c r="R121" s="24"/>
      <c r="S121" s="210"/>
    </row>
    <row r="122" spans="1:19">
      <c r="A122" s="269"/>
      <c r="B122" s="271"/>
      <c r="C122" s="32" t="s">
        <v>807</v>
      </c>
      <c r="D122" s="32" t="s">
        <v>819</v>
      </c>
      <c r="E122" s="10"/>
      <c r="F122" s="141"/>
      <c r="G122" s="50"/>
      <c r="H122" s="24"/>
      <c r="I122" s="210"/>
      <c r="K122" s="269"/>
      <c r="L122" s="271"/>
      <c r="M122" s="32" t="s">
        <v>807</v>
      </c>
      <c r="N122" s="32" t="s">
        <v>819</v>
      </c>
      <c r="O122" s="10"/>
      <c r="P122" s="141"/>
      <c r="Q122" s="50"/>
      <c r="R122" s="24"/>
      <c r="S122" s="210"/>
    </row>
    <row r="123" spans="1:19">
      <c r="A123" s="269"/>
      <c r="B123" s="271"/>
      <c r="C123" s="32" t="s">
        <v>808</v>
      </c>
      <c r="D123" s="32" t="s">
        <v>819</v>
      </c>
      <c r="E123" s="10"/>
      <c r="F123" s="141"/>
      <c r="G123" s="50"/>
      <c r="H123" s="24"/>
      <c r="I123" s="210"/>
      <c r="K123" s="269"/>
      <c r="L123" s="271"/>
      <c r="M123" s="32" t="s">
        <v>808</v>
      </c>
      <c r="N123" s="32" t="s">
        <v>819</v>
      </c>
      <c r="O123" s="10"/>
      <c r="P123" s="141"/>
      <c r="Q123" s="50"/>
      <c r="R123" s="24"/>
      <c r="S123" s="210"/>
    </row>
    <row r="124" spans="1:19">
      <c r="A124" s="269"/>
      <c r="B124" s="271"/>
      <c r="C124" s="32" t="s">
        <v>809</v>
      </c>
      <c r="D124" s="32" t="s">
        <v>819</v>
      </c>
      <c r="E124" s="151"/>
      <c r="F124" s="141"/>
      <c r="G124" s="232"/>
      <c r="H124" s="32"/>
      <c r="I124" s="210"/>
      <c r="K124" s="269"/>
      <c r="L124" s="271"/>
      <c r="M124" s="32" t="s">
        <v>809</v>
      </c>
      <c r="N124" s="32" t="s">
        <v>819</v>
      </c>
      <c r="O124" s="151"/>
      <c r="P124" s="141"/>
      <c r="Q124" s="232"/>
      <c r="R124" s="32"/>
      <c r="S124" s="210"/>
    </row>
    <row r="125" spans="1:19">
      <c r="A125" s="269"/>
      <c r="B125" s="271"/>
      <c r="C125" s="32" t="s">
        <v>810</v>
      </c>
      <c r="D125" s="32" t="s">
        <v>819</v>
      </c>
      <c r="E125" s="151"/>
      <c r="F125" s="141"/>
      <c r="G125" s="232"/>
      <c r="H125" s="32"/>
      <c r="I125" s="210"/>
      <c r="K125" s="269"/>
      <c r="L125" s="271"/>
      <c r="M125" s="32" t="s">
        <v>810</v>
      </c>
      <c r="N125" s="32" t="s">
        <v>819</v>
      </c>
      <c r="O125" s="151"/>
      <c r="P125" s="141"/>
      <c r="Q125" s="232"/>
      <c r="R125" s="32"/>
      <c r="S125" s="210"/>
    </row>
    <row r="126" spans="1:19">
      <c r="A126" s="269"/>
      <c r="B126" s="271"/>
      <c r="C126" s="32" t="s">
        <v>811</v>
      </c>
      <c r="D126" s="32" t="s">
        <v>819</v>
      </c>
      <c r="E126" s="151"/>
      <c r="F126" s="32"/>
      <c r="G126" s="232"/>
      <c r="H126" s="32"/>
      <c r="I126" s="210"/>
      <c r="K126" s="269"/>
      <c r="L126" s="271"/>
      <c r="M126" s="32" t="s">
        <v>811</v>
      </c>
      <c r="N126" s="32" t="s">
        <v>819</v>
      </c>
      <c r="O126" s="151"/>
      <c r="P126" s="32"/>
      <c r="Q126" s="232"/>
      <c r="R126" s="32"/>
      <c r="S126" s="210"/>
    </row>
    <row r="127" spans="1:19">
      <c r="A127" s="269"/>
      <c r="B127" s="271"/>
      <c r="C127" s="32" t="s">
        <v>816</v>
      </c>
      <c r="D127" s="32" t="s">
        <v>819</v>
      </c>
      <c r="E127" s="151"/>
      <c r="F127" s="32"/>
      <c r="G127" s="232"/>
      <c r="H127" s="32"/>
      <c r="I127" s="210"/>
      <c r="K127" s="269"/>
      <c r="L127" s="271"/>
      <c r="M127" s="32" t="s">
        <v>816</v>
      </c>
      <c r="N127" s="32" t="s">
        <v>819</v>
      </c>
      <c r="O127" s="151"/>
      <c r="P127" s="32"/>
      <c r="Q127" s="232"/>
      <c r="R127" s="32"/>
      <c r="S127" s="210"/>
    </row>
    <row r="128" spans="1:19">
      <c r="A128" s="269"/>
      <c r="B128" s="271"/>
      <c r="C128" s="32" t="s">
        <v>834</v>
      </c>
      <c r="D128" s="32" t="s">
        <v>819</v>
      </c>
      <c r="E128" s="151"/>
      <c r="F128" s="32"/>
      <c r="G128" s="232"/>
      <c r="H128" s="32"/>
      <c r="I128" s="210"/>
      <c r="K128" s="269"/>
      <c r="L128" s="271"/>
      <c r="M128" s="32" t="s">
        <v>834</v>
      </c>
      <c r="N128" s="32" t="s">
        <v>819</v>
      </c>
      <c r="O128" s="151"/>
      <c r="P128" s="32"/>
      <c r="Q128" s="232"/>
      <c r="R128" s="32"/>
      <c r="S128" s="210"/>
    </row>
    <row r="129" spans="1:19">
      <c r="A129" s="269"/>
      <c r="B129" s="271"/>
      <c r="C129" s="32" t="s">
        <v>837</v>
      </c>
      <c r="D129" s="32" t="s">
        <v>819</v>
      </c>
      <c r="E129" s="151"/>
      <c r="F129" s="32"/>
      <c r="G129" s="232"/>
      <c r="H129" s="32"/>
      <c r="I129" s="210"/>
      <c r="K129" s="269"/>
      <c r="L129" s="271"/>
      <c r="M129" s="32" t="s">
        <v>837</v>
      </c>
      <c r="N129" s="32" t="s">
        <v>819</v>
      </c>
      <c r="O129" s="151"/>
      <c r="P129" s="32"/>
      <c r="Q129" s="232"/>
      <c r="R129" s="32"/>
      <c r="S129" s="210"/>
    </row>
    <row r="130" spans="1:19">
      <c r="A130" s="269"/>
      <c r="B130" s="271"/>
      <c r="C130" s="32" t="s">
        <v>838</v>
      </c>
      <c r="D130" s="32" t="s">
        <v>819</v>
      </c>
      <c r="E130" s="151"/>
      <c r="F130" s="32"/>
      <c r="G130" s="232"/>
      <c r="H130" s="32"/>
      <c r="I130" s="210"/>
      <c r="K130" s="269"/>
      <c r="L130" s="271"/>
      <c r="M130" s="32" t="s">
        <v>838</v>
      </c>
      <c r="N130" s="32" t="s">
        <v>819</v>
      </c>
      <c r="O130" s="151"/>
      <c r="P130" s="32"/>
      <c r="Q130" s="232"/>
      <c r="R130" s="32"/>
      <c r="S130" s="210"/>
    </row>
    <row r="131" spans="1:19">
      <c r="A131" s="269"/>
      <c r="B131" s="271"/>
      <c r="C131" s="32" t="s">
        <v>839</v>
      </c>
      <c r="D131" s="32" t="s">
        <v>819</v>
      </c>
      <c r="E131" s="151"/>
      <c r="F131" s="32"/>
      <c r="G131" s="232"/>
      <c r="H131" s="32"/>
      <c r="I131" s="210"/>
      <c r="K131" s="269"/>
      <c r="L131" s="271"/>
      <c r="M131" s="32" t="s">
        <v>839</v>
      </c>
      <c r="N131" s="32" t="s">
        <v>819</v>
      </c>
      <c r="O131" s="151"/>
      <c r="P131" s="32"/>
      <c r="Q131" s="232"/>
      <c r="R131" s="32"/>
      <c r="S131" s="210"/>
    </row>
    <row r="132" spans="1:19">
      <c r="A132" s="269"/>
      <c r="B132" s="271"/>
      <c r="C132" s="32" t="s">
        <v>842</v>
      </c>
      <c r="D132" s="32" t="s">
        <v>819</v>
      </c>
      <c r="E132" s="151"/>
      <c r="F132" s="32"/>
      <c r="G132" s="232"/>
      <c r="H132" s="32"/>
      <c r="I132" s="210"/>
      <c r="K132" s="269"/>
      <c r="L132" s="271"/>
      <c r="M132" s="32" t="s">
        <v>842</v>
      </c>
      <c r="N132" s="32" t="s">
        <v>819</v>
      </c>
      <c r="O132" s="151"/>
      <c r="P132" s="32"/>
      <c r="Q132" s="232"/>
      <c r="R132" s="32"/>
      <c r="S132" s="210"/>
    </row>
    <row r="133" spans="1:19">
      <c r="A133" s="269"/>
      <c r="B133" s="271"/>
      <c r="C133" s="32" t="s">
        <v>843</v>
      </c>
      <c r="D133" s="32" t="s">
        <v>819</v>
      </c>
      <c r="E133" s="151"/>
      <c r="F133" s="32"/>
      <c r="G133" s="232"/>
      <c r="H133" s="32"/>
      <c r="I133" s="210"/>
      <c r="K133" s="269"/>
      <c r="L133" s="271"/>
      <c r="M133" s="32" t="s">
        <v>843</v>
      </c>
      <c r="N133" s="32" t="s">
        <v>819</v>
      </c>
      <c r="O133" s="151"/>
      <c r="P133" s="32"/>
      <c r="Q133" s="232"/>
      <c r="R133" s="32"/>
      <c r="S133" s="210"/>
    </row>
    <row r="134" spans="1:19">
      <c r="A134" s="269"/>
      <c r="B134" s="271"/>
      <c r="C134" s="32" t="s">
        <v>844</v>
      </c>
      <c r="D134" s="32" t="s">
        <v>819</v>
      </c>
      <c r="E134" s="151"/>
      <c r="F134" s="32"/>
      <c r="G134" s="232"/>
      <c r="H134" s="32"/>
      <c r="I134" s="210"/>
      <c r="K134" s="269"/>
      <c r="L134" s="271"/>
      <c r="M134" s="32" t="s">
        <v>844</v>
      </c>
      <c r="N134" s="32" t="s">
        <v>819</v>
      </c>
      <c r="O134" s="151"/>
      <c r="P134" s="32"/>
      <c r="Q134" s="232"/>
      <c r="R134" s="32"/>
      <c r="S134" s="210"/>
    </row>
    <row r="135" spans="1:19">
      <c r="A135" s="269"/>
      <c r="B135" s="271"/>
      <c r="C135" s="32" t="s">
        <v>846</v>
      </c>
      <c r="D135" s="32" t="s">
        <v>819</v>
      </c>
      <c r="E135" s="151"/>
      <c r="F135" s="32"/>
      <c r="G135" s="232"/>
      <c r="H135" s="32"/>
      <c r="I135" s="210"/>
      <c r="K135" s="269"/>
      <c r="L135" s="271"/>
      <c r="M135" s="32" t="s">
        <v>846</v>
      </c>
      <c r="N135" s="32" t="s">
        <v>819</v>
      </c>
      <c r="O135" s="151"/>
      <c r="P135" s="32"/>
      <c r="Q135" s="232"/>
      <c r="R135" s="32"/>
      <c r="S135" s="210"/>
    </row>
    <row r="136" spans="1:19">
      <c r="A136" s="269"/>
      <c r="B136" s="271"/>
      <c r="C136" s="32" t="s">
        <v>871</v>
      </c>
      <c r="D136" s="32" t="s">
        <v>819</v>
      </c>
      <c r="E136" s="273" t="s">
        <v>859</v>
      </c>
      <c r="F136" s="274"/>
      <c r="G136" s="274"/>
      <c r="H136" s="274"/>
      <c r="I136" s="275"/>
      <c r="K136" s="269"/>
      <c r="L136" s="271"/>
      <c r="M136" s="32" t="s">
        <v>871</v>
      </c>
      <c r="N136" s="32" t="s">
        <v>819</v>
      </c>
      <c r="O136" s="273" t="s">
        <v>859</v>
      </c>
      <c r="P136" s="274"/>
      <c r="Q136" s="274"/>
      <c r="R136" s="274"/>
      <c r="S136" s="275"/>
    </row>
    <row r="137" spans="1:19">
      <c r="A137" s="269"/>
      <c r="B137" s="271"/>
      <c r="C137" s="32" t="s">
        <v>872</v>
      </c>
      <c r="D137" s="32" t="s">
        <v>819</v>
      </c>
      <c r="E137" s="10" t="str">
        <f>VLOOKUP(F137,'00设备表'!$D:$F,3,0)</f>
        <v>HW108-09</v>
      </c>
      <c r="F137" s="141" t="s">
        <v>556</v>
      </c>
      <c r="G137" s="50" t="str">
        <f>VLOOKUP(F137,'00设备表'!$D:$F,2,0)</f>
        <v>华为CE16804</v>
      </c>
      <c r="H137" s="24" t="s">
        <v>873</v>
      </c>
      <c r="I137" s="210" t="s">
        <v>814</v>
      </c>
      <c r="K137" s="269"/>
      <c r="L137" s="271"/>
      <c r="M137" s="32" t="s">
        <v>872</v>
      </c>
      <c r="N137" s="32" t="s">
        <v>819</v>
      </c>
      <c r="O137" s="10" t="str">
        <f>VLOOKUP(P137,'00设备表'!$D:$F,3,0)</f>
        <v>HW108-09</v>
      </c>
      <c r="P137" s="141" t="s">
        <v>556</v>
      </c>
      <c r="Q137" s="50" t="str">
        <f>VLOOKUP(P137,'00设备表'!$D:$F,2,0)</f>
        <v>华为CE16804</v>
      </c>
      <c r="R137" s="24" t="s">
        <v>874</v>
      </c>
      <c r="S137" s="277"/>
    </row>
    <row r="138" spans="1:19">
      <c r="A138" s="270"/>
      <c r="B138" s="276"/>
      <c r="C138" s="32" t="s">
        <v>875</v>
      </c>
      <c r="D138" s="32" t="s">
        <v>819</v>
      </c>
      <c r="E138" s="10" t="str">
        <f>VLOOKUP(F138,'00设备表'!$D:$F,3,0)</f>
        <v>HW108-09</v>
      </c>
      <c r="F138" s="141" t="s">
        <v>556</v>
      </c>
      <c r="G138" s="50" t="str">
        <f>VLOOKUP(F138,'00设备表'!$D:$F,2,0)</f>
        <v>华为CE16804</v>
      </c>
      <c r="H138" s="24" t="s">
        <v>876</v>
      </c>
      <c r="I138" s="210" t="s">
        <v>814</v>
      </c>
      <c r="K138" s="270"/>
      <c r="L138" s="276"/>
      <c r="M138" s="32" t="s">
        <v>875</v>
      </c>
      <c r="N138" s="32" t="s">
        <v>819</v>
      </c>
      <c r="O138" s="10" t="str">
        <f>VLOOKUP(P138,'00设备表'!$D:$F,3,0)</f>
        <v>HW108-09</v>
      </c>
      <c r="P138" s="141" t="s">
        <v>556</v>
      </c>
      <c r="Q138" s="50" t="str">
        <f>VLOOKUP(P138,'00设备表'!$D:$F,2,0)</f>
        <v>华为CE16804</v>
      </c>
      <c r="R138" s="24" t="s">
        <v>874</v>
      </c>
      <c r="S138" s="278"/>
    </row>
    <row r="139" spans="1:19">
      <c r="A139" s="230" t="s">
        <v>848</v>
      </c>
      <c r="B139" s="32" t="s">
        <v>849</v>
      </c>
      <c r="C139" s="32"/>
      <c r="D139" s="32"/>
      <c r="E139" s="32"/>
      <c r="F139" s="32"/>
      <c r="G139" s="232"/>
      <c r="H139" s="32"/>
      <c r="I139" s="32"/>
      <c r="K139" s="230" t="s">
        <v>848</v>
      </c>
      <c r="L139" s="32" t="s">
        <v>849</v>
      </c>
      <c r="M139" s="32"/>
      <c r="N139" s="32"/>
      <c r="O139" s="32"/>
      <c r="P139" s="32"/>
      <c r="Q139" s="232"/>
      <c r="R139" s="32"/>
      <c r="S139" s="32"/>
    </row>
  </sheetData>
  <mergeCells count="71">
    <mergeCell ref="W45:AA45"/>
    <mergeCell ref="AG45:AK45"/>
    <mergeCell ref="AG55:AK55"/>
    <mergeCell ref="E109:I109"/>
    <mergeCell ref="O109:S109"/>
    <mergeCell ref="E136:I136"/>
    <mergeCell ref="O136:S136"/>
    <mergeCell ref="B139:F139"/>
    <mergeCell ref="L139:P139"/>
    <mergeCell ref="A3:A4"/>
    <mergeCell ref="A5:A20"/>
    <mergeCell ref="A21:A36"/>
    <mergeCell ref="A37:A60"/>
    <mergeCell ref="A61:A84"/>
    <mergeCell ref="A89:A92"/>
    <mergeCell ref="A93:A111"/>
    <mergeCell ref="A112:A138"/>
    <mergeCell ref="B3:B4"/>
    <mergeCell ref="B5:B20"/>
    <mergeCell ref="B21:B36"/>
    <mergeCell ref="B37:B60"/>
    <mergeCell ref="B61:B84"/>
    <mergeCell ref="B89:B90"/>
    <mergeCell ref="B91:B92"/>
    <mergeCell ref="B93:B111"/>
    <mergeCell ref="B112:B138"/>
    <mergeCell ref="K3:K4"/>
    <mergeCell ref="K5:K20"/>
    <mergeCell ref="K21:K36"/>
    <mergeCell ref="K37:K60"/>
    <mergeCell ref="K61:K84"/>
    <mergeCell ref="K89:K92"/>
    <mergeCell ref="K93:K111"/>
    <mergeCell ref="K112:K138"/>
    <mergeCell ref="L3:L4"/>
    <mergeCell ref="L5:L20"/>
    <mergeCell ref="L21:L36"/>
    <mergeCell ref="L37:L60"/>
    <mergeCell ref="L61:L84"/>
    <mergeCell ref="L89:L90"/>
    <mergeCell ref="L91:L92"/>
    <mergeCell ref="L93:L111"/>
    <mergeCell ref="L112:L138"/>
    <mergeCell ref="V3:V4"/>
    <mergeCell ref="V5:V20"/>
    <mergeCell ref="V21:V44"/>
    <mergeCell ref="V51:V52"/>
    <mergeCell ref="V53:V54"/>
    <mergeCell ref="V56:V71"/>
    <mergeCell ref="V72:V94"/>
    <mergeCell ref="W3:W4"/>
    <mergeCell ref="W5:W20"/>
    <mergeCell ref="W21:W44"/>
    <mergeCell ref="W51:W52"/>
    <mergeCell ref="W53:W54"/>
    <mergeCell ref="W56:W71"/>
    <mergeCell ref="W72:W94"/>
    <mergeCell ref="AF3:AF4"/>
    <mergeCell ref="AF5:AF20"/>
    <mergeCell ref="AF21:AF44"/>
    <mergeCell ref="AF51:AF52"/>
    <mergeCell ref="AF53:AF54"/>
    <mergeCell ref="AF56:AF71"/>
    <mergeCell ref="AF72:AF94"/>
    <mergeCell ref="AG3:AG4"/>
    <mergeCell ref="AG5:AG20"/>
    <mergeCell ref="AG21:AG44"/>
    <mergeCell ref="AG51:AG52"/>
    <mergeCell ref="AG53:AG54"/>
    <mergeCell ref="AG56:AG71"/>
    <mergeCell ref="AG72:AG9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J62"/>
  <sheetViews>
    <sheetView zoomScale="70" zoomScaleNormal="70" topLeftCell="R1" workbookViewId="0">
      <selection activeCell="Y51" sqref="Y51"/>
    </sheetView>
  </sheetViews>
  <sheetFormatPr defaultColWidth="9" defaultRowHeight="16.8"/>
  <cols>
    <col min="1" max="1" width="8.5625" style="1" customWidth="1"/>
    <col min="2" max="2" width="20.2142857142857" style="1" customWidth="1"/>
    <col min="3" max="3" width="23.4375" style="1" customWidth="1"/>
    <col min="4" max="4" width="14.5625" style="1" customWidth="1"/>
    <col min="5" max="5" width="25.3303571428571" style="1" customWidth="1"/>
    <col min="6" max="6" width="23.4375" style="1" customWidth="1"/>
    <col min="7" max="7" width="16.8839285714286" style="16" customWidth="1"/>
    <col min="8" max="8" width="17.7767857142857" style="1" customWidth="1"/>
    <col min="9" max="9" width="9" style="1"/>
    <col min="10" max="10" width="11.6696428571429" style="1" customWidth="1"/>
    <col min="11" max="11" width="20.2142857142857" style="1" customWidth="1"/>
    <col min="12" max="12" width="23.4375" style="1" customWidth="1"/>
    <col min="13" max="13" width="14.5625" style="1" customWidth="1"/>
    <col min="14" max="14" width="25.3303571428571" style="1" customWidth="1"/>
    <col min="15" max="15" width="23.4375" style="1" customWidth="1"/>
    <col min="16" max="16" width="16.8839285714286" style="1" customWidth="1"/>
    <col min="17" max="17" width="17.5625" style="1" customWidth="1"/>
    <col min="18" max="19" width="9" style="66"/>
    <col min="20" max="20" width="12.7767857142857" style="1" customWidth="1"/>
    <col min="21" max="21" width="11.6696428571429" style="1" customWidth="1"/>
    <col min="22" max="22" width="15.1071428571429" style="1" customWidth="1"/>
    <col min="23" max="23" width="13.8839285714286" style="1" customWidth="1"/>
    <col min="24" max="24" width="25.6696428571429" style="1" customWidth="1"/>
    <col min="25" max="25" width="24.6696428571429" style="1" customWidth="1"/>
    <col min="26" max="26" width="16.1071428571429" style="16" customWidth="1"/>
    <col min="27" max="27" width="25.3303571428571" style="1" customWidth="1"/>
    <col min="28" max="28" width="9" style="1"/>
    <col min="29" max="29" width="12.7767857142857" style="1" customWidth="1"/>
    <col min="30" max="30" width="11.2142857142857" style="1" customWidth="1"/>
    <col min="31" max="31" width="16.5625" style="1" customWidth="1"/>
    <col min="32" max="32" width="12.8839285714286" style="1" customWidth="1"/>
    <col min="33" max="33" width="24.1071428571429" style="1" customWidth="1"/>
    <col min="34" max="34" width="22.5625" style="1" customWidth="1"/>
    <col min="35" max="35" width="16.1071428571429" style="1" customWidth="1"/>
    <col min="36" max="36" width="24.1071428571429" style="1" customWidth="1"/>
    <col min="37" max="16384" width="9" style="1"/>
  </cols>
  <sheetData>
    <row r="1" s="170" customFormat="1" ht="31" spans="1:36">
      <c r="A1" s="171" t="str">
        <f>VLOOKUP(B1,'00设备表'!$D:$F,3,0)</f>
        <v>HW105-01</v>
      </c>
      <c r="B1" s="172" t="s">
        <v>337</v>
      </c>
      <c r="C1" s="171" t="str">
        <f>VLOOKUP(B1,'00设备表'!$D:$F,2,0)</f>
        <v>华为1000E-F55</v>
      </c>
      <c r="D1" s="173"/>
      <c r="E1" s="174"/>
      <c r="F1" s="174"/>
      <c r="G1" s="174"/>
      <c r="H1" s="174"/>
      <c r="J1" s="171" t="str">
        <f>VLOOKUP(K1,'00设备表'!$D:$F,3,0)</f>
        <v>HW105-02</v>
      </c>
      <c r="K1" s="175" t="s">
        <v>355</v>
      </c>
      <c r="L1" s="171" t="str">
        <f>VLOOKUP(K1,'00设备表'!$D:$F,2,0)</f>
        <v>华为1000E-F55</v>
      </c>
      <c r="M1" s="173"/>
      <c r="N1" s="174"/>
      <c r="O1" s="174"/>
      <c r="P1" s="174"/>
      <c r="Q1" s="174"/>
      <c r="R1" s="176"/>
      <c r="S1" s="176"/>
      <c r="T1" s="171" t="str">
        <f>VLOOKUP(U1,'00设备表'!$D:$F,3,0)</f>
        <v>HW107-02</v>
      </c>
      <c r="U1" s="175" t="s">
        <v>877</v>
      </c>
      <c r="V1" s="171" t="str">
        <f>VLOOKUP(U1,'00设备表'!$D:$F,2,0)</f>
        <v>华为1000E-F55</v>
      </c>
      <c r="W1" s="173"/>
      <c r="X1" s="177"/>
      <c r="Y1" s="177"/>
      <c r="Z1" s="177"/>
      <c r="AA1" s="177"/>
      <c r="AB1" s="178"/>
      <c r="AC1" s="171" t="str">
        <f>VLOOKUP(AD1,'00设备表'!$D:$F,3,0)</f>
        <v>HW107-03</v>
      </c>
      <c r="AD1" s="175" t="s">
        <v>878</v>
      </c>
      <c r="AE1" s="171" t="str">
        <f>VLOOKUP(AD1,'00设备表'!$D:$F,2,0)</f>
        <v>华为1000E-F55</v>
      </c>
      <c r="AF1" s="178"/>
      <c r="AG1" s="178"/>
      <c r="AH1" s="178"/>
      <c r="AI1" s="178"/>
      <c r="AJ1" s="178"/>
    </row>
    <row r="2" spans="1:36">
      <c r="A2" s="179" t="s">
        <v>775</v>
      </c>
      <c r="B2" s="180" t="s">
        <v>777</v>
      </c>
      <c r="C2" s="180" t="s">
        <v>879</v>
      </c>
      <c r="D2" s="180" t="s">
        <v>880</v>
      </c>
      <c r="E2" s="180" t="s">
        <v>780</v>
      </c>
      <c r="F2" s="180" t="s">
        <v>781</v>
      </c>
      <c r="G2" s="180" t="s">
        <v>782</v>
      </c>
      <c r="H2" s="180" t="s">
        <v>335</v>
      </c>
      <c r="J2" s="179" t="s">
        <v>775</v>
      </c>
      <c r="K2" s="180" t="s">
        <v>777</v>
      </c>
      <c r="L2" s="180" t="s">
        <v>879</v>
      </c>
      <c r="M2" s="180" t="s">
        <v>880</v>
      </c>
      <c r="N2" s="180" t="s">
        <v>780</v>
      </c>
      <c r="O2" s="180" t="s">
        <v>781</v>
      </c>
      <c r="P2" s="181" t="s">
        <v>782</v>
      </c>
      <c r="Q2" s="180" t="s">
        <v>335</v>
      </c>
      <c r="T2" s="179" t="s">
        <v>775</v>
      </c>
      <c r="U2" s="180" t="s">
        <v>777</v>
      </c>
      <c r="V2" s="180" t="s">
        <v>879</v>
      </c>
      <c r="W2" s="180" t="s">
        <v>880</v>
      </c>
      <c r="X2" s="180" t="s">
        <v>780</v>
      </c>
      <c r="Y2" s="180" t="s">
        <v>781</v>
      </c>
      <c r="Z2" s="180" t="s">
        <v>782</v>
      </c>
      <c r="AA2" s="180" t="s">
        <v>335</v>
      </c>
      <c r="AB2" s="182"/>
      <c r="AC2" s="179" t="s">
        <v>775</v>
      </c>
      <c r="AD2" s="180" t="s">
        <v>777</v>
      </c>
      <c r="AE2" s="180" t="s">
        <v>879</v>
      </c>
      <c r="AF2" s="180" t="s">
        <v>880</v>
      </c>
      <c r="AG2" s="180" t="s">
        <v>780</v>
      </c>
      <c r="AH2" s="180" t="s">
        <v>781</v>
      </c>
      <c r="AI2" s="181" t="s">
        <v>782</v>
      </c>
      <c r="AJ2" s="180" t="s">
        <v>335</v>
      </c>
    </row>
    <row r="3" spans="1:36">
      <c r="A3" s="183" t="s">
        <v>881</v>
      </c>
      <c r="B3" s="54" t="s">
        <v>882</v>
      </c>
      <c r="C3" s="54" t="s">
        <v>786</v>
      </c>
      <c r="D3" s="31"/>
      <c r="E3" s="31"/>
      <c r="F3" s="31"/>
      <c r="G3" s="38"/>
      <c r="H3" s="180"/>
      <c r="J3" s="183" t="s">
        <v>881</v>
      </c>
      <c r="K3" s="54" t="s">
        <v>882</v>
      </c>
      <c r="L3" s="54" t="s">
        <v>786</v>
      </c>
      <c r="M3" s="31"/>
      <c r="N3" s="31"/>
      <c r="O3" s="31"/>
      <c r="P3" s="184"/>
      <c r="Q3" s="180"/>
      <c r="T3" s="183" t="s">
        <v>881</v>
      </c>
      <c r="U3" s="54" t="s">
        <v>882</v>
      </c>
      <c r="V3" s="54" t="s">
        <v>786</v>
      </c>
      <c r="W3" s="31"/>
      <c r="X3" s="31"/>
      <c r="Y3" s="31"/>
      <c r="Z3" s="38"/>
      <c r="AA3" s="180"/>
      <c r="AB3" s="182"/>
      <c r="AC3" s="183" t="s">
        <v>881</v>
      </c>
      <c r="AD3" s="54" t="s">
        <v>882</v>
      </c>
      <c r="AE3" s="54" t="s">
        <v>786</v>
      </c>
      <c r="AF3" s="31"/>
      <c r="AG3" s="31"/>
      <c r="AH3" s="31"/>
      <c r="AI3" s="184"/>
      <c r="AJ3" s="180"/>
    </row>
    <row r="4" spans="1:36">
      <c r="A4" s="185"/>
      <c r="B4" s="54" t="s">
        <v>883</v>
      </c>
      <c r="C4" s="54" t="s">
        <v>786</v>
      </c>
      <c r="D4" s="158"/>
      <c r="E4" s="55"/>
      <c r="F4" s="186"/>
      <c r="G4" s="54"/>
      <c r="H4" s="54"/>
      <c r="J4" s="185"/>
      <c r="K4" s="54" t="s">
        <v>883</v>
      </c>
      <c r="L4" s="54" t="s">
        <v>786</v>
      </c>
      <c r="M4" s="158"/>
      <c r="N4" s="55"/>
      <c r="O4" s="187"/>
      <c r="P4" s="54"/>
      <c r="Q4" s="54"/>
      <c r="T4" s="185"/>
      <c r="U4" s="54" t="s">
        <v>883</v>
      </c>
      <c r="V4" s="54" t="s">
        <v>786</v>
      </c>
      <c r="W4" s="158"/>
      <c r="X4" s="55"/>
      <c r="Y4" s="186"/>
      <c r="Z4" s="54"/>
      <c r="AA4" s="54"/>
      <c r="AB4" s="182"/>
      <c r="AC4" s="185"/>
      <c r="AD4" s="54" t="s">
        <v>883</v>
      </c>
      <c r="AE4" s="54" t="s">
        <v>786</v>
      </c>
      <c r="AF4" s="158"/>
      <c r="AG4" s="55"/>
      <c r="AH4" s="186"/>
      <c r="AI4" s="54"/>
      <c r="AJ4" s="54"/>
    </row>
    <row r="5" spans="1:36">
      <c r="A5" s="185"/>
      <c r="B5" s="54" t="s">
        <v>884</v>
      </c>
      <c r="C5" s="54" t="s">
        <v>786</v>
      </c>
      <c r="D5" s="158" t="str">
        <f>VLOOKUP(E5,'00设备表'!$D:$F,3,0)</f>
        <v>HW105-02</v>
      </c>
      <c r="E5" s="51" t="s">
        <v>358</v>
      </c>
      <c r="F5" s="158" t="str">
        <f>VLOOKUP(E5,'00设备表'!$D:$F,2,0)</f>
        <v>华为5855</v>
      </c>
      <c r="G5" s="54" t="s">
        <v>855</v>
      </c>
      <c r="H5" s="54"/>
      <c r="J5" s="185"/>
      <c r="K5" s="54" t="s">
        <v>884</v>
      </c>
      <c r="L5" s="54" t="s">
        <v>786</v>
      </c>
      <c r="M5" s="158" t="str">
        <f>VLOOKUP(N5,'00设备表'!$D:$F,3,0)</f>
        <v>HW105-02</v>
      </c>
      <c r="N5" s="51" t="s">
        <v>358</v>
      </c>
      <c r="O5" s="188" t="str">
        <f>VLOOKUP(N5,'00设备表'!$D:$F,2,0)</f>
        <v>华为5855</v>
      </c>
      <c r="P5" s="54" t="s">
        <v>856</v>
      </c>
      <c r="Q5" s="54"/>
      <c r="T5" s="185"/>
      <c r="U5" s="54" t="s">
        <v>884</v>
      </c>
      <c r="V5" s="54" t="s">
        <v>786</v>
      </c>
      <c r="W5" s="158" t="str">
        <f>VLOOKUP(X5,'00设备表'!$D:$F,3,0)</f>
        <v>HW107-03</v>
      </c>
      <c r="X5" s="51" t="s">
        <v>456</v>
      </c>
      <c r="Y5" s="158" t="str">
        <f>VLOOKUP(X5,'00设备表'!$D:$F,2,0)</f>
        <v>华为5855</v>
      </c>
      <c r="Z5" s="54" t="s">
        <v>855</v>
      </c>
      <c r="AA5" s="54"/>
      <c r="AB5" s="182"/>
      <c r="AC5" s="185"/>
      <c r="AD5" s="54" t="s">
        <v>884</v>
      </c>
      <c r="AE5" s="54" t="s">
        <v>786</v>
      </c>
      <c r="AF5" s="158" t="str">
        <f>VLOOKUP(AG5,'00设备表'!$D:$F,3,0)</f>
        <v>HW107-03</v>
      </c>
      <c r="AG5" s="51" t="s">
        <v>456</v>
      </c>
      <c r="AH5" s="158" t="str">
        <f>VLOOKUP(AG5,'00设备表'!$D:$F,2,0)</f>
        <v>华为5855</v>
      </c>
      <c r="AI5" s="54" t="s">
        <v>856</v>
      </c>
      <c r="AJ5" s="54"/>
    </row>
    <row r="6" spans="1:36">
      <c r="A6" s="185"/>
      <c r="B6" s="54" t="s">
        <v>853</v>
      </c>
      <c r="C6" s="54" t="s">
        <v>885</v>
      </c>
      <c r="D6" s="158"/>
      <c r="E6" s="31"/>
      <c r="F6" s="158"/>
      <c r="G6" s="189"/>
      <c r="H6" s="55"/>
      <c r="I6" s="12"/>
      <c r="J6" s="185"/>
      <c r="K6" s="54" t="s">
        <v>853</v>
      </c>
      <c r="L6" s="54" t="s">
        <v>885</v>
      </c>
      <c r="M6" s="158"/>
      <c r="N6" s="31"/>
      <c r="O6" s="158"/>
      <c r="P6" s="189"/>
      <c r="Q6" s="55"/>
      <c r="T6" s="185"/>
      <c r="U6" s="54" t="s">
        <v>853</v>
      </c>
      <c r="V6" s="54" t="s">
        <v>885</v>
      </c>
      <c r="W6" s="158"/>
      <c r="X6" s="97"/>
      <c r="Y6" s="158"/>
      <c r="Z6" s="190"/>
      <c r="AA6" s="55"/>
      <c r="AB6" s="182"/>
      <c r="AC6" s="185"/>
      <c r="AD6" s="54" t="s">
        <v>853</v>
      </c>
      <c r="AE6" s="54" t="s">
        <v>885</v>
      </c>
      <c r="AF6" s="158"/>
      <c r="AG6" s="97"/>
      <c r="AH6" s="158"/>
      <c r="AI6" s="190"/>
      <c r="AJ6" s="55"/>
    </row>
    <row r="7" spans="1:36">
      <c r="A7" s="185"/>
      <c r="B7" s="54" t="s">
        <v>794</v>
      </c>
      <c r="C7" s="54" t="s">
        <v>885</v>
      </c>
      <c r="D7" s="158"/>
      <c r="E7" s="31"/>
      <c r="F7" s="158"/>
      <c r="G7" s="189"/>
      <c r="H7" s="55"/>
      <c r="I7" s="12"/>
      <c r="J7" s="185"/>
      <c r="K7" s="54" t="s">
        <v>794</v>
      </c>
      <c r="L7" s="54" t="s">
        <v>885</v>
      </c>
      <c r="M7" s="158"/>
      <c r="N7" s="31"/>
      <c r="O7" s="158"/>
      <c r="P7" s="189"/>
      <c r="Q7" s="55"/>
      <c r="T7" s="185"/>
      <c r="U7" s="54" t="s">
        <v>794</v>
      </c>
      <c r="V7" s="54" t="s">
        <v>885</v>
      </c>
      <c r="W7" s="158"/>
      <c r="X7" s="97"/>
      <c r="Y7" s="158"/>
      <c r="Z7" s="190"/>
      <c r="AA7" s="55"/>
      <c r="AB7" s="182"/>
      <c r="AC7" s="185"/>
      <c r="AD7" s="54" t="s">
        <v>794</v>
      </c>
      <c r="AE7" s="54" t="s">
        <v>885</v>
      </c>
      <c r="AF7" s="158"/>
      <c r="AG7" s="97"/>
      <c r="AH7" s="158"/>
      <c r="AI7" s="190"/>
      <c r="AJ7" s="55"/>
    </row>
    <row r="8" spans="1:36">
      <c r="A8" s="185"/>
      <c r="B8" s="54" t="s">
        <v>799</v>
      </c>
      <c r="C8" s="54" t="s">
        <v>885</v>
      </c>
      <c r="D8" s="158"/>
      <c r="E8" s="31"/>
      <c r="F8" s="186"/>
      <c r="G8" s="189"/>
      <c r="H8" s="54"/>
      <c r="I8" s="12"/>
      <c r="J8" s="185"/>
      <c r="K8" s="54" t="s">
        <v>799</v>
      </c>
      <c r="L8" s="54" t="s">
        <v>885</v>
      </c>
      <c r="M8" s="158"/>
      <c r="N8" s="31"/>
      <c r="O8" s="186"/>
      <c r="P8" s="191"/>
      <c r="Q8" s="54"/>
      <c r="T8" s="185"/>
      <c r="U8" s="54" t="s">
        <v>799</v>
      </c>
      <c r="V8" s="54" t="s">
        <v>885</v>
      </c>
      <c r="W8" s="54"/>
      <c r="X8" s="54"/>
      <c r="Y8" s="38"/>
      <c r="Z8" s="189"/>
      <c r="AA8" s="54"/>
      <c r="AB8" s="182"/>
      <c r="AC8" s="185"/>
      <c r="AD8" s="54" t="s">
        <v>799</v>
      </c>
      <c r="AE8" s="54" t="s">
        <v>885</v>
      </c>
      <c r="AF8" s="54"/>
      <c r="AG8" s="54"/>
      <c r="AH8" s="38"/>
      <c r="AI8" s="191"/>
      <c r="AJ8" s="54"/>
    </row>
    <row r="9" spans="1:36">
      <c r="A9" s="185"/>
      <c r="B9" s="54" t="s">
        <v>800</v>
      </c>
      <c r="C9" s="54" t="s">
        <v>885</v>
      </c>
      <c r="D9" s="158"/>
      <c r="E9" s="31"/>
      <c r="F9" s="186"/>
      <c r="G9" s="192"/>
      <c r="H9" s="55"/>
      <c r="I9" s="12"/>
      <c r="J9" s="185"/>
      <c r="K9" s="54" t="s">
        <v>800</v>
      </c>
      <c r="L9" s="54" t="s">
        <v>885</v>
      </c>
      <c r="M9" s="158"/>
      <c r="N9" s="31"/>
      <c r="O9" s="186"/>
      <c r="P9" s="191"/>
      <c r="Q9" s="55"/>
      <c r="T9" s="185"/>
      <c r="U9" s="54" t="s">
        <v>800</v>
      </c>
      <c r="V9" s="54" t="s">
        <v>885</v>
      </c>
      <c r="W9" s="55"/>
      <c r="X9" s="55"/>
      <c r="Y9" s="55"/>
      <c r="Z9" s="193"/>
      <c r="AA9" s="55"/>
      <c r="AB9" s="182"/>
      <c r="AC9" s="185"/>
      <c r="AD9" s="54" t="s">
        <v>800</v>
      </c>
      <c r="AE9" s="54" t="s">
        <v>885</v>
      </c>
      <c r="AF9" s="55"/>
      <c r="AG9" s="55"/>
      <c r="AH9" s="55"/>
      <c r="AI9" s="55"/>
      <c r="AJ9" s="55"/>
    </row>
    <row r="10" spans="1:36">
      <c r="A10" s="185"/>
      <c r="B10" s="54" t="s">
        <v>801</v>
      </c>
      <c r="C10" s="54" t="s">
        <v>885</v>
      </c>
      <c r="D10" s="158"/>
      <c r="E10" s="31"/>
      <c r="F10" s="186"/>
      <c r="G10" s="192"/>
      <c r="H10" s="55"/>
      <c r="I10" s="12"/>
      <c r="J10" s="185"/>
      <c r="K10" s="54" t="s">
        <v>801</v>
      </c>
      <c r="L10" s="54" t="s">
        <v>885</v>
      </c>
      <c r="M10" s="158"/>
      <c r="N10" s="31"/>
      <c r="O10" s="186"/>
      <c r="P10" s="191"/>
      <c r="Q10" s="55"/>
      <c r="T10" s="185"/>
      <c r="U10" s="54" t="s">
        <v>801</v>
      </c>
      <c r="V10" s="54" t="s">
        <v>885</v>
      </c>
      <c r="W10" s="55"/>
      <c r="X10" s="55"/>
      <c r="Y10" s="55"/>
      <c r="Z10" s="193"/>
      <c r="AA10" s="55"/>
      <c r="AB10" s="182"/>
      <c r="AC10" s="185"/>
      <c r="AD10" s="54" t="s">
        <v>801</v>
      </c>
      <c r="AE10" s="54" t="s">
        <v>885</v>
      </c>
      <c r="AF10" s="55"/>
      <c r="AG10" s="55"/>
      <c r="AH10" s="55"/>
      <c r="AI10" s="55"/>
      <c r="AJ10" s="55"/>
    </row>
    <row r="11" spans="1:36">
      <c r="A11" s="185"/>
      <c r="B11" s="54" t="s">
        <v>802</v>
      </c>
      <c r="C11" s="54" t="s">
        <v>885</v>
      </c>
      <c r="D11" s="158"/>
      <c r="E11" s="31"/>
      <c r="F11" s="186"/>
      <c r="G11" s="192"/>
      <c r="H11" s="55"/>
      <c r="I11" s="12"/>
      <c r="J11" s="185"/>
      <c r="K11" s="54" t="s">
        <v>802</v>
      </c>
      <c r="L11" s="54" t="s">
        <v>885</v>
      </c>
      <c r="M11" s="158"/>
      <c r="N11" s="31"/>
      <c r="O11" s="186"/>
      <c r="P11" s="191"/>
      <c r="Q11" s="55"/>
      <c r="T11" s="185"/>
      <c r="U11" s="54" t="s">
        <v>802</v>
      </c>
      <c r="V11" s="54" t="s">
        <v>885</v>
      </c>
      <c r="W11" s="55"/>
      <c r="X11" s="55"/>
      <c r="Y11" s="55"/>
      <c r="Z11" s="193"/>
      <c r="AA11" s="55"/>
      <c r="AB11" s="182"/>
      <c r="AC11" s="185"/>
      <c r="AD11" s="54" t="s">
        <v>802</v>
      </c>
      <c r="AE11" s="54" t="s">
        <v>885</v>
      </c>
      <c r="AF11" s="55"/>
      <c r="AG11" s="55"/>
      <c r="AH11" s="55"/>
      <c r="AI11" s="55"/>
      <c r="AJ11" s="55"/>
    </row>
    <row r="12" spans="1:36">
      <c r="A12" s="185"/>
      <c r="B12" s="54" t="s">
        <v>803</v>
      </c>
      <c r="C12" s="54" t="s">
        <v>885</v>
      </c>
      <c r="D12" s="158"/>
      <c r="E12" s="31"/>
      <c r="F12" s="186"/>
      <c r="G12" s="192"/>
      <c r="H12" s="55"/>
      <c r="I12" s="12"/>
      <c r="J12" s="185"/>
      <c r="K12" s="54" t="s">
        <v>803</v>
      </c>
      <c r="L12" s="54" t="s">
        <v>885</v>
      </c>
      <c r="M12" s="158"/>
      <c r="N12" s="31"/>
      <c r="O12" s="186"/>
      <c r="P12" s="191"/>
      <c r="Q12" s="55"/>
      <c r="T12" s="185"/>
      <c r="U12" s="54" t="s">
        <v>803</v>
      </c>
      <c r="V12" s="54" t="s">
        <v>885</v>
      </c>
      <c r="W12" s="55"/>
      <c r="X12" s="55"/>
      <c r="Y12" s="55"/>
      <c r="Z12" s="193"/>
      <c r="AA12" s="55"/>
      <c r="AB12" s="182"/>
      <c r="AC12" s="185"/>
      <c r="AD12" s="54" t="s">
        <v>803</v>
      </c>
      <c r="AE12" s="54" t="s">
        <v>885</v>
      </c>
      <c r="AF12" s="55"/>
      <c r="AG12" s="55"/>
      <c r="AH12" s="55"/>
      <c r="AI12" s="55"/>
      <c r="AJ12" s="55"/>
    </row>
    <row r="13" spans="1:36">
      <c r="A13" s="185"/>
      <c r="B13" s="54" t="s">
        <v>804</v>
      </c>
      <c r="C13" s="54" t="s">
        <v>885</v>
      </c>
      <c r="D13" s="158"/>
      <c r="E13" s="31"/>
      <c r="F13" s="186"/>
      <c r="G13" s="192"/>
      <c r="H13" s="55"/>
      <c r="I13" s="12"/>
      <c r="J13" s="185"/>
      <c r="K13" s="54" t="s">
        <v>804</v>
      </c>
      <c r="L13" s="54" t="s">
        <v>885</v>
      </c>
      <c r="M13" s="158"/>
      <c r="N13" s="31"/>
      <c r="O13" s="186"/>
      <c r="P13" s="191"/>
      <c r="Q13" s="55"/>
      <c r="T13" s="185"/>
      <c r="U13" s="54" t="s">
        <v>804</v>
      </c>
      <c r="V13" s="54" t="s">
        <v>885</v>
      </c>
      <c r="W13" s="55"/>
      <c r="X13" s="55"/>
      <c r="Y13" s="55"/>
      <c r="Z13" s="193"/>
      <c r="AA13" s="55"/>
      <c r="AB13" s="182"/>
      <c r="AC13" s="185"/>
      <c r="AD13" s="54" t="s">
        <v>804</v>
      </c>
      <c r="AE13" s="54" t="s">
        <v>885</v>
      </c>
      <c r="AF13" s="55"/>
      <c r="AG13" s="55"/>
      <c r="AH13" s="55"/>
      <c r="AI13" s="55"/>
      <c r="AJ13" s="55"/>
    </row>
    <row r="14" spans="1:36">
      <c r="A14" s="185"/>
      <c r="B14" s="54" t="s">
        <v>805</v>
      </c>
      <c r="C14" s="54" t="s">
        <v>885</v>
      </c>
      <c r="D14" s="158"/>
      <c r="E14" s="31"/>
      <c r="F14" s="186"/>
      <c r="G14" s="192"/>
      <c r="H14" s="55"/>
      <c r="I14" s="12"/>
      <c r="J14" s="185"/>
      <c r="K14" s="54" t="s">
        <v>805</v>
      </c>
      <c r="L14" s="54" t="s">
        <v>885</v>
      </c>
      <c r="M14" s="158"/>
      <c r="N14" s="31"/>
      <c r="O14" s="186"/>
      <c r="P14" s="191"/>
      <c r="Q14" s="55"/>
      <c r="T14" s="185"/>
      <c r="U14" s="54" t="s">
        <v>805</v>
      </c>
      <c r="V14" s="54" t="s">
        <v>885</v>
      </c>
      <c r="W14" s="55"/>
      <c r="X14" s="55"/>
      <c r="Y14" s="55"/>
      <c r="Z14" s="193"/>
      <c r="AA14" s="55"/>
      <c r="AB14" s="182"/>
      <c r="AC14" s="185"/>
      <c r="AD14" s="54" t="s">
        <v>805</v>
      </c>
      <c r="AE14" s="54" t="s">
        <v>885</v>
      </c>
      <c r="AF14" s="55"/>
      <c r="AG14" s="55"/>
      <c r="AH14" s="55"/>
      <c r="AI14" s="55"/>
      <c r="AJ14" s="55"/>
    </row>
    <row r="15" spans="1:36">
      <c r="A15" s="185"/>
      <c r="B15" s="54" t="s">
        <v>806</v>
      </c>
      <c r="C15" s="54" t="s">
        <v>885</v>
      </c>
      <c r="D15" s="158"/>
      <c r="E15" s="31"/>
      <c r="F15" s="186"/>
      <c r="G15" s="192"/>
      <c r="H15" s="55"/>
      <c r="I15" s="12"/>
      <c r="J15" s="185"/>
      <c r="K15" s="54" t="s">
        <v>806</v>
      </c>
      <c r="L15" s="54" t="s">
        <v>885</v>
      </c>
      <c r="M15" s="158"/>
      <c r="N15" s="31"/>
      <c r="O15" s="186"/>
      <c r="P15" s="191"/>
      <c r="Q15" s="55"/>
      <c r="T15" s="185"/>
      <c r="U15" s="54" t="s">
        <v>806</v>
      </c>
      <c r="V15" s="54" t="s">
        <v>885</v>
      </c>
      <c r="W15" s="55"/>
      <c r="X15" s="55"/>
      <c r="Y15" s="55"/>
      <c r="Z15" s="193"/>
      <c r="AA15" s="55"/>
      <c r="AB15" s="182"/>
      <c r="AC15" s="185"/>
      <c r="AD15" s="54" t="s">
        <v>806</v>
      </c>
      <c r="AE15" s="54" t="s">
        <v>885</v>
      </c>
      <c r="AF15" s="55"/>
      <c r="AG15" s="55"/>
      <c r="AH15" s="55"/>
      <c r="AI15" s="55"/>
      <c r="AJ15" s="55"/>
    </row>
    <row r="16" spans="1:36">
      <c r="A16" s="185"/>
      <c r="B16" s="54" t="s">
        <v>787</v>
      </c>
      <c r="C16" s="54" t="s">
        <v>885</v>
      </c>
      <c r="D16" s="158" t="str">
        <f>VLOOKUP(E16,'00设备表'!$D:$F,3,0)</f>
        <v>HW105-02</v>
      </c>
      <c r="E16" s="31" t="s">
        <v>355</v>
      </c>
      <c r="F16" s="158" t="str">
        <f>VLOOKUP(E16,'00设备表'!$D:$F,2,0)</f>
        <v>华为1000E-F55</v>
      </c>
      <c r="G16" s="189" t="s">
        <v>886</v>
      </c>
      <c r="H16" s="55" t="s">
        <v>887</v>
      </c>
      <c r="I16" s="12"/>
      <c r="J16" s="185"/>
      <c r="K16" s="54" t="s">
        <v>787</v>
      </c>
      <c r="L16" s="54" t="s">
        <v>885</v>
      </c>
      <c r="M16" s="158" t="str">
        <f>VLOOKUP(N16,'00设备表'!$D:$F,3,0)</f>
        <v>HW105-01</v>
      </c>
      <c r="N16" s="31" t="s">
        <v>337</v>
      </c>
      <c r="O16" s="158" t="str">
        <f>VLOOKUP(N16,'00设备表'!$D:$F,2,0)</f>
        <v>华为1000E-F55</v>
      </c>
      <c r="P16" s="189" t="s">
        <v>886</v>
      </c>
      <c r="Q16" s="55" t="s">
        <v>887</v>
      </c>
      <c r="T16" s="185"/>
      <c r="U16" s="54" t="s">
        <v>787</v>
      </c>
      <c r="V16" s="54" t="s">
        <v>885</v>
      </c>
      <c r="W16" s="158" t="str">
        <f>VLOOKUP(X16,'00设备表'!$D:$F,3,0)</f>
        <v>HW107-03</v>
      </c>
      <c r="X16" s="97" t="str">
        <f>$AD$1</f>
        <v>互联网区出口防火墙-2</v>
      </c>
      <c r="Y16" s="158" t="str">
        <f>VLOOKUP(X16,'00设备表'!$D:$F,2,0)</f>
        <v>华为1000E-F55</v>
      </c>
      <c r="Z16" s="189" t="s">
        <v>886</v>
      </c>
      <c r="AA16" s="55" t="s">
        <v>887</v>
      </c>
      <c r="AB16" s="182"/>
      <c r="AC16" s="185"/>
      <c r="AD16" s="54" t="s">
        <v>787</v>
      </c>
      <c r="AE16" s="54" t="s">
        <v>885</v>
      </c>
      <c r="AF16" s="158" t="str">
        <f>VLOOKUP(AG16,'00设备表'!$D:$F,3,0)</f>
        <v>HW107-02</v>
      </c>
      <c r="AG16" s="97" t="str">
        <f>$U$1</f>
        <v>互联网区出口防火墙-1</v>
      </c>
      <c r="AH16" s="158" t="str">
        <f>VLOOKUP(AG16,'00设备表'!$D:$F,2,0)</f>
        <v>华为1000E-F55</v>
      </c>
      <c r="AI16" s="189" t="s">
        <v>886</v>
      </c>
      <c r="AJ16" s="55" t="s">
        <v>887</v>
      </c>
    </row>
    <row r="17" spans="1:36">
      <c r="A17" s="194"/>
      <c r="B17" s="54" t="s">
        <v>807</v>
      </c>
      <c r="C17" s="54" t="s">
        <v>885</v>
      </c>
      <c r="D17" s="158" t="str">
        <f>VLOOKUP(E17,'00设备表'!$D:$F,3,0)</f>
        <v>HW105-02</v>
      </c>
      <c r="E17" s="31" t="s">
        <v>355</v>
      </c>
      <c r="F17" s="158" t="str">
        <f>VLOOKUP(E17,'00设备表'!$D:$F,2,0)</f>
        <v>华为1000E-F55</v>
      </c>
      <c r="G17" s="189" t="s">
        <v>888</v>
      </c>
      <c r="H17" s="55" t="s">
        <v>887</v>
      </c>
      <c r="I17" s="12"/>
      <c r="J17" s="194"/>
      <c r="K17" s="54" t="s">
        <v>807</v>
      </c>
      <c r="L17" s="54" t="s">
        <v>885</v>
      </c>
      <c r="M17" s="158" t="str">
        <f>VLOOKUP(N17,'00设备表'!$D:$F,3,0)</f>
        <v>HW105-01</v>
      </c>
      <c r="N17" s="31" t="s">
        <v>337</v>
      </c>
      <c r="O17" s="158" t="str">
        <f>VLOOKUP(N17,'00设备表'!$D:$F,2,0)</f>
        <v>华为1000E-F55</v>
      </c>
      <c r="P17" s="189" t="s">
        <v>888</v>
      </c>
      <c r="Q17" s="55" t="s">
        <v>887</v>
      </c>
      <c r="T17" s="194"/>
      <c r="U17" s="54" t="s">
        <v>807</v>
      </c>
      <c r="V17" s="54" t="s">
        <v>885</v>
      </c>
      <c r="W17" s="158" t="str">
        <f>VLOOKUP(X17,'00设备表'!$D:$F,3,0)</f>
        <v>HW107-03</v>
      </c>
      <c r="X17" s="97" t="str">
        <f>$AD$1</f>
        <v>互联网区出口防火墙-2</v>
      </c>
      <c r="Y17" s="158" t="str">
        <f>VLOOKUP(X17,'00设备表'!$D:$F,2,0)</f>
        <v>华为1000E-F55</v>
      </c>
      <c r="Z17" s="189" t="s">
        <v>888</v>
      </c>
      <c r="AA17" s="55" t="s">
        <v>887</v>
      </c>
      <c r="AB17" s="182"/>
      <c r="AC17" s="194"/>
      <c r="AD17" s="54" t="s">
        <v>807</v>
      </c>
      <c r="AE17" s="54" t="s">
        <v>885</v>
      </c>
      <c r="AF17" s="158" t="str">
        <f>VLOOKUP(AG17,'00设备表'!$D:$F,3,0)</f>
        <v>HW107-02</v>
      </c>
      <c r="AG17" s="97" t="str">
        <f>$U$1</f>
        <v>互联网区出口防火墙-1</v>
      </c>
      <c r="AH17" s="158" t="str">
        <f>VLOOKUP(AG17,'00设备表'!$D:$F,2,0)</f>
        <v>华为1000E-F55</v>
      </c>
      <c r="AI17" s="189" t="s">
        <v>888</v>
      </c>
      <c r="AJ17" s="55" t="s">
        <v>887</v>
      </c>
    </row>
    <row r="18" spans="1:36">
      <c r="A18" s="183" t="s">
        <v>889</v>
      </c>
      <c r="B18" s="54" t="s">
        <v>853</v>
      </c>
      <c r="C18" s="54" t="s">
        <v>819</v>
      </c>
      <c r="D18" s="158" t="str">
        <f>VLOOKUP(E18,'00设备表'!$D:$F,3,0)</f>
        <v>HW105-01</v>
      </c>
      <c r="E18" s="31" t="s">
        <v>352</v>
      </c>
      <c r="F18" s="158" t="str">
        <f>VLOOKUP(E18,'00设备表'!$D:$F,2,0)</f>
        <v>华为CE8865-4C</v>
      </c>
      <c r="G18" s="189" t="s">
        <v>890</v>
      </c>
      <c r="H18" s="54"/>
      <c r="I18" s="12"/>
      <c r="J18" s="183" t="s">
        <v>889</v>
      </c>
      <c r="K18" s="54" t="s">
        <v>853</v>
      </c>
      <c r="L18" s="54" t="s">
        <v>819</v>
      </c>
      <c r="M18" s="158" t="str">
        <f>VLOOKUP(N18,'00设备表'!$D:$F,3,0)</f>
        <v>HW105-01</v>
      </c>
      <c r="N18" s="31" t="s">
        <v>352</v>
      </c>
      <c r="O18" s="158" t="str">
        <f>VLOOKUP(N18,'00设备表'!$D:$F,2,0)</f>
        <v>华为CE8865-4C</v>
      </c>
      <c r="P18" s="189" t="s">
        <v>891</v>
      </c>
      <c r="Q18" s="54"/>
      <c r="T18" s="183" t="s">
        <v>889</v>
      </c>
      <c r="U18" s="54" t="s">
        <v>853</v>
      </c>
      <c r="V18" s="54" t="s">
        <v>819</v>
      </c>
      <c r="W18" s="158" t="str">
        <f>VLOOKUP(X18,'00设备表'!$D:$F,3,0)</f>
        <v>HW107-02</v>
      </c>
      <c r="X18" s="97" t="s">
        <v>594</v>
      </c>
      <c r="Y18" s="158" t="str">
        <f>VLOOKUP(X18,'00设备表'!$D:$F,2,0)</f>
        <v>华为CE6881H</v>
      </c>
      <c r="Z18" s="190" t="s">
        <v>855</v>
      </c>
      <c r="AA18" s="195"/>
      <c r="AB18" s="182"/>
      <c r="AC18" s="183" t="s">
        <v>889</v>
      </c>
      <c r="AD18" s="54" t="s">
        <v>853</v>
      </c>
      <c r="AE18" s="54" t="s">
        <v>819</v>
      </c>
      <c r="AF18" s="158" t="str">
        <f>VLOOKUP(AG18,'00设备表'!$D:$F,3,0)</f>
        <v>HW107-02</v>
      </c>
      <c r="AG18" s="97" t="s">
        <v>594</v>
      </c>
      <c r="AH18" s="158" t="str">
        <f>VLOOKUP(AG18,'00设备表'!$D:$F,2,0)</f>
        <v>华为CE6881H</v>
      </c>
      <c r="AI18" s="190" t="s">
        <v>856</v>
      </c>
      <c r="AJ18" s="195"/>
    </row>
    <row r="19" spans="1:36">
      <c r="A19" s="185"/>
      <c r="B19" s="54" t="s">
        <v>794</v>
      </c>
      <c r="C19" s="54" t="s">
        <v>819</v>
      </c>
      <c r="D19" s="158" t="str">
        <f>VLOOKUP(E19,'00设备表'!$D:$F,3,0)</f>
        <v>HW105-02</v>
      </c>
      <c r="E19" s="31" t="s">
        <v>364</v>
      </c>
      <c r="F19" s="158" t="str">
        <f>VLOOKUP(E19,'00设备表'!$D:$F,2,0)</f>
        <v>华为CE8865-4C</v>
      </c>
      <c r="G19" s="189" t="s">
        <v>890</v>
      </c>
      <c r="H19" s="54"/>
      <c r="I19" s="12"/>
      <c r="J19" s="185"/>
      <c r="K19" s="54" t="s">
        <v>794</v>
      </c>
      <c r="L19" s="54" t="s">
        <v>819</v>
      </c>
      <c r="M19" s="158" t="str">
        <f>VLOOKUP(N19,'00设备表'!$D:$F,3,0)</f>
        <v>HW105-02</v>
      </c>
      <c r="N19" s="31" t="s">
        <v>364</v>
      </c>
      <c r="O19" s="158" t="str">
        <f>VLOOKUP(N19,'00设备表'!$D:$F,2,0)</f>
        <v>华为CE8865-4C</v>
      </c>
      <c r="P19" s="189" t="s">
        <v>891</v>
      </c>
      <c r="Q19" s="54"/>
      <c r="T19" s="185"/>
      <c r="U19" s="54" t="s">
        <v>794</v>
      </c>
      <c r="V19" s="54" t="s">
        <v>819</v>
      </c>
      <c r="W19" s="158" t="str">
        <f>VLOOKUP(X19,'00设备表'!$D:$F,3,0)</f>
        <v>HW107-03</v>
      </c>
      <c r="X19" s="97" t="s">
        <v>595</v>
      </c>
      <c r="Y19" s="158" t="str">
        <f>VLOOKUP(X19,'00设备表'!$D:$F,2,0)</f>
        <v>华为CE6881H</v>
      </c>
      <c r="Z19" s="190" t="s">
        <v>855</v>
      </c>
      <c r="AA19" s="195"/>
      <c r="AB19" s="182"/>
      <c r="AC19" s="185"/>
      <c r="AD19" s="54" t="s">
        <v>794</v>
      </c>
      <c r="AE19" s="54" t="s">
        <v>819</v>
      </c>
      <c r="AF19" s="158" t="str">
        <f>VLOOKUP(AG19,'00设备表'!$D:$F,3,0)</f>
        <v>HW107-03</v>
      </c>
      <c r="AG19" s="97" t="s">
        <v>595</v>
      </c>
      <c r="AH19" s="158" t="str">
        <f>VLOOKUP(AG19,'00设备表'!$D:$F,2,0)</f>
        <v>华为CE6881H</v>
      </c>
      <c r="AI19" s="190" t="s">
        <v>856</v>
      </c>
      <c r="AJ19" s="195"/>
    </row>
    <row r="20" spans="1:36">
      <c r="A20" s="185"/>
      <c r="B20" s="54" t="s">
        <v>799</v>
      </c>
      <c r="C20" s="54" t="s">
        <v>819</v>
      </c>
      <c r="D20" s="158" t="str">
        <f>VLOOKUP(E20,'00设备表'!$D:$F,3,0)</f>
        <v>HW105-04</v>
      </c>
      <c r="E20" s="31" t="s">
        <v>582</v>
      </c>
      <c r="F20" s="158" t="str">
        <f>VLOOKUP(E20,'00设备表'!$D:$F,2,0)</f>
        <v>华为CE6881H</v>
      </c>
      <c r="G20" s="189" t="s">
        <v>793</v>
      </c>
      <c r="H20" s="196"/>
      <c r="I20" s="12"/>
      <c r="J20" s="185"/>
      <c r="K20" s="54" t="s">
        <v>799</v>
      </c>
      <c r="L20" s="54" t="s">
        <v>819</v>
      </c>
      <c r="M20" s="158" t="str">
        <f>VLOOKUP(N20,'00设备表'!$D:$F,3,0)</f>
        <v>HW105-04</v>
      </c>
      <c r="N20" s="31" t="s">
        <v>582</v>
      </c>
      <c r="O20" s="158" t="str">
        <f>VLOOKUP(N20,'00设备表'!$D:$F,2,0)</f>
        <v>华为CE6881H</v>
      </c>
      <c r="P20" s="189" t="s">
        <v>892</v>
      </c>
      <c r="Q20" s="54"/>
      <c r="T20" s="185"/>
      <c r="U20" s="54" t="s">
        <v>799</v>
      </c>
      <c r="V20" s="54" t="s">
        <v>819</v>
      </c>
      <c r="W20" s="158" t="str">
        <f>VLOOKUP(X20,'00设备表'!$D:$F,3,0)</f>
        <v>HW107-07</v>
      </c>
      <c r="X20" s="31" t="s">
        <v>592</v>
      </c>
      <c r="Y20" s="158" t="str">
        <f>VLOOKUP(X20,'00设备表'!$D:$F,2,0)</f>
        <v>华为CE6881H</v>
      </c>
      <c r="Z20" s="189" t="s">
        <v>793</v>
      </c>
      <c r="AA20" s="196"/>
      <c r="AB20" s="182"/>
      <c r="AC20" s="185"/>
      <c r="AD20" s="54" t="s">
        <v>799</v>
      </c>
      <c r="AE20" s="54" t="s">
        <v>819</v>
      </c>
      <c r="AF20" s="36" t="str">
        <f>VLOOKUP(AG20,'00设备表'!$D:$F,3,0)</f>
        <v>HW107-07</v>
      </c>
      <c r="AG20" s="31" t="s">
        <v>592</v>
      </c>
      <c r="AH20" s="158" t="str">
        <f>VLOOKUP(AG20,'00设备表'!$D:$F,2,0)</f>
        <v>华为CE6881H</v>
      </c>
      <c r="AI20" s="189" t="s">
        <v>892</v>
      </c>
      <c r="AJ20" s="195"/>
    </row>
    <row r="21" spans="1:36">
      <c r="A21" s="185"/>
      <c r="B21" s="54" t="s">
        <v>800</v>
      </c>
      <c r="C21" s="54" t="s">
        <v>819</v>
      </c>
      <c r="D21" s="158" t="str">
        <f>VLOOKUP(E21,'00设备表'!$D:$F,3,0)</f>
        <v>HW105-05</v>
      </c>
      <c r="E21" s="31" t="s">
        <v>583</v>
      </c>
      <c r="F21" s="158" t="str">
        <f>VLOOKUP(E21,'00设备表'!$D:$F,2,0)</f>
        <v>华为CE6881H</v>
      </c>
      <c r="G21" s="189" t="s">
        <v>793</v>
      </c>
      <c r="H21" s="189"/>
      <c r="I21" s="12"/>
      <c r="J21" s="185"/>
      <c r="K21" s="54" t="s">
        <v>800</v>
      </c>
      <c r="L21" s="54" t="s">
        <v>819</v>
      </c>
      <c r="M21" s="158" t="str">
        <f>VLOOKUP(N21,'00设备表'!$D:$F,3,0)</f>
        <v>HW105-05</v>
      </c>
      <c r="N21" s="31" t="s">
        <v>583</v>
      </c>
      <c r="O21" s="158" t="str">
        <f>VLOOKUP(N21,'00设备表'!$D:$F,2,0)</f>
        <v>华为CE6881H</v>
      </c>
      <c r="P21" s="189" t="s">
        <v>892</v>
      </c>
      <c r="Q21" s="189"/>
      <c r="T21" s="185"/>
      <c r="U21" s="54" t="s">
        <v>800</v>
      </c>
      <c r="V21" s="54" t="s">
        <v>819</v>
      </c>
      <c r="W21" s="36" t="str">
        <f>VLOOKUP(X21,'00设备表'!$D:$F,3,0)</f>
        <v>HW107-08</v>
      </c>
      <c r="X21" s="31" t="s">
        <v>593</v>
      </c>
      <c r="Y21" s="158" t="str">
        <f>VLOOKUP(X21,'00设备表'!$D:$F,2,0)</f>
        <v>华为CE6881H</v>
      </c>
      <c r="Z21" s="189" t="s">
        <v>793</v>
      </c>
      <c r="AA21" s="196"/>
      <c r="AB21" s="182"/>
      <c r="AC21" s="185"/>
      <c r="AD21" s="54" t="s">
        <v>800</v>
      </c>
      <c r="AE21" s="54" t="s">
        <v>819</v>
      </c>
      <c r="AF21" s="36" t="str">
        <f>VLOOKUP(AG21,'00设备表'!$D:$F,3,0)</f>
        <v>HW107-08</v>
      </c>
      <c r="AG21" s="31" t="s">
        <v>593</v>
      </c>
      <c r="AH21" s="158" t="str">
        <f>VLOOKUP(AG21,'00设备表'!$D:$F,2,0)</f>
        <v>华为CE6881H</v>
      </c>
      <c r="AI21" s="189" t="s">
        <v>892</v>
      </c>
      <c r="AJ21" s="195"/>
    </row>
    <row r="22" ht="31.8" customHeight="1" spans="1:36">
      <c r="A22" s="185"/>
      <c r="B22" s="54" t="s">
        <v>801</v>
      </c>
      <c r="C22" s="54" t="s">
        <v>819</v>
      </c>
      <c r="D22" s="25" t="s">
        <v>580</v>
      </c>
      <c r="E22" s="25" t="s">
        <v>352</v>
      </c>
      <c r="F22" s="25" t="s">
        <v>581</v>
      </c>
      <c r="G22" s="189"/>
      <c r="H22" s="189" t="s">
        <v>893</v>
      </c>
      <c r="I22" s="12"/>
      <c r="J22" s="185"/>
      <c r="K22" s="54" t="s">
        <v>801</v>
      </c>
      <c r="L22" s="54" t="s">
        <v>819</v>
      </c>
      <c r="M22" s="25" t="s">
        <v>587</v>
      </c>
      <c r="N22" s="25" t="s">
        <v>364</v>
      </c>
      <c r="O22" s="25" t="s">
        <v>581</v>
      </c>
      <c r="P22" s="197"/>
      <c r="Q22" s="189" t="s">
        <v>893</v>
      </c>
      <c r="T22" s="185"/>
      <c r="U22" s="54" t="s">
        <v>801</v>
      </c>
      <c r="V22" s="54" t="s">
        <v>819</v>
      </c>
      <c r="W22" s="36" t="str">
        <f>VLOOKUP(X22,'00设备表'!$D:$F,3,0)</f>
        <v>HW107-02</v>
      </c>
      <c r="X22" s="31" t="s">
        <v>450</v>
      </c>
      <c r="Y22" s="158" t="str">
        <f>VLOOKUP(X22,'00设备表'!$D:$F,2,0)</f>
        <v>华为CE8865-4C</v>
      </c>
      <c r="Z22" s="197" t="s">
        <v>826</v>
      </c>
      <c r="AA22" s="198"/>
      <c r="AB22" s="182"/>
      <c r="AC22" s="185"/>
      <c r="AD22" s="54" t="s">
        <v>801</v>
      </c>
      <c r="AE22" s="54" t="s">
        <v>819</v>
      </c>
      <c r="AF22" s="36" t="str">
        <f>VLOOKUP(AG22,'00设备表'!$D:$F,3,0)</f>
        <v>HW107-02</v>
      </c>
      <c r="AG22" s="31" t="s">
        <v>450</v>
      </c>
      <c r="AH22" s="158" t="str">
        <f>VLOOKUP(AG22,'00设备表'!$D:$F,2,0)</f>
        <v>华为CE8865-4C</v>
      </c>
      <c r="AI22" s="197" t="s">
        <v>894</v>
      </c>
      <c r="AJ22" s="198"/>
    </row>
    <row r="23" ht="29.4" customHeight="1" spans="1:36">
      <c r="A23" s="185"/>
      <c r="B23" s="54" t="s">
        <v>802</v>
      </c>
      <c r="C23" s="199" t="s">
        <v>895</v>
      </c>
      <c r="D23" s="36" t="str">
        <f>VLOOKUP(E23,'00设备表'!$D:$F,3,0)</f>
        <v>HW109-01</v>
      </c>
      <c r="E23" s="141" t="s">
        <v>584</v>
      </c>
      <c r="F23" s="158" t="str">
        <f>VLOOKUP(E23,'00设备表'!$D:$F,2,0)</f>
        <v>ODF</v>
      </c>
      <c r="G23" s="197" t="s">
        <v>840</v>
      </c>
      <c r="H23" s="196" t="s">
        <v>896</v>
      </c>
      <c r="I23" s="12"/>
      <c r="J23" s="185"/>
      <c r="K23" s="54" t="s">
        <v>802</v>
      </c>
      <c r="L23" s="54" t="s">
        <v>819</v>
      </c>
      <c r="M23" s="158"/>
      <c r="N23" s="31"/>
      <c r="O23" s="158"/>
      <c r="P23" s="189"/>
      <c r="Q23" s="196"/>
      <c r="T23" s="185"/>
      <c r="U23" s="54" t="s">
        <v>802</v>
      </c>
      <c r="V23" s="54" t="s">
        <v>819</v>
      </c>
      <c r="W23" s="36" t="str">
        <f>VLOOKUP(X23,'00设备表'!$D:$F,3,0)</f>
        <v>HW107-03</v>
      </c>
      <c r="X23" s="31" t="s">
        <v>461</v>
      </c>
      <c r="Y23" s="158" t="str">
        <f>VLOOKUP(X23,'00设备表'!$D:$F,2,0)</f>
        <v>华为CE8865-4C</v>
      </c>
      <c r="Z23" s="197" t="s">
        <v>826</v>
      </c>
      <c r="AA23" s="196"/>
      <c r="AB23" s="182"/>
      <c r="AC23" s="185"/>
      <c r="AD23" s="54" t="s">
        <v>802</v>
      </c>
      <c r="AE23" s="54" t="s">
        <v>819</v>
      </c>
      <c r="AF23" s="36" t="str">
        <f>VLOOKUP(AG23,'00设备表'!$D:$F,3,0)</f>
        <v>HW107-03</v>
      </c>
      <c r="AG23" s="31" t="s">
        <v>461</v>
      </c>
      <c r="AH23" s="158" t="str">
        <f>VLOOKUP(AG23,'00设备表'!$D:$F,2,0)</f>
        <v>华为CE8865-4C</v>
      </c>
      <c r="AI23" s="197" t="s">
        <v>894</v>
      </c>
      <c r="AJ23" s="196"/>
    </row>
    <row r="24" ht="31" spans="1:36">
      <c r="A24" s="185"/>
      <c r="B24" s="54" t="s">
        <v>803</v>
      </c>
      <c r="C24" s="54" t="s">
        <v>819</v>
      </c>
      <c r="D24" s="36" t="str">
        <f>VLOOKUP(E24,'00设备表'!$D:$F,3,0)</f>
        <v>HW108-07</v>
      </c>
      <c r="E24" s="97" t="s">
        <v>897</v>
      </c>
      <c r="F24" s="158" t="str">
        <f>VLOOKUP(E24,'00设备表'!$D:$F,2,0)</f>
        <v>华为CE16804</v>
      </c>
      <c r="G24" s="197" t="s">
        <v>826</v>
      </c>
      <c r="H24" s="196"/>
      <c r="I24" s="12"/>
      <c r="J24" s="185"/>
      <c r="K24" s="54" t="s">
        <v>803</v>
      </c>
      <c r="L24" s="54" t="s">
        <v>819</v>
      </c>
      <c r="M24" s="36"/>
      <c r="N24" s="31"/>
      <c r="O24" s="158"/>
      <c r="P24" s="189"/>
      <c r="Q24" s="196"/>
      <c r="T24" s="185"/>
      <c r="U24" s="54" t="s">
        <v>803</v>
      </c>
      <c r="V24" s="199" t="s">
        <v>895</v>
      </c>
      <c r="W24" s="36" t="str">
        <f>VLOOKUP(X24,'00设备表'!$D:$F,3,0)</f>
        <v>HW109-01</v>
      </c>
      <c r="X24" s="141" t="s">
        <v>584</v>
      </c>
      <c r="Y24" s="158" t="str">
        <f>VLOOKUP(X24,'00设备表'!$D:$F,2,0)</f>
        <v>ODF</v>
      </c>
      <c r="Z24" s="197" t="s">
        <v>840</v>
      </c>
      <c r="AA24" s="196" t="s">
        <v>898</v>
      </c>
      <c r="AB24" s="182"/>
      <c r="AC24" s="185"/>
      <c r="AD24" s="54" t="s">
        <v>803</v>
      </c>
      <c r="AE24" s="54" t="s">
        <v>819</v>
      </c>
      <c r="AF24" s="36"/>
      <c r="AG24" s="31"/>
      <c r="AH24" s="158"/>
      <c r="AI24" s="197"/>
      <c r="AJ24" s="198"/>
    </row>
    <row r="25" spans="1:36">
      <c r="A25" s="185"/>
      <c r="B25" s="54" t="s">
        <v>804</v>
      </c>
      <c r="C25" s="54" t="s">
        <v>819</v>
      </c>
      <c r="D25" s="36"/>
      <c r="E25" s="141"/>
      <c r="F25" s="158"/>
      <c r="G25" s="197"/>
      <c r="H25" s="196"/>
      <c r="I25" s="12"/>
      <c r="J25" s="185"/>
      <c r="K25" s="54" t="s">
        <v>804</v>
      </c>
      <c r="L25" s="54" t="s">
        <v>819</v>
      </c>
      <c r="M25" s="36"/>
      <c r="N25" s="31"/>
      <c r="O25" s="158"/>
      <c r="P25" s="189"/>
      <c r="Q25" s="196"/>
      <c r="T25" s="185"/>
      <c r="U25" s="54" t="s">
        <v>804</v>
      </c>
      <c r="V25" s="54" t="s">
        <v>819</v>
      </c>
      <c r="W25" s="36"/>
      <c r="X25" s="31"/>
      <c r="Y25" s="158"/>
      <c r="Z25" s="197"/>
      <c r="AA25" s="196"/>
      <c r="AB25" s="182"/>
      <c r="AC25" s="185"/>
      <c r="AD25" s="54" t="s">
        <v>804</v>
      </c>
      <c r="AE25" s="54" t="s">
        <v>819</v>
      </c>
      <c r="AF25" s="36"/>
      <c r="AG25" s="31"/>
      <c r="AH25" s="158"/>
      <c r="AI25" s="197"/>
      <c r="AJ25" s="196"/>
    </row>
    <row r="26" spans="1:36">
      <c r="A26" s="185"/>
      <c r="B26" s="54" t="s">
        <v>805</v>
      </c>
      <c r="C26" s="54" t="s">
        <v>819</v>
      </c>
      <c r="D26" s="36"/>
      <c r="E26" s="97"/>
      <c r="F26" s="158"/>
      <c r="G26" s="197"/>
      <c r="H26" s="196"/>
      <c r="I26" s="12"/>
      <c r="J26" s="185"/>
      <c r="K26" s="54" t="s">
        <v>805</v>
      </c>
      <c r="L26" s="54" t="s">
        <v>819</v>
      </c>
      <c r="M26" s="158"/>
      <c r="N26" s="31"/>
      <c r="O26" s="158"/>
      <c r="P26" s="190"/>
      <c r="Q26" s="196"/>
      <c r="T26" s="185"/>
      <c r="U26" s="54" t="s">
        <v>805</v>
      </c>
      <c r="V26" s="54" t="s">
        <v>819</v>
      </c>
      <c r="W26" s="36"/>
      <c r="X26" s="31"/>
      <c r="Y26" s="158"/>
      <c r="Z26" s="197"/>
      <c r="AA26" s="196"/>
      <c r="AB26" s="182"/>
      <c r="AC26" s="185"/>
      <c r="AD26" s="54" t="s">
        <v>805</v>
      </c>
      <c r="AE26" s="54" t="s">
        <v>819</v>
      </c>
      <c r="AF26" s="158"/>
      <c r="AG26" s="97"/>
      <c r="AH26" s="158"/>
      <c r="AI26" s="190"/>
      <c r="AJ26" s="196"/>
    </row>
    <row r="27" spans="1:36">
      <c r="A27" s="194"/>
      <c r="B27" s="54" t="s">
        <v>806</v>
      </c>
      <c r="C27" s="54" t="s">
        <v>819</v>
      </c>
      <c r="D27" s="36"/>
      <c r="E27" s="98"/>
      <c r="F27" s="158"/>
      <c r="G27" s="197"/>
      <c r="H27" s="196"/>
      <c r="I27" s="12"/>
      <c r="J27" s="194"/>
      <c r="K27" s="54" t="s">
        <v>806</v>
      </c>
      <c r="L27" s="54" t="s">
        <v>819</v>
      </c>
      <c r="M27" s="158"/>
      <c r="N27" s="31"/>
      <c r="O27" s="158"/>
      <c r="P27" s="190"/>
      <c r="Q27" s="196"/>
      <c r="T27" s="194"/>
      <c r="U27" s="54" t="s">
        <v>806</v>
      </c>
      <c r="V27" s="54" t="s">
        <v>819</v>
      </c>
      <c r="W27" s="36"/>
      <c r="X27" s="97"/>
      <c r="Y27" s="158"/>
      <c r="Z27" s="197"/>
      <c r="AA27" s="196"/>
      <c r="AB27" s="182"/>
      <c r="AC27" s="194"/>
      <c r="AD27" s="54" t="s">
        <v>806</v>
      </c>
      <c r="AE27" s="54" t="s">
        <v>819</v>
      </c>
      <c r="AF27" s="158"/>
      <c r="AG27" s="31"/>
      <c r="AH27" s="158"/>
      <c r="AI27" s="190"/>
      <c r="AJ27" s="196"/>
    </row>
    <row r="31" spans="1:36">
      <c r="A31" s="57" t="str">
        <f>VLOOKUP(B31,'00设备表'!$D:$F,3,0)</f>
        <v>01-15</v>
      </c>
      <c r="B31" s="42" t="str">
        <f>'00设备表'!D168</f>
        <v>政务外网区异地防火墙-1</v>
      </c>
      <c r="C31" s="57" t="str">
        <f>VLOOKUP(B31,'00设备表'!$D:$F,2,0)</f>
        <v>华为1000E-F55</v>
      </c>
      <c r="D31" s="200"/>
      <c r="E31" s="19"/>
      <c r="F31" s="19"/>
      <c r="G31" s="19"/>
      <c r="H31" s="19"/>
      <c r="I31" s="170"/>
      <c r="J31" s="57" t="str">
        <f>VLOOKUP(K31,'00设备表'!$D:$F,3,0)</f>
        <v>01-15</v>
      </c>
      <c r="K31" s="42" t="str">
        <f>'00设备表'!D170</f>
        <v>互联网区异地防火墙-1</v>
      </c>
      <c r="L31" s="57" t="str">
        <f>VLOOKUP(K31,'00设备表'!$D:$F,2,0)</f>
        <v>华为1000E-F55</v>
      </c>
      <c r="M31" s="170"/>
      <c r="N31" s="170"/>
      <c r="O31" s="170"/>
      <c r="P31" s="170"/>
      <c r="Q31" s="170"/>
    </row>
    <row r="32" spans="1:36">
      <c r="A32" s="21" t="s">
        <v>775</v>
      </c>
      <c r="B32" s="22" t="s">
        <v>777</v>
      </c>
      <c r="C32" s="22" t="s">
        <v>879</v>
      </c>
      <c r="D32" s="22" t="s">
        <v>880</v>
      </c>
      <c r="E32" s="22" t="s">
        <v>780</v>
      </c>
      <c r="F32" s="22" t="s">
        <v>781</v>
      </c>
      <c r="G32" s="22" t="s">
        <v>782</v>
      </c>
      <c r="H32" s="22" t="s">
        <v>335</v>
      </c>
      <c r="J32" s="21" t="s">
        <v>775</v>
      </c>
      <c r="K32" s="22" t="s">
        <v>777</v>
      </c>
      <c r="L32" s="22" t="s">
        <v>879</v>
      </c>
      <c r="M32" s="22" t="s">
        <v>880</v>
      </c>
      <c r="N32" s="22" t="s">
        <v>780</v>
      </c>
      <c r="O32" s="22" t="s">
        <v>781</v>
      </c>
      <c r="P32" s="23" t="s">
        <v>782</v>
      </c>
      <c r="Q32" s="22" t="s">
        <v>335</v>
      </c>
    </row>
    <row r="33" spans="1:36">
      <c r="A33" s="63" t="s">
        <v>881</v>
      </c>
      <c r="B33" s="24" t="s">
        <v>882</v>
      </c>
      <c r="C33" s="24" t="s">
        <v>786</v>
      </c>
      <c r="D33" s="25"/>
      <c r="E33" s="25"/>
      <c r="F33" s="25"/>
      <c r="G33" s="26"/>
      <c r="H33" s="22"/>
      <c r="J33" s="63" t="s">
        <v>881</v>
      </c>
      <c r="K33" s="24" t="s">
        <v>882</v>
      </c>
      <c r="L33" s="24" t="s">
        <v>786</v>
      </c>
      <c r="M33" s="25"/>
      <c r="N33" s="25"/>
      <c r="O33" s="25"/>
      <c r="P33" s="27"/>
      <c r="Q33" s="22"/>
    </row>
    <row r="34" ht="31" spans="1:36">
      <c r="A34" s="64"/>
      <c r="B34" s="24" t="s">
        <v>883</v>
      </c>
      <c r="C34" s="24" t="s">
        <v>786</v>
      </c>
      <c r="D34" s="50"/>
      <c r="E34" s="33"/>
      <c r="F34" s="201"/>
      <c r="G34" s="24"/>
      <c r="H34" s="24"/>
      <c r="J34" s="64"/>
      <c r="K34" s="24" t="s">
        <v>883</v>
      </c>
      <c r="L34" s="24" t="s">
        <v>786</v>
      </c>
      <c r="M34" s="50"/>
      <c r="N34" s="33"/>
      <c r="O34" s="201"/>
      <c r="P34" s="24"/>
      <c r="Q34" s="24"/>
      <c r="T34" s="57" t="str">
        <f>VLOOKUP(U34,'00设备表'!$D:$F,3,0)</f>
        <v>HW108-07</v>
      </c>
      <c r="U34" s="42" t="s">
        <v>533</v>
      </c>
      <c r="V34" s="57" t="str">
        <f>VLOOKUP(U34,'00设备表'!$D:$F,2,0)</f>
        <v>华为1000E-F125</v>
      </c>
      <c r="W34" s="200"/>
      <c r="X34" s="202"/>
      <c r="Y34" s="202"/>
      <c r="Z34" s="202"/>
      <c r="AA34" s="202"/>
      <c r="AB34" s="170"/>
      <c r="AC34" s="57" t="str">
        <f>VLOOKUP(AD34,'00设备表'!$D:$F,3,0)</f>
        <v>HW108-09</v>
      </c>
      <c r="AD34" s="203" t="s">
        <v>899</v>
      </c>
      <c r="AE34" s="57" t="str">
        <f>VLOOKUP(AD34,'00设备表'!$D:$F,2,0)</f>
        <v>华为1000E-F125</v>
      </c>
      <c r="AF34" s="200"/>
      <c r="AG34" s="202"/>
      <c r="AH34" s="202"/>
      <c r="AI34" s="202"/>
      <c r="AJ34" s="202"/>
    </row>
    <row r="35" spans="1:36">
      <c r="A35" s="64"/>
      <c r="B35" s="24" t="s">
        <v>884</v>
      </c>
      <c r="C35" s="24" t="s">
        <v>786</v>
      </c>
      <c r="D35" s="50"/>
      <c r="E35" s="28"/>
      <c r="F35" s="50"/>
      <c r="G35" s="54"/>
      <c r="H35" s="24"/>
      <c r="J35" s="64"/>
      <c r="K35" s="24" t="s">
        <v>884</v>
      </c>
      <c r="L35" s="24" t="s">
        <v>786</v>
      </c>
      <c r="M35" s="50"/>
      <c r="N35" s="97"/>
      <c r="O35" s="50"/>
      <c r="P35" s="34"/>
      <c r="Q35" s="33"/>
      <c r="T35" s="21" t="s">
        <v>775</v>
      </c>
      <c r="U35" s="22" t="s">
        <v>777</v>
      </c>
      <c r="V35" s="22" t="s">
        <v>879</v>
      </c>
      <c r="W35" s="22" t="s">
        <v>880</v>
      </c>
      <c r="X35" s="22" t="s">
        <v>780</v>
      </c>
      <c r="Y35" s="22" t="s">
        <v>781</v>
      </c>
      <c r="Z35" s="22" t="s">
        <v>782</v>
      </c>
      <c r="AA35" s="22" t="s">
        <v>335</v>
      </c>
      <c r="AC35" s="21" t="s">
        <v>775</v>
      </c>
      <c r="AD35" s="22" t="s">
        <v>777</v>
      </c>
      <c r="AE35" s="22" t="s">
        <v>879</v>
      </c>
      <c r="AF35" s="22" t="s">
        <v>880</v>
      </c>
      <c r="AG35" s="22" t="s">
        <v>780</v>
      </c>
      <c r="AH35" s="22" t="s">
        <v>781</v>
      </c>
      <c r="AI35" s="23" t="s">
        <v>782</v>
      </c>
      <c r="AJ35" s="22" t="s">
        <v>335</v>
      </c>
    </row>
    <row r="36" spans="1:36">
      <c r="A36" s="64"/>
      <c r="B36" s="24" t="s">
        <v>853</v>
      </c>
      <c r="C36" s="24" t="s">
        <v>885</v>
      </c>
      <c r="D36" s="50" t="str">
        <f>VLOOKUP(E36,'00设备表'!$D:$F,3,0)</f>
        <v>01-15</v>
      </c>
      <c r="E36" s="97" t="s">
        <v>620</v>
      </c>
      <c r="F36" s="50" t="str">
        <f>VLOOKUP(E36,'00设备表'!$D:$F,2,0)</f>
        <v>中兴R5530 G2</v>
      </c>
      <c r="G36" s="96" t="s">
        <v>900</v>
      </c>
      <c r="H36" s="33"/>
      <c r="J36" s="64"/>
      <c r="K36" s="24" t="s">
        <v>853</v>
      </c>
      <c r="L36" s="24" t="s">
        <v>885</v>
      </c>
      <c r="M36" s="50" t="str">
        <f>VLOOKUP(N36,'00设备表'!$D:$F,3,0)</f>
        <v>01-15</v>
      </c>
      <c r="N36" s="97" t="s">
        <v>622</v>
      </c>
      <c r="O36" s="50" t="str">
        <f>VLOOKUP(N36,'00设备表'!$D:$F,2,0)</f>
        <v>中兴R5530 G2</v>
      </c>
      <c r="P36" s="96" t="s">
        <v>900</v>
      </c>
      <c r="Q36" s="196"/>
      <c r="T36" s="63" t="s">
        <v>901</v>
      </c>
      <c r="U36" s="24" t="s">
        <v>882</v>
      </c>
      <c r="V36" s="24" t="s">
        <v>786</v>
      </c>
      <c r="W36" s="25"/>
      <c r="X36" s="25"/>
      <c r="Y36" s="25"/>
      <c r="Z36" s="26"/>
      <c r="AA36" s="22"/>
      <c r="AC36" s="63" t="s">
        <v>901</v>
      </c>
      <c r="AD36" s="24" t="s">
        <v>882</v>
      </c>
      <c r="AE36" s="24" t="s">
        <v>786</v>
      </c>
      <c r="AF36" s="25"/>
      <c r="AG36" s="25"/>
      <c r="AH36" s="25"/>
      <c r="AI36" s="27"/>
      <c r="AJ36" s="22"/>
    </row>
    <row r="37" spans="1:36">
      <c r="A37" s="64"/>
      <c r="B37" s="24" t="s">
        <v>794</v>
      </c>
      <c r="C37" s="24" t="s">
        <v>885</v>
      </c>
      <c r="D37" s="50"/>
      <c r="E37" s="97"/>
      <c r="F37" s="50"/>
      <c r="G37" s="189"/>
      <c r="H37" s="33"/>
      <c r="J37" s="64"/>
      <c r="K37" s="24" t="s">
        <v>794</v>
      </c>
      <c r="L37" s="24" t="s">
        <v>885</v>
      </c>
      <c r="M37" s="50"/>
      <c r="N37" s="97"/>
      <c r="O37" s="50"/>
      <c r="P37" s="189"/>
      <c r="Q37" s="33"/>
      <c r="T37" s="64"/>
      <c r="U37" s="24" t="s">
        <v>883</v>
      </c>
      <c r="V37" s="24" t="s">
        <v>786</v>
      </c>
      <c r="W37" s="50"/>
      <c r="X37" s="33"/>
      <c r="Y37" s="50"/>
      <c r="Z37" s="24"/>
      <c r="AA37" s="24"/>
      <c r="AC37" s="64"/>
      <c r="AD37" s="24" t="s">
        <v>883</v>
      </c>
      <c r="AE37" s="24" t="s">
        <v>786</v>
      </c>
      <c r="AF37" s="50"/>
      <c r="AG37" s="33"/>
      <c r="AH37" s="201"/>
      <c r="AI37" s="24"/>
      <c r="AJ37" s="24"/>
    </row>
    <row r="38" spans="1:36">
      <c r="A38" s="64"/>
      <c r="B38" s="24" t="s">
        <v>799</v>
      </c>
      <c r="C38" s="24" t="s">
        <v>885</v>
      </c>
      <c r="D38" s="24"/>
      <c r="E38" s="24"/>
      <c r="F38" s="26"/>
      <c r="G38" s="204"/>
      <c r="H38" s="24"/>
      <c r="J38" s="64"/>
      <c r="K38" s="24" t="s">
        <v>799</v>
      </c>
      <c r="L38" s="24" t="s">
        <v>885</v>
      </c>
      <c r="M38" s="50"/>
      <c r="N38" s="97"/>
      <c r="O38" s="50"/>
      <c r="P38" s="189"/>
      <c r="Q38" s="33"/>
      <c r="T38" s="64"/>
      <c r="U38" s="63" t="s">
        <v>884</v>
      </c>
      <c r="V38" s="63" t="s">
        <v>786</v>
      </c>
      <c r="W38" s="205" t="str">
        <f>VLOOKUP(X38,'00设备表'!$D:$F,3,0)</f>
        <v>HW108-03</v>
      </c>
      <c r="X38" s="28" t="s">
        <v>526</v>
      </c>
      <c r="Y38" s="50" t="str">
        <f>VLOOKUP(X38,'00设备表'!$D:$F,2,0)</f>
        <v>华为5855</v>
      </c>
      <c r="Z38" s="24" t="s">
        <v>902</v>
      </c>
      <c r="AA38" s="24"/>
      <c r="AC38" s="64"/>
      <c r="AD38" s="63" t="s">
        <v>884</v>
      </c>
      <c r="AE38" s="63" t="s">
        <v>786</v>
      </c>
      <c r="AF38" s="50" t="str">
        <f>VLOOKUP(AG38,'00设备表'!$D:$F,3,0)</f>
        <v>HW108-03</v>
      </c>
      <c r="AG38" s="28" t="s">
        <v>526</v>
      </c>
      <c r="AH38" s="50" t="str">
        <f>VLOOKUP(AG38,'00设备表'!$D:$F,2,0)</f>
        <v>华为5855</v>
      </c>
      <c r="AI38" s="24" t="s">
        <v>903</v>
      </c>
      <c r="AJ38" s="24"/>
    </row>
    <row r="39" ht="28.2" customHeight="1" spans="1:36">
      <c r="A39" s="64"/>
      <c r="B39" s="24" t="s">
        <v>800</v>
      </c>
      <c r="C39" s="24" t="s">
        <v>885</v>
      </c>
      <c r="D39" s="33"/>
      <c r="E39" s="33"/>
      <c r="F39" s="33"/>
      <c r="G39" s="206"/>
      <c r="H39" s="33"/>
      <c r="J39" s="64"/>
      <c r="K39" s="24" t="s">
        <v>800</v>
      </c>
      <c r="L39" s="24" t="s">
        <v>885</v>
      </c>
      <c r="M39" s="50"/>
      <c r="N39" s="141"/>
      <c r="O39" s="201"/>
      <c r="P39" s="34"/>
      <c r="Q39" s="207"/>
      <c r="T39" s="24" t="s">
        <v>794</v>
      </c>
      <c r="U39" s="24" t="s">
        <v>794</v>
      </c>
      <c r="V39" s="24" t="s">
        <v>819</v>
      </c>
      <c r="W39" s="50" t="str">
        <f>VLOOKUP(X39,'00设备表'!$D:$F,3,0)</f>
        <v>HW105-01</v>
      </c>
      <c r="X39" s="25" t="s">
        <v>352</v>
      </c>
      <c r="Y39" s="50" t="str">
        <f>VLOOKUP(X39,'00设备表'!$D:$F,2,0)</f>
        <v>华为CE8865-4C</v>
      </c>
      <c r="Z39" s="204" t="s">
        <v>867</v>
      </c>
      <c r="AA39" s="32"/>
      <c r="AB39" s="12"/>
      <c r="AC39" s="24" t="s">
        <v>794</v>
      </c>
      <c r="AD39" s="24" t="s">
        <v>794</v>
      </c>
      <c r="AE39" s="24" t="s">
        <v>819</v>
      </c>
      <c r="AF39" s="50" t="str">
        <f>VLOOKUP(AG39,'00设备表'!$D:$F,3,0)</f>
        <v>HW105-01</v>
      </c>
      <c r="AG39" s="25" t="s">
        <v>352</v>
      </c>
      <c r="AH39" s="50" t="str">
        <f>VLOOKUP(AG39,'00设备表'!$D:$F,2,0)</f>
        <v>华为CE8865-4C</v>
      </c>
      <c r="AI39" s="204" t="s">
        <v>904</v>
      </c>
      <c r="AJ39" s="32"/>
    </row>
    <row r="40" spans="1:36">
      <c r="A40" s="64"/>
      <c r="B40" s="24" t="s">
        <v>801</v>
      </c>
      <c r="C40" s="24" t="s">
        <v>885</v>
      </c>
      <c r="D40" s="207"/>
      <c r="E40" s="207"/>
      <c r="F40" s="207"/>
      <c r="G40" s="208"/>
      <c r="H40" s="207"/>
      <c r="J40" s="64"/>
      <c r="K40" s="24" t="s">
        <v>801</v>
      </c>
      <c r="L40" s="24" t="s">
        <v>885</v>
      </c>
      <c r="M40" s="10"/>
      <c r="N40" s="141"/>
      <c r="O40" s="50"/>
      <c r="P40" s="209"/>
      <c r="Q40" s="210"/>
      <c r="T40" s="24"/>
      <c r="U40" s="24" t="s">
        <v>799</v>
      </c>
      <c r="V40" s="24" t="s">
        <v>819</v>
      </c>
      <c r="W40" s="50" t="str">
        <f>VLOOKUP(X40,'00设备表'!$D:$F,3,0)</f>
        <v>HW105-01</v>
      </c>
      <c r="X40" s="25" t="s">
        <v>352</v>
      </c>
      <c r="Y40" s="50" t="str">
        <f>VLOOKUP(X40,'00设备表'!$D:$F,2,0)</f>
        <v>华为CE8865-4C</v>
      </c>
      <c r="Z40" s="204" t="s">
        <v>868</v>
      </c>
      <c r="AA40" s="24"/>
      <c r="AB40" s="12"/>
      <c r="AC40" s="24"/>
      <c r="AD40" s="24" t="s">
        <v>799</v>
      </c>
      <c r="AE40" s="24" t="s">
        <v>819</v>
      </c>
      <c r="AF40" s="50" t="str">
        <f>VLOOKUP(AG40,'00设备表'!$D:$F,3,0)</f>
        <v>HW105-01</v>
      </c>
      <c r="AG40" s="25" t="s">
        <v>352</v>
      </c>
      <c r="AH40" s="50" t="str">
        <f>VLOOKUP(AG40,'00设备表'!$D:$F,2,0)</f>
        <v>华为CE8865-4C</v>
      </c>
      <c r="AI40" s="204" t="s">
        <v>905</v>
      </c>
      <c r="AJ40" s="24"/>
    </row>
    <row r="41" spans="1:36">
      <c r="A41" s="64"/>
      <c r="B41" s="24" t="s">
        <v>802</v>
      </c>
      <c r="C41" s="24" t="s">
        <v>885</v>
      </c>
      <c r="D41" s="207"/>
      <c r="E41" s="207"/>
      <c r="F41" s="207"/>
      <c r="G41" s="208"/>
      <c r="H41" s="207"/>
      <c r="J41" s="64"/>
      <c r="K41" s="24" t="s">
        <v>802</v>
      </c>
      <c r="L41" s="24" t="s">
        <v>885</v>
      </c>
      <c r="M41" s="10"/>
      <c r="N41" s="141"/>
      <c r="O41" s="50"/>
      <c r="P41" s="209"/>
      <c r="Q41" s="210"/>
      <c r="T41" s="24"/>
      <c r="U41" s="24" t="s">
        <v>800</v>
      </c>
      <c r="V41" s="24" t="s">
        <v>819</v>
      </c>
      <c r="W41" s="50" t="str">
        <f>VLOOKUP(X41,'00设备表'!$D:$F,3,0)</f>
        <v>HW105-02</v>
      </c>
      <c r="X41" s="25" t="s">
        <v>364</v>
      </c>
      <c r="Y41" s="50" t="str">
        <f>VLOOKUP(X41,'00设备表'!$D:$F,2,0)</f>
        <v>华为CE8865-4C</v>
      </c>
      <c r="Z41" s="204" t="s">
        <v>867</v>
      </c>
      <c r="AA41" s="24"/>
      <c r="AB41" s="12"/>
      <c r="AC41" s="24"/>
      <c r="AD41" s="24" t="s">
        <v>800</v>
      </c>
      <c r="AE41" s="24" t="s">
        <v>819</v>
      </c>
      <c r="AF41" s="50" t="str">
        <f>VLOOKUP(AG41,'00设备表'!$D:$F,3,0)</f>
        <v>HW105-02</v>
      </c>
      <c r="AG41" s="25" t="s">
        <v>364</v>
      </c>
      <c r="AH41" s="50" t="str">
        <f>VLOOKUP(AG41,'00设备表'!$D:$F,2,0)</f>
        <v>华为CE8865-4C</v>
      </c>
      <c r="AI41" s="204" t="s">
        <v>904</v>
      </c>
      <c r="AJ41" s="24"/>
    </row>
    <row r="42" spans="1:36">
      <c r="A42" s="64"/>
      <c r="B42" s="24" t="s">
        <v>803</v>
      </c>
      <c r="C42" s="24" t="s">
        <v>885</v>
      </c>
      <c r="D42" s="207"/>
      <c r="E42" s="207"/>
      <c r="F42" s="207"/>
      <c r="G42" s="208"/>
      <c r="H42" s="207"/>
      <c r="J42" s="64"/>
      <c r="K42" s="24" t="s">
        <v>803</v>
      </c>
      <c r="L42" s="24" t="s">
        <v>885</v>
      </c>
      <c r="M42" s="50"/>
      <c r="N42" s="141"/>
      <c r="O42" s="50"/>
      <c r="P42" s="34"/>
      <c r="Q42" s="210"/>
      <c r="T42" s="24"/>
      <c r="U42" s="24" t="s">
        <v>801</v>
      </c>
      <c r="V42" s="24" t="s">
        <v>819</v>
      </c>
      <c r="W42" s="50" t="str">
        <f>VLOOKUP(X42,'00设备表'!$D:$F,3,0)</f>
        <v>HW105-02</v>
      </c>
      <c r="X42" s="25" t="s">
        <v>364</v>
      </c>
      <c r="Y42" s="50" t="str">
        <f>VLOOKUP(X42,'00设备表'!$D:$F,2,0)</f>
        <v>华为CE8865-4C</v>
      </c>
      <c r="Z42" s="204" t="s">
        <v>868</v>
      </c>
      <c r="AA42" s="24"/>
      <c r="AB42" s="12"/>
      <c r="AC42" s="24"/>
      <c r="AD42" s="24" t="s">
        <v>801</v>
      </c>
      <c r="AE42" s="24" t="s">
        <v>819</v>
      </c>
      <c r="AF42" s="50" t="str">
        <f>VLOOKUP(AG42,'00设备表'!$D:$F,3,0)</f>
        <v>HW105-02</v>
      </c>
      <c r="AG42" s="25" t="s">
        <v>364</v>
      </c>
      <c r="AH42" s="50" t="str">
        <f>VLOOKUP(AG42,'00设备表'!$D:$F,2,0)</f>
        <v>华为CE8865-4C</v>
      </c>
      <c r="AI42" s="204" t="s">
        <v>905</v>
      </c>
      <c r="AJ42" s="24"/>
    </row>
    <row r="43" spans="1:36">
      <c r="A43" s="64"/>
      <c r="B43" s="24" t="s">
        <v>804</v>
      </c>
      <c r="C43" s="24" t="s">
        <v>885</v>
      </c>
      <c r="D43" s="207"/>
      <c r="E43" s="207"/>
      <c r="F43" s="207"/>
      <c r="G43" s="208"/>
      <c r="H43" s="207"/>
      <c r="J43" s="64"/>
      <c r="K43" s="24" t="s">
        <v>804</v>
      </c>
      <c r="L43" s="24" t="s">
        <v>885</v>
      </c>
      <c r="M43" s="50"/>
      <c r="N43" s="141"/>
      <c r="O43" s="50"/>
      <c r="P43" s="34"/>
      <c r="Q43" s="210"/>
      <c r="T43" s="24"/>
      <c r="U43" s="24" t="s">
        <v>802</v>
      </c>
      <c r="V43" s="24" t="s">
        <v>819</v>
      </c>
      <c r="W43" s="50" t="str">
        <f>VLOOKUP(X43,'00设备表'!$D:$F,3,0)</f>
        <v>HW107-02</v>
      </c>
      <c r="X43" s="25" t="s">
        <v>450</v>
      </c>
      <c r="Y43" s="50" t="str">
        <f>VLOOKUP(X43,'00设备表'!$D:$F,2,0)</f>
        <v>华为CE8865-4C</v>
      </c>
      <c r="Z43" s="204" t="s">
        <v>828</v>
      </c>
      <c r="AA43" s="210"/>
      <c r="AB43" s="12"/>
      <c r="AC43" s="24"/>
      <c r="AD43" s="24" t="s">
        <v>802</v>
      </c>
      <c r="AE43" s="24" t="s">
        <v>819</v>
      </c>
      <c r="AF43" s="50" t="str">
        <f>VLOOKUP(AG43,'00设备表'!$D:$F,3,0)</f>
        <v>HW107-02</v>
      </c>
      <c r="AG43" s="25" t="s">
        <v>450</v>
      </c>
      <c r="AH43" s="50" t="str">
        <f>VLOOKUP(AG43,'00设备表'!$D:$F,2,0)</f>
        <v>华为CE8865-4C</v>
      </c>
      <c r="AI43" s="204" t="s">
        <v>906</v>
      </c>
      <c r="AJ43" s="210"/>
    </row>
    <row r="44" spans="1:36">
      <c r="A44" s="64"/>
      <c r="B44" s="24" t="s">
        <v>805</v>
      </c>
      <c r="C44" s="24" t="s">
        <v>885</v>
      </c>
      <c r="D44" s="207"/>
      <c r="E44" s="207"/>
      <c r="F44" s="207"/>
      <c r="G44" s="208"/>
      <c r="H44" s="207"/>
      <c r="J44" s="64"/>
      <c r="K44" s="24" t="s">
        <v>805</v>
      </c>
      <c r="L44" s="24" t="s">
        <v>885</v>
      </c>
      <c r="M44" s="50"/>
      <c r="N44" s="141"/>
      <c r="O44" s="50"/>
      <c r="P44" s="34"/>
      <c r="Q44" s="210"/>
      <c r="T44" s="24"/>
      <c r="U44" s="24" t="s">
        <v>803</v>
      </c>
      <c r="V44" s="24" t="s">
        <v>819</v>
      </c>
      <c r="W44" s="50" t="str">
        <f>VLOOKUP(X44,'00设备表'!$D:$F,3,0)</f>
        <v>HW107-02</v>
      </c>
      <c r="X44" s="25" t="s">
        <v>450</v>
      </c>
      <c r="Y44" s="50" t="str">
        <f>VLOOKUP(X44,'00设备表'!$D:$F,2,0)</f>
        <v>华为CE8865-4C</v>
      </c>
      <c r="Z44" s="204" t="s">
        <v>829</v>
      </c>
      <c r="AA44" s="210"/>
      <c r="AB44" s="12"/>
      <c r="AC44" s="24"/>
      <c r="AD44" s="24" t="s">
        <v>803</v>
      </c>
      <c r="AE44" s="24" t="s">
        <v>819</v>
      </c>
      <c r="AF44" s="50" t="str">
        <f>VLOOKUP(AG44,'00设备表'!$D:$F,3,0)</f>
        <v>HW107-02</v>
      </c>
      <c r="AG44" s="25" t="s">
        <v>450</v>
      </c>
      <c r="AH44" s="50" t="str">
        <f>VLOOKUP(AG44,'00设备表'!$D:$F,2,0)</f>
        <v>华为CE8865-4C</v>
      </c>
      <c r="AI44" s="204" t="s">
        <v>825</v>
      </c>
      <c r="AJ44" s="210"/>
    </row>
    <row r="45" spans="1:36">
      <c r="A45" s="64"/>
      <c r="B45" s="24" t="s">
        <v>806</v>
      </c>
      <c r="C45" s="24" t="s">
        <v>885</v>
      </c>
      <c r="D45" s="207"/>
      <c r="E45" s="207"/>
      <c r="F45" s="207"/>
      <c r="G45" s="208"/>
      <c r="H45" s="207"/>
      <c r="J45" s="64"/>
      <c r="K45" s="24" t="s">
        <v>806</v>
      </c>
      <c r="L45" s="24" t="s">
        <v>885</v>
      </c>
      <c r="M45" s="50"/>
      <c r="N45" s="25"/>
      <c r="O45" s="50"/>
      <c r="P45" s="34"/>
      <c r="Q45" s="210"/>
      <c r="T45" s="24"/>
      <c r="U45" s="24" t="s">
        <v>804</v>
      </c>
      <c r="V45" s="24" t="s">
        <v>819</v>
      </c>
      <c r="W45" s="50" t="str">
        <f>VLOOKUP(X45,'00设备表'!$D:$F,3,0)</f>
        <v>HW107-03</v>
      </c>
      <c r="X45" s="25" t="s">
        <v>461</v>
      </c>
      <c r="Y45" s="50" t="str">
        <f>VLOOKUP(X45,'00设备表'!$D:$F,2,0)</f>
        <v>华为CE8865-4C</v>
      </c>
      <c r="Z45" s="204" t="s">
        <v>828</v>
      </c>
      <c r="AA45" s="33"/>
      <c r="AB45" s="12"/>
      <c r="AC45" s="24"/>
      <c r="AD45" s="24" t="s">
        <v>804</v>
      </c>
      <c r="AE45" s="24" t="s">
        <v>819</v>
      </c>
      <c r="AF45" s="50" t="str">
        <f>VLOOKUP(AG45,'00设备表'!$D:$F,3,0)</f>
        <v>HW107-03</v>
      </c>
      <c r="AG45" s="25" t="s">
        <v>461</v>
      </c>
      <c r="AH45" s="50" t="str">
        <f>VLOOKUP(AG45,'00设备表'!$D:$F,2,0)</f>
        <v>华为CE8865-4C</v>
      </c>
      <c r="AI45" s="204" t="s">
        <v>906</v>
      </c>
      <c r="AJ45" s="55"/>
    </row>
    <row r="46" spans="1:36">
      <c r="A46" s="64"/>
      <c r="B46" s="24" t="s">
        <v>787</v>
      </c>
      <c r="C46" s="24" t="s">
        <v>885</v>
      </c>
      <c r="D46" s="207"/>
      <c r="E46" s="207"/>
      <c r="F46" s="207"/>
      <c r="G46" s="208"/>
      <c r="H46" s="207"/>
      <c r="J46" s="64"/>
      <c r="K46" s="24" t="s">
        <v>787</v>
      </c>
      <c r="L46" s="24" t="s">
        <v>885</v>
      </c>
      <c r="M46" s="50"/>
      <c r="N46" s="97"/>
      <c r="O46" s="50"/>
      <c r="P46" s="96"/>
      <c r="Q46" s="33"/>
      <c r="T46" s="24"/>
      <c r="U46" s="24" t="s">
        <v>805</v>
      </c>
      <c r="V46" s="24" t="s">
        <v>819</v>
      </c>
      <c r="W46" s="50" t="str">
        <f>VLOOKUP(X46,'00设备表'!$D:$F,3,0)</f>
        <v>HW107-03</v>
      </c>
      <c r="X46" s="25" t="s">
        <v>461</v>
      </c>
      <c r="Y46" s="50" t="str">
        <f>VLOOKUP(X46,'00设备表'!$D:$F,2,0)</f>
        <v>华为CE8865-4C</v>
      </c>
      <c r="Z46" s="204" t="s">
        <v>829</v>
      </c>
      <c r="AA46" s="33"/>
      <c r="AB46" s="12"/>
      <c r="AC46" s="24"/>
      <c r="AD46" s="24" t="s">
        <v>805</v>
      </c>
      <c r="AE46" s="24" t="s">
        <v>819</v>
      </c>
      <c r="AF46" s="50" t="str">
        <f>VLOOKUP(AG46,'00设备表'!$D:$F,3,0)</f>
        <v>HW107-03</v>
      </c>
      <c r="AG46" s="25" t="s">
        <v>461</v>
      </c>
      <c r="AH46" s="50" t="str">
        <f>VLOOKUP(AG46,'00设备表'!$D:$F,2,0)</f>
        <v>华为CE8865-4C</v>
      </c>
      <c r="AI46" s="204" t="s">
        <v>825</v>
      </c>
      <c r="AJ46" s="55"/>
    </row>
    <row r="47" spans="1:36">
      <c r="A47" s="68"/>
      <c r="B47" s="24" t="s">
        <v>807</v>
      </c>
      <c r="C47" s="24" t="s">
        <v>885</v>
      </c>
      <c r="D47" s="207"/>
      <c r="E47" s="207"/>
      <c r="F47" s="207"/>
      <c r="G47" s="208"/>
      <c r="H47" s="207"/>
      <c r="J47" s="68"/>
      <c r="K47" s="24" t="s">
        <v>807</v>
      </c>
      <c r="L47" s="24" t="s">
        <v>885</v>
      </c>
      <c r="M47" s="50"/>
      <c r="N47" s="97"/>
      <c r="O47" s="50"/>
      <c r="P47" s="189"/>
      <c r="Q47" s="33"/>
      <c r="T47" s="24"/>
      <c r="U47" s="24" t="s">
        <v>806</v>
      </c>
      <c r="V47" s="24" t="s">
        <v>819</v>
      </c>
      <c r="W47" s="50" t="str">
        <f>VLOOKUP(X47,'00设备表'!$D:$F,3,0)</f>
        <v>HW108-07</v>
      </c>
      <c r="X47" s="24" t="s">
        <v>542</v>
      </c>
      <c r="Y47" s="50" t="str">
        <f>VLOOKUP(X47,'00设备表'!$D:$F,2,0)</f>
        <v>华为CE16804</v>
      </c>
      <c r="Z47" s="204" t="s">
        <v>828</v>
      </c>
      <c r="AA47" s="24"/>
      <c r="AB47" s="12"/>
      <c r="AC47" s="24"/>
      <c r="AD47" s="24" t="s">
        <v>806</v>
      </c>
      <c r="AE47" s="24" t="s">
        <v>819</v>
      </c>
      <c r="AF47" s="50" t="str">
        <f>VLOOKUP(AG47,'00设备表'!$D:$F,3,0)</f>
        <v>HW108-07</v>
      </c>
      <c r="AG47" s="24" t="s">
        <v>542</v>
      </c>
      <c r="AH47" s="50" t="str">
        <f>VLOOKUP(AG47,'00设备表'!$D:$F,2,0)</f>
        <v>华为CE16804</v>
      </c>
      <c r="AI47" s="204" t="s">
        <v>829</v>
      </c>
      <c r="AJ47" s="33"/>
    </row>
    <row r="48" ht="31" spans="1:36">
      <c r="A48" s="24" t="s">
        <v>889</v>
      </c>
      <c r="B48" s="24" t="s">
        <v>853</v>
      </c>
      <c r="C48" s="152" t="s">
        <v>895</v>
      </c>
      <c r="D48" s="50" t="str">
        <f>VLOOKUP(E48,'00设备表'!$D:$F,3,0)</f>
        <v>YHXXX-00X</v>
      </c>
      <c r="E48" s="141" t="s">
        <v>619</v>
      </c>
      <c r="F48" s="50" t="str">
        <f>VLOOKUP(E48,'00设备表'!$D:$F,2,0)</f>
        <v>ODF</v>
      </c>
      <c r="G48" s="190" t="s">
        <v>907</v>
      </c>
      <c r="H48" s="196" t="s">
        <v>908</v>
      </c>
      <c r="J48" s="24" t="s">
        <v>889</v>
      </c>
      <c r="K48" s="87" t="s">
        <v>853</v>
      </c>
      <c r="L48" s="152" t="s">
        <v>895</v>
      </c>
      <c r="M48" s="50" t="str">
        <f>VLOOKUP(N48,'00设备表'!$D:$F,3,0)</f>
        <v>YHXXX-00X</v>
      </c>
      <c r="N48" s="141" t="s">
        <v>619</v>
      </c>
      <c r="O48" s="50" t="str">
        <f>VLOOKUP(N48,'00设备表'!$D:$F,2,0)</f>
        <v>ODF</v>
      </c>
      <c r="P48" s="190" t="s">
        <v>907</v>
      </c>
      <c r="Q48" s="196" t="s">
        <v>909</v>
      </c>
      <c r="T48" s="24"/>
      <c r="U48" s="24" t="s">
        <v>787</v>
      </c>
      <c r="V48" s="24" t="s">
        <v>819</v>
      </c>
      <c r="W48" s="50" t="str">
        <f>VLOOKUP(X48,'00设备表'!$D:$F,3,0)</f>
        <v>HW108-09</v>
      </c>
      <c r="X48" s="24" t="s">
        <v>556</v>
      </c>
      <c r="Y48" s="50" t="str">
        <f>VLOOKUP(X48,'00设备表'!$D:$F,2,0)</f>
        <v>华为CE16804</v>
      </c>
      <c r="Z48" s="204" t="s">
        <v>828</v>
      </c>
      <c r="AA48" s="24"/>
      <c r="AB48" s="12"/>
      <c r="AC48" s="24"/>
      <c r="AD48" s="24" t="s">
        <v>787</v>
      </c>
      <c r="AE48" s="24" t="s">
        <v>819</v>
      </c>
      <c r="AF48" s="50" t="str">
        <f>VLOOKUP(AG48,'00设备表'!$D:$F,3,0)</f>
        <v>HW108-09</v>
      </c>
      <c r="AG48" s="24" t="s">
        <v>556</v>
      </c>
      <c r="AH48" s="50" t="str">
        <f>VLOOKUP(AG48,'00设备表'!$D:$F,2,0)</f>
        <v>华为CE16804</v>
      </c>
      <c r="AI48" s="204" t="s">
        <v>829</v>
      </c>
      <c r="AJ48" s="33"/>
    </row>
    <row r="49" spans="1:36">
      <c r="A49" s="24"/>
      <c r="B49" s="24" t="s">
        <v>794</v>
      </c>
      <c r="C49" s="24" t="s">
        <v>819</v>
      </c>
      <c r="D49" s="50" t="str">
        <f>VLOOKUP(E49,'00设备表'!$D:$F,3,0)</f>
        <v>01-15</v>
      </c>
      <c r="E49" s="97" t="s">
        <v>620</v>
      </c>
      <c r="F49" s="50" t="str">
        <f>VLOOKUP(E49,'00设备表'!$D:$F,2,0)</f>
        <v>中兴R5530 G2</v>
      </c>
      <c r="G49" s="189" t="s">
        <v>910</v>
      </c>
      <c r="H49" s="33"/>
      <c r="J49" s="24"/>
      <c r="K49" s="87" t="s">
        <v>794</v>
      </c>
      <c r="L49" s="24" t="s">
        <v>819</v>
      </c>
      <c r="M49" s="50" t="str">
        <f>VLOOKUP(N49,'00设备表'!$D:$F,3,0)</f>
        <v>01-15</v>
      </c>
      <c r="N49" s="97" t="s">
        <v>622</v>
      </c>
      <c r="O49" s="50" t="str">
        <f>VLOOKUP(N49,'00设备表'!$D:$F,2,0)</f>
        <v>中兴R5530 G2</v>
      </c>
      <c r="P49" s="189" t="s">
        <v>910</v>
      </c>
      <c r="Q49" s="33"/>
      <c r="T49" s="24"/>
      <c r="U49" s="24" t="s">
        <v>807</v>
      </c>
      <c r="V49" s="24" t="s">
        <v>819</v>
      </c>
      <c r="W49" s="50" t="str">
        <f>VLOOKUP(X49,'00设备表'!$D:$F,3,0)</f>
        <v>HW108-07</v>
      </c>
      <c r="X49" s="25" t="s">
        <v>600</v>
      </c>
      <c r="Y49" s="50" t="str">
        <f>VLOOKUP(X49,'00设备表'!$D:$F,2,0)</f>
        <v>华为CE6881H</v>
      </c>
      <c r="Z49" s="204" t="s">
        <v>911</v>
      </c>
      <c r="AA49" s="24"/>
      <c r="AB49" s="12"/>
      <c r="AC49" s="24"/>
      <c r="AD49" s="24" t="s">
        <v>807</v>
      </c>
      <c r="AE49" s="24" t="s">
        <v>819</v>
      </c>
      <c r="AF49" s="50" t="str">
        <f>VLOOKUP(AG49,'00设备表'!$D:$F,3,0)</f>
        <v>HW108-09</v>
      </c>
      <c r="AG49" s="25" t="s">
        <v>601</v>
      </c>
      <c r="AH49" s="50" t="str">
        <f>VLOOKUP(AG49,'00设备表'!$D:$F,2,0)</f>
        <v>华为CE6881H</v>
      </c>
      <c r="AI49" s="204" t="s">
        <v>911</v>
      </c>
      <c r="AJ49" s="24"/>
    </row>
    <row r="50" spans="1:36">
      <c r="A50" s="24"/>
      <c r="B50" s="24" t="s">
        <v>799</v>
      </c>
      <c r="C50" s="24" t="s">
        <v>819</v>
      </c>
      <c r="D50" s="50" t="str">
        <f>VLOOKUP(E50,'00设备表'!$D:$F,3,0)</f>
        <v>01-15</v>
      </c>
      <c r="E50" s="97" t="s">
        <v>620</v>
      </c>
      <c r="F50" s="50" t="str">
        <f>VLOOKUP(E50,'00设备表'!$D:$F,2,0)</f>
        <v>中兴R5530 G2</v>
      </c>
      <c r="G50" s="189" t="s">
        <v>912</v>
      </c>
      <c r="H50" s="207"/>
      <c r="J50" s="24"/>
      <c r="K50" s="87" t="s">
        <v>799</v>
      </c>
      <c r="L50" s="24" t="s">
        <v>819</v>
      </c>
      <c r="M50" s="50" t="str">
        <f>VLOOKUP(N50,'00设备表'!$D:$F,3,0)</f>
        <v>01-15</v>
      </c>
      <c r="N50" s="97" t="s">
        <v>622</v>
      </c>
      <c r="O50" s="50" t="str">
        <f>VLOOKUP(N50,'00设备表'!$D:$F,2,0)</f>
        <v>中兴R5530 G2</v>
      </c>
      <c r="P50" s="189" t="s">
        <v>912</v>
      </c>
      <c r="Q50" s="33"/>
      <c r="T50" s="24"/>
      <c r="U50" s="24" t="s">
        <v>808</v>
      </c>
      <c r="V50" s="24" t="s">
        <v>819</v>
      </c>
      <c r="W50" s="50"/>
      <c r="X50" s="25"/>
      <c r="Y50" s="201"/>
      <c r="Z50" s="211"/>
      <c r="AA50" s="33"/>
      <c r="AB50" s="12"/>
      <c r="AC50" s="24"/>
      <c r="AD50" s="24" t="s">
        <v>808</v>
      </c>
      <c r="AE50" s="24" t="s">
        <v>819</v>
      </c>
      <c r="AF50" s="50"/>
      <c r="AG50" s="25"/>
      <c r="AH50" s="201"/>
      <c r="AI50" s="53"/>
      <c r="AJ50" s="33"/>
    </row>
    <row r="51" spans="1:36">
      <c r="A51" s="24"/>
      <c r="B51" s="24" t="s">
        <v>800</v>
      </c>
      <c r="C51" s="24" t="s">
        <v>819</v>
      </c>
      <c r="D51" s="207"/>
      <c r="E51" s="207"/>
      <c r="F51" s="207"/>
      <c r="G51" s="208"/>
      <c r="H51" s="207"/>
      <c r="J51" s="24"/>
      <c r="K51" s="87" t="s">
        <v>800</v>
      </c>
      <c r="L51" s="24" t="s">
        <v>819</v>
      </c>
      <c r="M51" s="207"/>
      <c r="N51" s="207"/>
      <c r="O51" s="207"/>
      <c r="P51" s="207"/>
      <c r="Q51" s="207"/>
      <c r="T51" s="24"/>
      <c r="U51" s="24" t="s">
        <v>809</v>
      </c>
      <c r="V51" s="24" t="s">
        <v>819</v>
      </c>
      <c r="W51" s="207"/>
      <c r="X51" s="207"/>
      <c r="Y51" s="207"/>
      <c r="Z51" s="208"/>
      <c r="AA51" s="207"/>
      <c r="AC51" s="24"/>
      <c r="AD51" s="24" t="s">
        <v>809</v>
      </c>
      <c r="AE51" s="24" t="s">
        <v>819</v>
      </c>
      <c r="AF51" s="207"/>
      <c r="AG51" s="207"/>
      <c r="AH51" s="207"/>
      <c r="AI51" s="207"/>
      <c r="AJ51" s="207"/>
    </row>
    <row r="52" spans="1:36">
      <c r="A52" s="24"/>
      <c r="B52" s="24" t="s">
        <v>801</v>
      </c>
      <c r="C52" s="24" t="s">
        <v>819</v>
      </c>
      <c r="D52" s="207"/>
      <c r="E52" s="207"/>
      <c r="F52" s="207"/>
      <c r="G52" s="208"/>
      <c r="H52" s="207"/>
      <c r="J52" s="24"/>
      <c r="K52" s="87" t="s">
        <v>801</v>
      </c>
      <c r="L52" s="24" t="s">
        <v>819</v>
      </c>
      <c r="M52" s="207"/>
      <c r="N52" s="207"/>
      <c r="O52" s="207"/>
      <c r="P52" s="207"/>
      <c r="Q52" s="207"/>
      <c r="T52" s="24"/>
      <c r="U52" s="24" t="s">
        <v>810</v>
      </c>
      <c r="V52" s="24" t="s">
        <v>819</v>
      </c>
      <c r="W52" s="207"/>
      <c r="X52" s="207"/>
      <c r="Y52" s="207"/>
      <c r="Z52" s="208"/>
      <c r="AA52" s="207"/>
      <c r="AC52" s="24"/>
      <c r="AD52" s="24" t="s">
        <v>810</v>
      </c>
      <c r="AE52" s="24" t="s">
        <v>819</v>
      </c>
      <c r="AF52" s="207"/>
      <c r="AG52" s="207"/>
      <c r="AH52" s="207"/>
      <c r="AI52" s="207"/>
      <c r="AJ52" s="207"/>
    </row>
    <row r="53" spans="1:36">
      <c r="A53" s="24"/>
      <c r="B53" s="24" t="s">
        <v>802</v>
      </c>
      <c r="C53" s="24" t="s">
        <v>819</v>
      </c>
      <c r="D53" s="207"/>
      <c r="E53" s="207"/>
      <c r="F53" s="207"/>
      <c r="G53" s="208"/>
      <c r="H53" s="207"/>
      <c r="J53" s="24"/>
      <c r="K53" s="87" t="s">
        <v>802</v>
      </c>
      <c r="L53" s="24" t="s">
        <v>819</v>
      </c>
      <c r="M53" s="207"/>
      <c r="N53" s="207"/>
      <c r="O53" s="207"/>
      <c r="P53" s="207"/>
      <c r="Q53" s="207"/>
      <c r="T53" s="24"/>
      <c r="U53" s="24" t="s">
        <v>811</v>
      </c>
      <c r="V53" s="24" t="s">
        <v>819</v>
      </c>
      <c r="W53" s="207"/>
      <c r="X53" s="207"/>
      <c r="Y53" s="207"/>
      <c r="Z53" s="208"/>
      <c r="AA53" s="207"/>
      <c r="AC53" s="24"/>
      <c r="AD53" s="24" t="s">
        <v>811</v>
      </c>
      <c r="AE53" s="24" t="s">
        <v>819</v>
      </c>
      <c r="AF53" s="207"/>
      <c r="AG53" s="207"/>
      <c r="AH53" s="207"/>
      <c r="AI53" s="207"/>
      <c r="AJ53" s="207"/>
    </row>
    <row r="54" spans="1:36">
      <c r="A54" s="24"/>
      <c r="B54" s="24" t="s">
        <v>803</v>
      </c>
      <c r="C54" s="24" t="s">
        <v>819</v>
      </c>
      <c r="D54" s="207"/>
      <c r="E54" s="207"/>
      <c r="F54" s="207"/>
      <c r="G54" s="208"/>
      <c r="H54" s="207"/>
      <c r="J54" s="24"/>
      <c r="K54" s="87" t="s">
        <v>803</v>
      </c>
      <c r="L54" s="24" t="s">
        <v>819</v>
      </c>
      <c r="M54" s="207"/>
      <c r="N54" s="207"/>
      <c r="O54" s="207"/>
      <c r="P54" s="207"/>
      <c r="Q54" s="207"/>
      <c r="T54" s="24"/>
      <c r="U54" s="24" t="s">
        <v>816</v>
      </c>
      <c r="V54" s="24" t="s">
        <v>819</v>
      </c>
      <c r="W54" s="207"/>
      <c r="X54" s="207"/>
      <c r="Y54" s="207"/>
      <c r="Z54" s="208"/>
      <c r="AA54" s="207"/>
      <c r="AC54" s="24"/>
      <c r="AD54" s="24" t="s">
        <v>816</v>
      </c>
      <c r="AE54" s="24" t="s">
        <v>819</v>
      </c>
      <c r="AF54" s="207"/>
      <c r="AG54" s="207"/>
      <c r="AH54" s="207"/>
      <c r="AI54" s="207"/>
      <c r="AJ54" s="207"/>
    </row>
    <row r="55" spans="1:36">
      <c r="A55" s="24"/>
      <c r="B55" s="24" t="s">
        <v>804</v>
      </c>
      <c r="C55" s="24" t="s">
        <v>819</v>
      </c>
      <c r="D55" s="207"/>
      <c r="E55" s="207"/>
      <c r="F55" s="207"/>
      <c r="G55" s="208"/>
      <c r="H55" s="207"/>
      <c r="J55" s="24"/>
      <c r="K55" s="87" t="s">
        <v>804</v>
      </c>
      <c r="L55" s="24" t="s">
        <v>819</v>
      </c>
      <c r="M55" s="207"/>
      <c r="N55" s="207"/>
      <c r="O55" s="207"/>
      <c r="P55" s="207"/>
      <c r="Q55" s="207"/>
      <c r="T55" s="24"/>
      <c r="U55" s="24" t="s">
        <v>834</v>
      </c>
      <c r="V55" s="24" t="s">
        <v>819</v>
      </c>
      <c r="W55" s="207"/>
      <c r="X55" s="207"/>
      <c r="Y55" s="207"/>
      <c r="Z55" s="208"/>
      <c r="AA55" s="207"/>
      <c r="AC55" s="24"/>
      <c r="AD55" s="24" t="s">
        <v>834</v>
      </c>
      <c r="AE55" s="24" t="s">
        <v>819</v>
      </c>
      <c r="AF55" s="207"/>
      <c r="AG55" s="207"/>
      <c r="AH55" s="207"/>
      <c r="AI55" s="207"/>
      <c r="AJ55" s="207"/>
    </row>
    <row r="56" spans="1:36">
      <c r="A56" s="24"/>
      <c r="B56" s="24" t="s">
        <v>805</v>
      </c>
      <c r="C56" s="24" t="s">
        <v>819</v>
      </c>
      <c r="D56" s="207"/>
      <c r="E56" s="207"/>
      <c r="F56" s="207"/>
      <c r="G56" s="208"/>
      <c r="H56" s="207"/>
      <c r="J56" s="24"/>
      <c r="K56" s="87" t="s">
        <v>805</v>
      </c>
      <c r="L56" s="24" t="s">
        <v>819</v>
      </c>
      <c r="M56" s="207"/>
      <c r="N56" s="207"/>
      <c r="O56" s="207"/>
      <c r="P56" s="208"/>
      <c r="Q56" s="207"/>
      <c r="T56" s="24"/>
      <c r="U56" s="24" t="s">
        <v>837</v>
      </c>
      <c r="V56" s="24" t="s">
        <v>819</v>
      </c>
      <c r="W56" s="207"/>
      <c r="X56" s="207"/>
      <c r="Y56" s="207"/>
      <c r="Z56" s="208"/>
      <c r="AA56" s="207"/>
      <c r="AC56" s="24"/>
      <c r="AD56" s="24" t="s">
        <v>837</v>
      </c>
      <c r="AE56" s="24" t="s">
        <v>819</v>
      </c>
      <c r="AF56" s="207"/>
      <c r="AG56" s="207"/>
      <c r="AH56" s="207"/>
      <c r="AI56" s="207"/>
      <c r="AJ56" s="207"/>
    </row>
    <row r="57" spans="1:36">
      <c r="A57" s="24"/>
      <c r="B57" s="24" t="s">
        <v>806</v>
      </c>
      <c r="C57" s="24" t="s">
        <v>819</v>
      </c>
      <c r="D57" s="207"/>
      <c r="E57" s="207"/>
      <c r="F57" s="207"/>
      <c r="G57" s="208"/>
      <c r="H57" s="207"/>
      <c r="J57" s="24"/>
      <c r="K57" s="87" t="s">
        <v>806</v>
      </c>
      <c r="L57" s="24" t="s">
        <v>819</v>
      </c>
      <c r="M57" s="207"/>
      <c r="N57" s="207"/>
      <c r="O57" s="207"/>
      <c r="P57" s="208"/>
      <c r="Q57" s="207"/>
      <c r="T57" s="24"/>
      <c r="U57" s="24" t="s">
        <v>838</v>
      </c>
      <c r="V57" s="24" t="s">
        <v>819</v>
      </c>
      <c r="W57" s="207"/>
      <c r="X57" s="207"/>
      <c r="Y57" s="207"/>
      <c r="Z57" s="208"/>
      <c r="AA57" s="207"/>
      <c r="AC57" s="24"/>
      <c r="AD57" s="24" t="s">
        <v>838</v>
      </c>
      <c r="AE57" s="24" t="s">
        <v>819</v>
      </c>
      <c r="AF57" s="207"/>
      <c r="AG57" s="207"/>
      <c r="AH57" s="207"/>
      <c r="AI57" s="207"/>
      <c r="AJ57" s="207"/>
    </row>
    <row r="58" spans="1:36">
      <c r="B58" s="212"/>
      <c r="C58" s="213"/>
      <c r="D58" s="214"/>
      <c r="E58" s="215"/>
      <c r="F58" s="214"/>
      <c r="G58" s="216"/>
      <c r="H58" s="217"/>
      <c r="J58" s="212"/>
      <c r="K58" s="212"/>
      <c r="L58" s="212"/>
      <c r="M58" s="212"/>
      <c r="T58" s="24"/>
      <c r="U58" s="24" t="s">
        <v>839</v>
      </c>
      <c r="V58" s="24" t="s">
        <v>819</v>
      </c>
      <c r="W58" s="207"/>
      <c r="X58" s="207"/>
      <c r="Y58" s="207"/>
      <c r="Z58" s="208"/>
      <c r="AA58" s="207"/>
      <c r="AC58" s="24"/>
      <c r="AD58" s="24" t="s">
        <v>839</v>
      </c>
      <c r="AE58" s="24" t="s">
        <v>819</v>
      </c>
      <c r="AF58" s="207"/>
      <c r="AG58" s="207"/>
      <c r="AH58" s="56"/>
      <c r="AI58" s="207"/>
      <c r="AJ58" s="207"/>
    </row>
    <row r="59" spans="1:36">
      <c r="B59" s="212"/>
      <c r="C59" s="218"/>
      <c r="D59" s="214"/>
      <c r="E59" s="219"/>
      <c r="F59" s="214"/>
      <c r="G59" s="220"/>
      <c r="H59" s="221"/>
      <c r="T59" s="222">
        <v>2</v>
      </c>
      <c r="U59" s="56">
        <v>1</v>
      </c>
      <c r="V59" s="24" t="s">
        <v>796</v>
      </c>
      <c r="W59" s="158" t="str">
        <f>VLOOKUP(X59,'00设备表'!$D:$F,3,0)</f>
        <v>HW108-09</v>
      </c>
      <c r="X59" s="31" t="str">
        <f>$AD$34</f>
        <v>管理区防火墙-2</v>
      </c>
      <c r="Y59" s="50" t="str">
        <f>VLOOKUP(X59,'00设备表'!$D:$F,2,0)</f>
        <v>华为1000E-F125</v>
      </c>
      <c r="Z59" s="204" t="s">
        <v>828</v>
      </c>
      <c r="AA59" s="33" t="s">
        <v>887</v>
      </c>
      <c r="AC59" s="222">
        <v>2</v>
      </c>
      <c r="AD59" s="56">
        <v>1</v>
      </c>
      <c r="AE59" s="24" t="s">
        <v>796</v>
      </c>
      <c r="AF59" s="158" t="str">
        <f>VLOOKUP(AG59,'00设备表'!$D:$F,3,0)</f>
        <v>HW108-07</v>
      </c>
      <c r="AG59" s="31" t="str">
        <f>$U$34</f>
        <v>管理区防火墙-1</v>
      </c>
      <c r="AH59" s="50" t="str">
        <f>VLOOKUP(AG59,'00设备表'!$D:$F,2,0)</f>
        <v>华为1000E-F125</v>
      </c>
      <c r="AI59" s="204" t="s">
        <v>828</v>
      </c>
      <c r="AJ59" s="33" t="s">
        <v>887</v>
      </c>
    </row>
    <row r="60" spans="1:36">
      <c r="B60" s="212"/>
      <c r="C60" s="218"/>
      <c r="D60" s="214"/>
      <c r="E60" s="219"/>
      <c r="F60" s="214"/>
      <c r="G60" s="220"/>
      <c r="H60" s="212"/>
      <c r="T60" s="223"/>
      <c r="U60" s="56">
        <v>2</v>
      </c>
      <c r="V60" s="24" t="s">
        <v>796</v>
      </c>
      <c r="W60" s="158" t="str">
        <f>VLOOKUP(X60,'00设备表'!$D:$F,3,0)</f>
        <v>HW108-09</v>
      </c>
      <c r="X60" s="31" t="str">
        <f>$AD$34</f>
        <v>管理区防火墙-2</v>
      </c>
      <c r="Y60" s="50" t="str">
        <f>VLOOKUP(X60,'00设备表'!$D:$F,2,0)</f>
        <v>华为1000E-F125</v>
      </c>
      <c r="Z60" s="204" t="s">
        <v>829</v>
      </c>
      <c r="AA60" s="33" t="s">
        <v>887</v>
      </c>
      <c r="AC60" s="223"/>
      <c r="AD60" s="56">
        <v>2</v>
      </c>
      <c r="AE60" s="24" t="s">
        <v>796</v>
      </c>
      <c r="AF60" s="158" t="str">
        <f>VLOOKUP(AG60,'00设备表'!$D:$F,3,0)</f>
        <v>HW108-07</v>
      </c>
      <c r="AG60" s="31" t="str">
        <f>$U$34</f>
        <v>管理区防火墙-1</v>
      </c>
      <c r="AH60" s="50" t="str">
        <f>VLOOKUP(AG60,'00设备表'!$D:$F,2,0)</f>
        <v>华为1000E-F125</v>
      </c>
      <c r="AI60" s="204" t="s">
        <v>829</v>
      </c>
      <c r="AJ60" s="33" t="s">
        <v>887</v>
      </c>
    </row>
    <row r="61" spans="1:36">
      <c r="B61" s="212"/>
      <c r="C61" s="212"/>
      <c r="D61" s="212"/>
      <c r="E61" s="212"/>
      <c r="F61" s="212"/>
      <c r="G61" s="224"/>
      <c r="H61" s="212"/>
      <c r="T61" s="223"/>
      <c r="U61" s="56">
        <v>3</v>
      </c>
      <c r="V61" s="24" t="s">
        <v>796</v>
      </c>
      <c r="W61" s="207"/>
      <c r="X61" s="207"/>
      <c r="Y61" s="207"/>
      <c r="Z61" s="208"/>
      <c r="AA61" s="207"/>
      <c r="AC61" s="223"/>
      <c r="AD61" s="56">
        <v>3</v>
      </c>
      <c r="AE61" s="24" t="s">
        <v>796</v>
      </c>
      <c r="AF61" s="207"/>
      <c r="AG61" s="207"/>
      <c r="AH61" s="207"/>
      <c r="AI61" s="207"/>
      <c r="AJ61" s="207"/>
    </row>
    <row r="62" spans="1:36">
      <c r="T62" s="225"/>
      <c r="U62" s="56">
        <v>4</v>
      </c>
      <c r="V62" s="24" t="s">
        <v>796</v>
      </c>
      <c r="W62" s="207"/>
      <c r="X62" s="207"/>
      <c r="Y62" s="207"/>
      <c r="Z62" s="208"/>
      <c r="AA62" s="207"/>
      <c r="AC62" s="225"/>
      <c r="AD62" s="56">
        <v>4</v>
      </c>
      <c r="AE62" s="24" t="s">
        <v>796</v>
      </c>
      <c r="AF62" s="207"/>
      <c r="AG62" s="207"/>
      <c r="AH62" s="207"/>
      <c r="AI62" s="207"/>
      <c r="AJ62" s="207"/>
    </row>
  </sheetData>
  <mergeCells count="18">
    <mergeCell ref="A3:A17"/>
    <mergeCell ref="A18:A27"/>
    <mergeCell ref="A33:A47"/>
    <mergeCell ref="A48:A57"/>
    <mergeCell ref="J3:J17"/>
    <mergeCell ref="J18:J27"/>
    <mergeCell ref="J33:J47"/>
    <mergeCell ref="J48:J57"/>
    <mergeCell ref="T3:T17"/>
    <mergeCell ref="T18:T27"/>
    <mergeCell ref="T36:T38"/>
    <mergeCell ref="T39:T58"/>
    <mergeCell ref="T59:T62"/>
    <mergeCell ref="AC3:AC17"/>
    <mergeCell ref="AC18:AC27"/>
    <mergeCell ref="AC36:AC38"/>
    <mergeCell ref="AC39:AC58"/>
    <mergeCell ref="AC59:AC6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N58"/>
  <sheetViews>
    <sheetView zoomScale="85" zoomScaleNormal="85" topLeftCell="B1" workbookViewId="0">
      <selection activeCell="F13" sqref="F13"/>
    </sheetView>
  </sheetViews>
  <sheetFormatPr defaultColWidth="9" defaultRowHeight="16.8"/>
  <cols>
    <col min="1" max="1" width="7.4375" customWidth="1"/>
    <col min="2" max="2" width="9.66964285714286" customWidth="1"/>
    <col min="3" max="3" width="9.10714285714286" customWidth="1"/>
    <col min="4" max="4" width="12.5625" customWidth="1"/>
    <col min="5" max="5" width="11.8839285714286" style="115" customWidth="1"/>
    <col min="6" max="6" width="30" customWidth="1"/>
    <col min="7" max="7" width="21.3303571428571" style="115" customWidth="1"/>
    <col min="8" max="8" width="13.7767857142857" customWidth="1"/>
    <col min="9" max="9" width="7.88392857142857" customWidth="1"/>
    <col min="10" max="10" width="16.4375" customWidth="1"/>
    <col min="11" max="11" width="11.3303571428571" customWidth="1"/>
    <col min="12" max="12" width="10.8839285714286" customWidth="1"/>
    <col min="13" max="13" width="10.6696428571429" customWidth="1"/>
    <col min="14" max="14" width="12.5625" customWidth="1"/>
    <col min="15" max="15" width="11.8839285714286" style="115" customWidth="1"/>
    <col min="16" max="16" width="30.2142857142857" customWidth="1"/>
    <col min="17" max="17" width="21.3303571428571" style="115" customWidth="1"/>
    <col min="18" max="18" width="13.7767857142857" customWidth="1"/>
    <col min="19" max="19" width="7.88392857142857" customWidth="1"/>
    <col min="20" max="21" width="9.10714285714286" style="116" hidden="1" customWidth="1"/>
    <col min="22" max="22" width="7.4375" hidden="1" customWidth="1"/>
    <col min="23" max="23" width="9.66964285714286" hidden="1" customWidth="1"/>
    <col min="24" max="24" width="9.10714285714286" hidden="1" customWidth="1"/>
    <col min="25" max="25" width="10.4375" hidden="1" customWidth="1"/>
    <col min="26" max="26" width="11.8839285714286" style="115" hidden="1" customWidth="1"/>
    <col min="27" max="27" width="29.3303571428571" hidden="1" customWidth="1"/>
    <col min="28" max="28" width="18" style="115" hidden="1" customWidth="1"/>
    <col min="29" max="29" width="13.5625" hidden="1" customWidth="1"/>
    <col min="30" max="30" width="7.88392857142857" hidden="1" customWidth="1"/>
    <col min="31" max="31" width="16.4375" hidden="1" customWidth="1"/>
    <col min="32" max="32" width="11.3303571428571" hidden="1" customWidth="1"/>
    <col min="33" max="33" width="10.8839285714286" hidden="1" customWidth="1"/>
    <col min="34" max="34" width="10.6696428571429" hidden="1" customWidth="1"/>
    <col min="35" max="35" width="10.4375" hidden="1" customWidth="1"/>
    <col min="36" max="36" width="12.7767857142857" style="115" hidden="1" customWidth="1"/>
    <col min="37" max="37" width="30.2142857142857" hidden="1" customWidth="1"/>
    <col min="38" max="38" width="21.3303571428571" style="115" hidden="1" customWidth="1"/>
    <col min="39" max="39" width="13.7767857142857" hidden="1" customWidth="1"/>
    <col min="40" max="40" width="7.88392857142857" hidden="1" customWidth="1"/>
  </cols>
  <sheetData>
    <row r="1" s="45" customFormat="1" ht="46" spans="1:40">
      <c r="A1" s="10" t="str">
        <f>VLOOKUP(B1,'00设备表'!$D:$F,3,0)</f>
        <v>HW107-02</v>
      </c>
      <c r="B1" s="117" t="str">
        <f>'00设备表'!D73</f>
        <v>互联网区出口交换机-1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HW107-03</v>
      </c>
      <c r="L1" s="117" t="str">
        <f>'00设备表'!D82</f>
        <v>互联网区出口交换机-2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18"/>
      <c r="U1" s="118"/>
      <c r="V1" s="10" t="str">
        <f>VLOOKUP(W1,'00设备表'!$D:$F,3,0)</f>
        <v>HW107-08</v>
      </c>
      <c r="W1" s="117" t="str">
        <f>'00设备表'!D129</f>
        <v>互联网区计算节点-2</v>
      </c>
      <c r="X1" s="17" t="str">
        <f>VLOOKUP(W1,'00设备表'!$D:$F,2,0)</f>
        <v>烽火R220K V2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HW108-01</v>
      </c>
      <c r="AG1" s="117" t="str">
        <f>'00设备表'!D130</f>
        <v>互联网区万兆存储交换机-1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14" customFormat="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21"/>
      <c r="U2" s="121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HW107-03</v>
      </c>
      <c r="F4" s="28" t="s">
        <v>456</v>
      </c>
      <c r="G4" s="10" t="str">
        <f>VLOOKUP(F4,'00设备表'!$D:$F,2,0)</f>
        <v>华为5855</v>
      </c>
      <c r="H4" s="24" t="s">
        <v>911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HW107-03</v>
      </c>
      <c r="P4" s="28" t="s">
        <v>456</v>
      </c>
      <c r="Q4" s="10" t="str">
        <f>VLOOKUP(P4,'00设备表'!$D:$F,2,0)</f>
        <v>华为5855</v>
      </c>
      <c r="R4" s="24" t="s">
        <v>915</v>
      </c>
      <c r="S4" s="24"/>
      <c r="T4" s="125"/>
      <c r="V4" s="85" t="s">
        <v>789</v>
      </c>
      <c r="W4" s="86"/>
      <c r="X4" s="89"/>
      <c r="Y4" s="24" t="s">
        <v>786</v>
      </c>
      <c r="Z4" s="10" t="e">
        <f>VLOOKUP(AA4,'00设备表'!$D:$F,3,0)</f>
        <v>#N/A</v>
      </c>
      <c r="AA4" s="28" t="s">
        <v>916</v>
      </c>
      <c r="AB4" s="10" t="e">
        <f>VLOOKUP(AA4,'00设备表'!$D:$F,2,0)</f>
        <v>#N/A</v>
      </c>
      <c r="AC4" s="24" t="s">
        <v>917</v>
      </c>
      <c r="AD4" s="24"/>
      <c r="AE4" s="124"/>
      <c r="AF4" s="85" t="s">
        <v>789</v>
      </c>
      <c r="AG4" s="86"/>
      <c r="AH4" s="89"/>
      <c r="AI4" s="24" t="s">
        <v>786</v>
      </c>
      <c r="AJ4" s="10" t="e">
        <f>VLOOKUP(AK4,'00设备表'!$D:$F,3,0)</f>
        <v>#N/A</v>
      </c>
      <c r="AK4" s="28" t="s">
        <v>916</v>
      </c>
      <c r="AL4" s="10" t="e">
        <f>VLOOKUP(AK4,'00设备表'!$D:$F,2,0)</f>
        <v>#N/A</v>
      </c>
      <c r="AM4" s="24" t="s">
        <v>918</v>
      </c>
      <c r="AN4" s="24"/>
    </row>
    <row r="5" spans="1:40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HW107-02</v>
      </c>
      <c r="F5" s="28" t="s">
        <v>441</v>
      </c>
      <c r="G5" s="10" t="str">
        <f>VLOOKUP(F5,'00设备表'!$D:$F,2,0)</f>
        <v>华为1000E-F55</v>
      </c>
      <c r="H5" s="139" t="s">
        <v>840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HW107-02</v>
      </c>
      <c r="P5" s="28" t="s">
        <v>441</v>
      </c>
      <c r="Q5" s="10" t="str">
        <f>VLOOKUP(P5,'00设备表'!$D:$F,2,0)</f>
        <v>华为1000E-F55</v>
      </c>
      <c r="R5" s="139" t="s">
        <v>841</v>
      </c>
      <c r="S5" s="48"/>
      <c r="T5" s="125"/>
      <c r="V5" s="126">
        <v>0</v>
      </c>
      <c r="W5" s="49" t="s">
        <v>919</v>
      </c>
      <c r="X5" s="127">
        <v>1</v>
      </c>
      <c r="Y5" s="24" t="s">
        <v>819</v>
      </c>
      <c r="Z5" s="10"/>
      <c r="AA5" s="143"/>
      <c r="AB5" s="10"/>
      <c r="AC5" s="24"/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/>
      <c r="AK5" s="143"/>
      <c r="AL5" s="10"/>
      <c r="AM5" s="24"/>
      <c r="AN5" s="48"/>
    </row>
    <row r="6" spans="1:40">
      <c r="A6" s="135"/>
      <c r="B6" s="136"/>
      <c r="C6" s="127">
        <v>2</v>
      </c>
      <c r="D6" s="24" t="s">
        <v>819</v>
      </c>
      <c r="E6" s="10" t="str">
        <f>VLOOKUP(F6,'00设备表'!$D:$F,3,0)</f>
        <v>HW107-03</v>
      </c>
      <c r="F6" s="28" t="s">
        <v>452</v>
      </c>
      <c r="G6" s="10" t="str">
        <f>VLOOKUP(F6,'00设备表'!$D:$F,2,0)</f>
        <v>华为1000E-F55</v>
      </c>
      <c r="H6" s="139" t="s">
        <v>840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HW107-03</v>
      </c>
      <c r="P6" s="28" t="s">
        <v>452</v>
      </c>
      <c r="Q6" s="10" t="str">
        <f>VLOOKUP(P6,'00设备表'!$D:$F,2,0)</f>
        <v>华为1000E-F55</v>
      </c>
      <c r="R6" s="139" t="s">
        <v>841</v>
      </c>
      <c r="S6" s="48"/>
      <c r="T6" s="125"/>
      <c r="V6" s="135"/>
      <c r="W6" s="136"/>
      <c r="X6" s="127">
        <v>2</v>
      </c>
      <c r="Y6" s="24" t="s">
        <v>819</v>
      </c>
      <c r="Z6" s="10"/>
      <c r="AA6" s="143"/>
      <c r="AB6" s="10"/>
      <c r="AC6" s="24"/>
      <c r="AD6" s="48"/>
      <c r="AE6" s="124"/>
      <c r="AF6" s="135"/>
      <c r="AG6" s="136"/>
      <c r="AH6" s="127">
        <v>2</v>
      </c>
      <c r="AI6" s="24" t="s">
        <v>819</v>
      </c>
      <c r="AJ6" s="10"/>
      <c r="AK6" s="143"/>
      <c r="AL6" s="10"/>
      <c r="AM6" s="24"/>
      <c r="AN6" s="48"/>
    </row>
    <row r="7" spans="1:40">
      <c r="A7" s="135"/>
      <c r="B7" s="136"/>
      <c r="C7" s="127">
        <v>3</v>
      </c>
      <c r="D7" s="24" t="s">
        <v>819</v>
      </c>
      <c r="E7" s="10" t="str">
        <f>VLOOKUP(F7,'00设备表'!$D:$F,3,0)</f>
        <v>HW107-02</v>
      </c>
      <c r="F7" s="28" t="s">
        <v>588</v>
      </c>
      <c r="G7" s="10" t="str">
        <f>VLOOKUP(F7,'00设备表'!$D:$F,2,0)</f>
        <v>华为OOSSMRC00</v>
      </c>
      <c r="H7" s="139" t="s">
        <v>910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HW107-03</v>
      </c>
      <c r="P7" s="28" t="s">
        <v>596</v>
      </c>
      <c r="Q7" s="10" t="str">
        <f>VLOOKUP(P7,'00设备表'!$D:$F,2,0)</f>
        <v>华为OOSSMRC00</v>
      </c>
      <c r="R7" s="139" t="s">
        <v>910</v>
      </c>
      <c r="S7" s="48"/>
      <c r="V7" s="135"/>
      <c r="W7" s="136"/>
      <c r="X7" s="127">
        <v>3</v>
      </c>
      <c r="Y7" s="24" t="s">
        <v>819</v>
      </c>
      <c r="Z7" s="10"/>
      <c r="AA7" s="143"/>
      <c r="AB7" s="10"/>
      <c r="AC7" s="24"/>
      <c r="AD7" s="48"/>
      <c r="AE7" s="124"/>
      <c r="AF7" s="135"/>
      <c r="AG7" s="136"/>
      <c r="AH7" s="127">
        <v>3</v>
      </c>
      <c r="AI7" s="24" t="s">
        <v>819</v>
      </c>
      <c r="AJ7" s="10"/>
      <c r="AK7" s="143"/>
      <c r="AL7" s="10"/>
      <c r="AM7" s="24"/>
      <c r="AN7" s="48"/>
    </row>
    <row r="8" spans="1:40">
      <c r="A8" s="135"/>
      <c r="B8" s="136"/>
      <c r="C8" s="127">
        <v>4</v>
      </c>
      <c r="D8" s="24" t="s">
        <v>819</v>
      </c>
      <c r="E8" s="10" t="e">
        <f>VLOOKUP(F8,'00设备表'!$D:$F,3,0)</f>
        <v>#N/A</v>
      </c>
      <c r="F8" s="28" t="s">
        <v>920</v>
      </c>
      <c r="G8" s="10" t="e">
        <f>VLOOKUP(F8,'00设备表'!$D:$F,2,0)</f>
        <v>#N/A</v>
      </c>
      <c r="H8" s="139" t="s">
        <v>921</v>
      </c>
      <c r="I8" s="48"/>
      <c r="J8" s="124"/>
      <c r="K8" s="135"/>
      <c r="L8" s="136"/>
      <c r="M8" s="127">
        <v>4</v>
      </c>
      <c r="N8" s="24" t="s">
        <v>819</v>
      </c>
      <c r="O8" s="10" t="e">
        <f>VLOOKUP(P8,'00设备表'!$D:$F,3,0)</f>
        <v>#N/A</v>
      </c>
      <c r="P8" s="28" t="s">
        <v>920</v>
      </c>
      <c r="Q8" s="10" t="e">
        <f>VLOOKUP(P8,'00设备表'!$D:$F,2,0)</f>
        <v>#N/A</v>
      </c>
      <c r="R8" s="139" t="s">
        <v>922</v>
      </c>
      <c r="S8" s="48"/>
      <c r="V8" s="135"/>
      <c r="W8" s="136"/>
      <c r="X8" s="127">
        <v>4</v>
      </c>
      <c r="Y8" s="24" t="s">
        <v>819</v>
      </c>
      <c r="Z8" s="10"/>
      <c r="AA8" s="143"/>
      <c r="AB8" s="10"/>
      <c r="AC8" s="24"/>
      <c r="AD8" s="48"/>
      <c r="AE8" s="124"/>
      <c r="AF8" s="135"/>
      <c r="AG8" s="136"/>
      <c r="AH8" s="127">
        <v>4</v>
      </c>
      <c r="AI8" s="24" t="s">
        <v>819</v>
      </c>
      <c r="AJ8" s="10"/>
      <c r="AK8" s="143"/>
      <c r="AL8" s="10"/>
      <c r="AM8" s="24"/>
      <c r="AN8" s="48"/>
    </row>
    <row r="9" spans="1:40">
      <c r="A9" s="135"/>
      <c r="B9" s="136"/>
      <c r="C9" s="127">
        <v>5</v>
      </c>
      <c r="D9" s="24" t="s">
        <v>819</v>
      </c>
      <c r="E9" s="10" t="e">
        <f>VLOOKUP(F9,'00设备表'!$D:$F,3,0)</f>
        <v>#N/A</v>
      </c>
      <c r="F9" s="28" t="s">
        <v>920</v>
      </c>
      <c r="G9" s="10" t="e">
        <f>VLOOKUP(F9,'00设备表'!$D:$F,2,0)</f>
        <v>#N/A</v>
      </c>
      <c r="H9" s="139" t="s">
        <v>923</v>
      </c>
      <c r="I9" s="48"/>
      <c r="J9" s="124"/>
      <c r="K9" s="135"/>
      <c r="L9" s="136"/>
      <c r="M9" s="127">
        <v>5</v>
      </c>
      <c r="N9" s="24" t="s">
        <v>819</v>
      </c>
      <c r="O9" s="10" t="e">
        <f>VLOOKUP(P9,'00设备表'!$D:$F,3,0)</f>
        <v>#N/A</v>
      </c>
      <c r="P9" s="28" t="s">
        <v>920</v>
      </c>
      <c r="Q9" s="10" t="e">
        <f>VLOOKUP(P9,'00设备表'!$D:$F,2,0)</f>
        <v>#N/A</v>
      </c>
      <c r="R9" s="139" t="s">
        <v>924</v>
      </c>
      <c r="S9" s="48"/>
      <c r="V9" s="135"/>
      <c r="W9" s="136"/>
      <c r="X9" s="127">
        <v>5</v>
      </c>
      <c r="Y9" s="24" t="s">
        <v>819</v>
      </c>
      <c r="Z9" s="10"/>
      <c r="AA9" s="28"/>
      <c r="AB9" s="10"/>
      <c r="AC9" s="139"/>
      <c r="AD9" s="48"/>
      <c r="AE9" s="124"/>
      <c r="AF9" s="135"/>
      <c r="AG9" s="136"/>
      <c r="AH9" s="127">
        <v>5</v>
      </c>
      <c r="AI9" s="24" t="s">
        <v>819</v>
      </c>
      <c r="AJ9" s="10"/>
      <c r="AK9" s="28"/>
      <c r="AL9" s="10"/>
      <c r="AM9" s="139"/>
      <c r="AN9" s="48"/>
    </row>
    <row r="10" spans="1:40">
      <c r="A10" s="135"/>
      <c r="B10" s="136"/>
      <c r="C10" s="127">
        <v>6</v>
      </c>
      <c r="D10" s="24" t="s">
        <v>819</v>
      </c>
      <c r="E10" s="10"/>
      <c r="F10" s="28"/>
      <c r="G10" s="10"/>
      <c r="H10" s="139"/>
      <c r="I10" s="48"/>
      <c r="J10" s="124"/>
      <c r="K10" s="135"/>
      <c r="L10" s="136"/>
      <c r="M10" s="127">
        <v>6</v>
      </c>
      <c r="N10" s="24" t="s">
        <v>819</v>
      </c>
      <c r="O10" s="10"/>
      <c r="P10" s="28"/>
      <c r="Q10" s="10"/>
      <c r="R10" s="139"/>
      <c r="S10" s="48"/>
      <c r="V10" s="135"/>
      <c r="W10" s="136"/>
      <c r="X10" s="127">
        <v>6</v>
      </c>
      <c r="Y10" s="24" t="s">
        <v>819</v>
      </c>
      <c r="Z10" s="10"/>
      <c r="AA10" s="28"/>
      <c r="AB10" s="10"/>
      <c r="AC10" s="139"/>
      <c r="AD10" s="48"/>
      <c r="AE10" s="124"/>
      <c r="AF10" s="135"/>
      <c r="AG10" s="136"/>
      <c r="AH10" s="127">
        <v>6</v>
      </c>
      <c r="AI10" s="24" t="s">
        <v>819</v>
      </c>
      <c r="AJ10" s="10"/>
      <c r="AK10" s="28"/>
      <c r="AL10" s="10"/>
      <c r="AM10" s="139"/>
      <c r="AN10" s="48"/>
    </row>
    <row r="11" spans="1:40">
      <c r="A11" s="135"/>
      <c r="B11" s="136"/>
      <c r="C11" s="127">
        <v>7</v>
      </c>
      <c r="D11" s="24" t="s">
        <v>819</v>
      </c>
      <c r="E11" s="10"/>
      <c r="F11" s="28"/>
      <c r="G11" s="10"/>
      <c r="H11" s="139"/>
      <c r="I11" s="48"/>
      <c r="J11" s="124"/>
      <c r="K11" s="135"/>
      <c r="L11" s="136"/>
      <c r="M11" s="127">
        <v>7</v>
      </c>
      <c r="N11" s="24" t="s">
        <v>819</v>
      </c>
      <c r="O11" s="10"/>
      <c r="P11" s="28"/>
      <c r="Q11" s="10"/>
      <c r="R11" s="139"/>
      <c r="S11" s="48"/>
      <c r="V11" s="135"/>
      <c r="W11" s="136"/>
      <c r="X11" s="127">
        <v>7</v>
      </c>
      <c r="Y11" s="24" t="s">
        <v>819</v>
      </c>
      <c r="Z11" s="10"/>
      <c r="AA11" s="28"/>
      <c r="AB11" s="10"/>
      <c r="AC11" s="139"/>
      <c r="AD11" s="48"/>
      <c r="AE11" s="124"/>
      <c r="AF11" s="135"/>
      <c r="AG11" s="136"/>
      <c r="AH11" s="127">
        <v>7</v>
      </c>
      <c r="AI11" s="24" t="s">
        <v>819</v>
      </c>
      <c r="AJ11" s="10"/>
      <c r="AK11" s="28"/>
      <c r="AL11" s="10"/>
      <c r="AM11" s="139"/>
      <c r="AN11" s="48"/>
    </row>
    <row r="12" spans="1:40">
      <c r="A12" s="135"/>
      <c r="B12" s="136"/>
      <c r="C12" s="127">
        <v>8</v>
      </c>
      <c r="D12" s="24" t="s">
        <v>819</v>
      </c>
      <c r="E12" s="10"/>
      <c r="F12" s="28"/>
      <c r="G12" s="10"/>
      <c r="H12" s="139"/>
      <c r="I12" s="48"/>
      <c r="J12" s="124"/>
      <c r="K12" s="135"/>
      <c r="L12" s="136"/>
      <c r="M12" s="127">
        <v>8</v>
      </c>
      <c r="N12" s="24" t="s">
        <v>819</v>
      </c>
      <c r="O12" s="10"/>
      <c r="P12" s="28"/>
      <c r="Q12" s="10"/>
      <c r="R12" s="139"/>
      <c r="S12" s="48"/>
      <c r="V12" s="135"/>
      <c r="W12" s="136"/>
      <c r="X12" s="127">
        <v>8</v>
      </c>
      <c r="Y12" s="24" t="s">
        <v>819</v>
      </c>
      <c r="Z12" s="10"/>
      <c r="AA12" s="28"/>
      <c r="AB12" s="10"/>
      <c r="AC12" s="139"/>
      <c r="AD12" s="48"/>
      <c r="AE12" s="124"/>
      <c r="AF12" s="135"/>
      <c r="AG12" s="136"/>
      <c r="AH12" s="127">
        <v>8</v>
      </c>
      <c r="AI12" s="24" t="s">
        <v>819</v>
      </c>
      <c r="AJ12" s="10"/>
      <c r="AK12" s="28"/>
      <c r="AL12" s="10"/>
      <c r="AM12" s="139"/>
      <c r="AN12" s="48"/>
    </row>
    <row r="13" spans="1:40">
      <c r="A13" s="135"/>
      <c r="B13" s="136"/>
      <c r="C13" s="127">
        <v>9</v>
      </c>
      <c r="D13" s="24" t="s">
        <v>819</v>
      </c>
      <c r="E13" s="10"/>
      <c r="F13" s="28"/>
      <c r="G13" s="10"/>
      <c r="H13" s="139"/>
      <c r="I13" s="48"/>
      <c r="J13" s="124"/>
      <c r="K13" s="135"/>
      <c r="L13" s="136"/>
      <c r="M13" s="127">
        <v>9</v>
      </c>
      <c r="N13" s="24" t="s">
        <v>819</v>
      </c>
      <c r="O13" s="10"/>
      <c r="P13" s="28"/>
      <c r="Q13" s="10"/>
      <c r="R13" s="139"/>
      <c r="S13" s="48"/>
      <c r="V13" s="135"/>
      <c r="W13" s="136"/>
      <c r="X13" s="127">
        <v>9</v>
      </c>
      <c r="Y13" s="24" t="s">
        <v>819</v>
      </c>
      <c r="Z13" s="10"/>
      <c r="AA13" s="28"/>
      <c r="AB13" s="10"/>
      <c r="AC13" s="139"/>
      <c r="AD13" s="48"/>
      <c r="AE13" s="124"/>
      <c r="AF13" s="135"/>
      <c r="AG13" s="136"/>
      <c r="AH13" s="127">
        <v>9</v>
      </c>
      <c r="AI13" s="24" t="s">
        <v>819</v>
      </c>
      <c r="AJ13" s="10"/>
      <c r="AK13" s="28"/>
      <c r="AL13" s="10"/>
      <c r="AM13" s="139"/>
      <c r="AN13" s="48"/>
    </row>
    <row r="14" spans="1:40">
      <c r="A14" s="135"/>
      <c r="B14" s="136"/>
      <c r="C14" s="127">
        <v>10</v>
      </c>
      <c r="D14" s="24" t="s">
        <v>819</v>
      </c>
      <c r="E14" s="10"/>
      <c r="F14" s="28"/>
      <c r="G14" s="10"/>
      <c r="H14" s="139"/>
      <c r="I14" s="48"/>
      <c r="J14" s="124"/>
      <c r="K14" s="135"/>
      <c r="L14" s="136"/>
      <c r="M14" s="127">
        <v>10</v>
      </c>
      <c r="N14" s="24" t="s">
        <v>819</v>
      </c>
      <c r="O14" s="10"/>
      <c r="P14" s="28"/>
      <c r="Q14" s="10"/>
      <c r="R14" s="139"/>
      <c r="S14" s="48"/>
      <c r="V14" s="135"/>
      <c r="W14" s="136"/>
      <c r="X14" s="127">
        <v>10</v>
      </c>
      <c r="Y14" s="24" t="s">
        <v>819</v>
      </c>
      <c r="Z14" s="10"/>
      <c r="AA14" s="28"/>
      <c r="AB14" s="10"/>
      <c r="AC14" s="139"/>
      <c r="AD14" s="48"/>
      <c r="AE14" s="124"/>
      <c r="AF14" s="135"/>
      <c r="AG14" s="136"/>
      <c r="AH14" s="127">
        <v>10</v>
      </c>
      <c r="AI14" s="24" t="s">
        <v>819</v>
      </c>
      <c r="AJ14" s="10"/>
      <c r="AK14" s="28"/>
      <c r="AL14" s="10"/>
      <c r="AM14" s="139"/>
      <c r="AN14" s="48"/>
    </row>
    <row r="15" spans="1:40">
      <c r="A15" s="135"/>
      <c r="B15" s="136"/>
      <c r="C15" s="127">
        <v>11</v>
      </c>
      <c r="D15" s="24" t="s">
        <v>819</v>
      </c>
      <c r="E15" s="10"/>
      <c r="F15" s="28"/>
      <c r="G15" s="10"/>
      <c r="H15" s="139"/>
      <c r="I15" s="48"/>
      <c r="J15" s="124"/>
      <c r="K15" s="135"/>
      <c r="L15" s="136"/>
      <c r="M15" s="127">
        <v>11</v>
      </c>
      <c r="N15" s="24" t="s">
        <v>819</v>
      </c>
      <c r="O15" s="10"/>
      <c r="P15" s="28"/>
      <c r="Q15" s="10"/>
      <c r="R15" s="139"/>
      <c r="S15" s="48"/>
      <c r="V15" s="135"/>
      <c r="W15" s="136"/>
      <c r="X15" s="127">
        <v>11</v>
      </c>
      <c r="Y15" s="24" t="s">
        <v>819</v>
      </c>
      <c r="Z15" s="10"/>
      <c r="AA15" s="28"/>
      <c r="AB15" s="10"/>
      <c r="AC15" s="139"/>
      <c r="AD15" s="48"/>
      <c r="AE15" s="124"/>
      <c r="AF15" s="135"/>
      <c r="AG15" s="136"/>
      <c r="AH15" s="127">
        <v>11</v>
      </c>
      <c r="AI15" s="24" t="s">
        <v>819</v>
      </c>
      <c r="AJ15" s="10"/>
      <c r="AK15" s="28"/>
      <c r="AL15" s="10"/>
      <c r="AM15" s="139"/>
      <c r="AN15" s="48"/>
    </row>
    <row r="16" spans="1:40">
      <c r="A16" s="135"/>
      <c r="B16" s="136"/>
      <c r="C16" s="127">
        <v>12</v>
      </c>
      <c r="D16" s="24" t="s">
        <v>819</v>
      </c>
      <c r="E16" s="10"/>
      <c r="F16" s="28"/>
      <c r="G16" s="10"/>
      <c r="H16" s="139"/>
      <c r="I16" s="48"/>
      <c r="J16" s="124"/>
      <c r="K16" s="135"/>
      <c r="L16" s="136"/>
      <c r="M16" s="127">
        <v>12</v>
      </c>
      <c r="N16" s="24" t="s">
        <v>819</v>
      </c>
      <c r="O16" s="10"/>
      <c r="P16" s="28"/>
      <c r="Q16" s="10"/>
      <c r="R16" s="139"/>
      <c r="S16" s="48"/>
      <c r="V16" s="135"/>
      <c r="W16" s="136"/>
      <c r="X16" s="127">
        <v>12</v>
      </c>
      <c r="Y16" s="24" t="s">
        <v>819</v>
      </c>
      <c r="Z16" s="10"/>
      <c r="AA16" s="28"/>
      <c r="AB16" s="10"/>
      <c r="AC16" s="139"/>
      <c r="AD16" s="48"/>
      <c r="AE16" s="124"/>
      <c r="AF16" s="135"/>
      <c r="AG16" s="136"/>
      <c r="AH16" s="127">
        <v>12</v>
      </c>
      <c r="AI16" s="24" t="s">
        <v>819</v>
      </c>
      <c r="AJ16" s="10"/>
      <c r="AK16" s="28"/>
      <c r="AL16" s="10"/>
      <c r="AM16" s="139"/>
      <c r="AN16" s="48"/>
    </row>
    <row r="17" spans="1:40">
      <c r="A17" s="135"/>
      <c r="B17" s="136"/>
      <c r="C17" s="127">
        <v>13</v>
      </c>
      <c r="D17" s="24" t="s">
        <v>819</v>
      </c>
      <c r="E17" s="10"/>
      <c r="F17" s="28"/>
      <c r="G17" s="10"/>
      <c r="H17" s="139"/>
      <c r="I17" s="48"/>
      <c r="J17" s="124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  <c r="V17" s="135"/>
      <c r="W17" s="136"/>
      <c r="X17" s="127">
        <v>13</v>
      </c>
      <c r="Y17" s="24" t="s">
        <v>819</v>
      </c>
      <c r="Z17" s="10"/>
      <c r="AA17" s="28"/>
      <c r="AB17" s="10"/>
      <c r="AC17" s="139"/>
      <c r="AD17" s="48"/>
      <c r="AE17" s="124"/>
      <c r="AF17" s="135"/>
      <c r="AG17" s="136"/>
      <c r="AH17" s="127">
        <v>13</v>
      </c>
      <c r="AI17" s="24" t="s">
        <v>819</v>
      </c>
      <c r="AJ17" s="10"/>
      <c r="AK17" s="28"/>
      <c r="AL17" s="10"/>
      <c r="AM17" s="139"/>
      <c r="AN17" s="48"/>
    </row>
    <row r="18" spans="1:40">
      <c r="A18" s="135"/>
      <c r="B18" s="136"/>
      <c r="C18" s="127">
        <v>14</v>
      </c>
      <c r="D18" s="24" t="s">
        <v>819</v>
      </c>
      <c r="E18" s="10"/>
      <c r="F18" s="28"/>
      <c r="G18" s="10"/>
      <c r="H18" s="139"/>
      <c r="I18" s="48"/>
      <c r="J18" s="124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  <c r="V18" s="135"/>
      <c r="W18" s="136"/>
      <c r="X18" s="127">
        <v>14</v>
      </c>
      <c r="Y18" s="24" t="s">
        <v>819</v>
      </c>
      <c r="Z18" s="10"/>
      <c r="AA18" s="28"/>
      <c r="AB18" s="10"/>
      <c r="AC18" s="139"/>
      <c r="AD18" s="48"/>
      <c r="AE18" s="124"/>
      <c r="AF18" s="135"/>
      <c r="AG18" s="136"/>
      <c r="AH18" s="127">
        <v>14</v>
      </c>
      <c r="AI18" s="24" t="s">
        <v>819</v>
      </c>
      <c r="AJ18" s="10"/>
      <c r="AK18" s="28"/>
      <c r="AL18" s="10"/>
      <c r="AM18" s="139"/>
      <c r="AN18" s="48"/>
    </row>
    <row r="19" spans="1:40">
      <c r="A19" s="135"/>
      <c r="B19" s="136"/>
      <c r="C19" s="127">
        <v>15</v>
      </c>
      <c r="D19" s="24" t="s">
        <v>819</v>
      </c>
      <c r="E19" s="10"/>
      <c r="F19" s="28"/>
      <c r="G19" s="10"/>
      <c r="H19" s="139"/>
      <c r="I19" s="48"/>
      <c r="J19" s="124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  <c r="V19" s="135"/>
      <c r="W19" s="136"/>
      <c r="X19" s="127">
        <v>15</v>
      </c>
      <c r="Y19" s="24" t="s">
        <v>819</v>
      </c>
      <c r="Z19" s="10"/>
      <c r="AA19" s="28"/>
      <c r="AB19" s="10"/>
      <c r="AC19" s="139"/>
      <c r="AD19" s="48"/>
      <c r="AE19" s="124"/>
      <c r="AF19" s="135"/>
      <c r="AG19" s="136"/>
      <c r="AH19" s="127">
        <v>15</v>
      </c>
      <c r="AI19" s="24" t="s">
        <v>819</v>
      </c>
      <c r="AJ19" s="10"/>
      <c r="AK19" s="28"/>
      <c r="AL19" s="10"/>
      <c r="AM19" s="139"/>
      <c r="AN19" s="48"/>
    </row>
    <row r="20" spans="1:40">
      <c r="A20" s="135"/>
      <c r="B20" s="136"/>
      <c r="C20" s="127">
        <v>16</v>
      </c>
      <c r="D20" s="24" t="s">
        <v>819</v>
      </c>
      <c r="E20" s="10"/>
      <c r="F20" s="28"/>
      <c r="G20" s="10"/>
      <c r="H20" s="139"/>
      <c r="I20" s="48"/>
      <c r="J20" s="124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  <c r="V20" s="135"/>
      <c r="W20" s="136"/>
      <c r="X20" s="127">
        <v>16</v>
      </c>
      <c r="Y20" s="24" t="s">
        <v>819</v>
      </c>
      <c r="Z20" s="10"/>
      <c r="AA20" s="28"/>
      <c r="AB20" s="10"/>
      <c r="AC20" s="139"/>
      <c r="AD20" s="48"/>
      <c r="AE20" s="124"/>
      <c r="AF20" s="135"/>
      <c r="AG20" s="136"/>
      <c r="AH20" s="127">
        <v>16</v>
      </c>
      <c r="AI20" s="24" t="s">
        <v>819</v>
      </c>
      <c r="AJ20" s="10"/>
      <c r="AK20" s="28"/>
      <c r="AL20" s="10"/>
      <c r="AM20" s="139"/>
      <c r="AN20" s="48"/>
    </row>
    <row r="21" spans="1:40">
      <c r="A21" s="135"/>
      <c r="B21" s="136"/>
      <c r="C21" s="127">
        <v>17</v>
      </c>
      <c r="D21" s="24" t="s">
        <v>819</v>
      </c>
      <c r="E21" s="10"/>
      <c r="F21" s="28"/>
      <c r="G21" s="10"/>
      <c r="H21" s="139"/>
      <c r="I21" s="48"/>
      <c r="J21" s="124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  <c r="V21" s="135"/>
      <c r="W21" s="136"/>
      <c r="X21" s="127">
        <v>17</v>
      </c>
      <c r="Y21" s="24" t="s">
        <v>819</v>
      </c>
      <c r="Z21" s="10"/>
      <c r="AA21" s="28"/>
      <c r="AB21" s="10"/>
      <c r="AC21" s="139"/>
      <c r="AD21" s="48"/>
      <c r="AE21" s="124"/>
      <c r="AF21" s="135"/>
      <c r="AG21" s="136"/>
      <c r="AH21" s="127">
        <v>17</v>
      </c>
      <c r="AI21" s="24" t="s">
        <v>819</v>
      </c>
      <c r="AJ21" s="10"/>
      <c r="AK21" s="28"/>
      <c r="AL21" s="10"/>
      <c r="AM21" s="139"/>
      <c r="AN21" s="48"/>
    </row>
    <row r="22" spans="1:40">
      <c r="A22" s="135"/>
      <c r="B22" s="136"/>
      <c r="C22" s="127">
        <v>18</v>
      </c>
      <c r="D22" s="24" t="s">
        <v>819</v>
      </c>
      <c r="E22" s="10"/>
      <c r="F22" s="28"/>
      <c r="G22" s="10"/>
      <c r="H22" s="139"/>
      <c r="I22" s="48"/>
      <c r="J22" s="124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  <c r="V22" s="135"/>
      <c r="W22" s="136"/>
      <c r="X22" s="127">
        <v>18</v>
      </c>
      <c r="Y22" s="24" t="s">
        <v>819</v>
      </c>
      <c r="Z22" s="10"/>
      <c r="AA22" s="28"/>
      <c r="AB22" s="10"/>
      <c r="AC22" s="139"/>
      <c r="AD22" s="48"/>
      <c r="AE22" s="124"/>
      <c r="AF22" s="135"/>
      <c r="AG22" s="136"/>
      <c r="AH22" s="127">
        <v>18</v>
      </c>
      <c r="AI22" s="24" t="s">
        <v>819</v>
      </c>
      <c r="AJ22" s="10"/>
      <c r="AK22" s="28"/>
      <c r="AL22" s="10"/>
      <c r="AM22" s="139"/>
      <c r="AN22" s="48"/>
    </row>
    <row r="23" spans="1:40">
      <c r="A23" s="135"/>
      <c r="B23" s="136"/>
      <c r="C23" s="127">
        <v>19</v>
      </c>
      <c r="D23" s="24" t="s">
        <v>819</v>
      </c>
      <c r="E23" s="10"/>
      <c r="F23" s="28"/>
      <c r="G23" s="10"/>
      <c r="H23" s="139"/>
      <c r="I23" s="48"/>
      <c r="J23" s="124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  <c r="V23" s="135"/>
      <c r="W23" s="136"/>
      <c r="X23" s="127">
        <v>19</v>
      </c>
      <c r="Y23" s="24" t="s">
        <v>819</v>
      </c>
      <c r="Z23" s="10"/>
      <c r="AA23" s="28"/>
      <c r="AB23" s="10"/>
      <c r="AC23" s="139"/>
      <c r="AD23" s="48"/>
      <c r="AE23" s="124"/>
      <c r="AF23" s="135"/>
      <c r="AG23" s="136"/>
      <c r="AH23" s="127">
        <v>19</v>
      </c>
      <c r="AI23" s="24" t="s">
        <v>819</v>
      </c>
      <c r="AJ23" s="10"/>
      <c r="AK23" s="28"/>
      <c r="AL23" s="10"/>
      <c r="AM23" s="139"/>
      <c r="AN23" s="48"/>
    </row>
    <row r="24" spans="1:40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V24" s="135"/>
      <c r="W24" s="136"/>
      <c r="X24" s="127">
        <v>20</v>
      </c>
      <c r="Y24" s="24" t="s">
        <v>819</v>
      </c>
      <c r="Z24" s="10"/>
      <c r="AA24" s="28"/>
      <c r="AB24" s="10"/>
      <c r="AC24" s="139"/>
      <c r="AD24" s="48"/>
      <c r="AE24" s="124"/>
      <c r="AF24" s="135"/>
      <c r="AG24" s="136"/>
      <c r="AH24" s="127">
        <v>20</v>
      </c>
      <c r="AI24" s="24" t="s">
        <v>819</v>
      </c>
      <c r="AJ24" s="10"/>
      <c r="AK24" s="28"/>
      <c r="AL24" s="10"/>
      <c r="AM24" s="139"/>
      <c r="AN24" s="48"/>
    </row>
    <row r="25" spans="1:40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V25" s="135"/>
      <c r="W25" s="136"/>
      <c r="X25" s="127">
        <v>21</v>
      </c>
      <c r="Y25" s="24" t="s">
        <v>819</v>
      </c>
      <c r="Z25" s="10"/>
      <c r="AA25" s="28"/>
      <c r="AB25" s="10"/>
      <c r="AC25" s="139"/>
      <c r="AD25" s="48"/>
      <c r="AE25" s="124"/>
      <c r="AF25" s="135"/>
      <c r="AG25" s="136"/>
      <c r="AH25" s="127">
        <v>21</v>
      </c>
      <c r="AI25" s="24" t="s">
        <v>819</v>
      </c>
      <c r="AJ25" s="10"/>
      <c r="AK25" s="28"/>
      <c r="AL25" s="10"/>
      <c r="AM25" s="139"/>
      <c r="AN25" s="48"/>
    </row>
    <row r="26" spans="1:40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V26" s="135"/>
      <c r="W26" s="136"/>
      <c r="X26" s="127">
        <v>22</v>
      </c>
      <c r="Y26" s="24" t="s">
        <v>819</v>
      </c>
      <c r="Z26" s="10"/>
      <c r="AA26" s="28"/>
      <c r="AB26" s="10"/>
      <c r="AC26" s="139"/>
      <c r="AD26" s="48"/>
      <c r="AE26" s="124"/>
      <c r="AF26" s="135"/>
      <c r="AG26" s="136"/>
      <c r="AH26" s="127">
        <v>22</v>
      </c>
      <c r="AI26" s="24" t="s">
        <v>819</v>
      </c>
      <c r="AJ26" s="10"/>
      <c r="AK26" s="28"/>
      <c r="AL26" s="10"/>
      <c r="AM26" s="139"/>
      <c r="AN26" s="48"/>
    </row>
    <row r="27" spans="1:40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V27" s="135"/>
      <c r="W27" s="136"/>
      <c r="X27" s="140">
        <v>23</v>
      </c>
      <c r="Y27" s="24" t="s">
        <v>819</v>
      </c>
      <c r="Z27" s="10"/>
      <c r="AA27" s="28"/>
      <c r="AB27" s="10"/>
      <c r="AC27" s="139"/>
      <c r="AD27" s="48"/>
      <c r="AE27" s="124"/>
      <c r="AF27" s="135"/>
      <c r="AG27" s="136"/>
      <c r="AH27" s="140">
        <v>23</v>
      </c>
      <c r="AI27" s="24" t="s">
        <v>819</v>
      </c>
      <c r="AJ27" s="10"/>
      <c r="AK27" s="28"/>
      <c r="AL27" s="10"/>
      <c r="AM27" s="139"/>
      <c r="AN27" s="48"/>
    </row>
    <row r="28" spans="1:40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</row>
    <row r="29" spans="1:40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</row>
    <row r="30" spans="1:40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</row>
    <row r="31" spans="1:40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</row>
    <row r="32" spans="1:40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</row>
    <row r="33" spans="1:40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</row>
    <row r="34" spans="1:40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</row>
    <row r="35" spans="1:40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</row>
    <row r="36" spans="1:40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</row>
    <row r="37" spans="1:40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</row>
    <row r="38" spans="1:40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</row>
    <row r="39" spans="1:40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</row>
    <row r="40" spans="1:40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</row>
    <row r="41" spans="1:40">
      <c r="A41" s="135"/>
      <c r="B41" s="136"/>
      <c r="C41" s="140">
        <v>37</v>
      </c>
      <c r="D41" s="24" t="s">
        <v>819</v>
      </c>
      <c r="E41" s="10"/>
      <c r="F41" s="143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143"/>
      <c r="Q41" s="10"/>
      <c r="R41" s="24"/>
      <c r="S41" s="48"/>
      <c r="T41" s="125"/>
      <c r="V41" s="135"/>
      <c r="W41" s="136"/>
      <c r="X41" s="140">
        <v>37</v>
      </c>
      <c r="Y41" s="24" t="s">
        <v>819</v>
      </c>
      <c r="Z41" s="10"/>
      <c r="AA41" s="143"/>
      <c r="AB41" s="10"/>
      <c r="AC41" s="24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143"/>
      <c r="AL41" s="10"/>
      <c r="AM41" s="24"/>
      <c r="AN41" s="48"/>
    </row>
    <row r="42" spans="1:40">
      <c r="A42" s="135"/>
      <c r="B42" s="136"/>
      <c r="C42" s="140">
        <v>38</v>
      </c>
      <c r="D42" s="24" t="s">
        <v>819</v>
      </c>
      <c r="E42" s="10"/>
      <c r="F42" s="143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143"/>
      <c r="Q42" s="10"/>
      <c r="R42" s="24"/>
      <c r="S42" s="48"/>
      <c r="T42" s="125"/>
      <c r="V42" s="135"/>
      <c r="W42" s="136"/>
      <c r="X42" s="140">
        <v>38</v>
      </c>
      <c r="Y42" s="24" t="s">
        <v>819</v>
      </c>
      <c r="Z42" s="10"/>
      <c r="AA42" s="143"/>
      <c r="AB42" s="10"/>
      <c r="AC42" s="24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143"/>
      <c r="AL42" s="10"/>
      <c r="AM42" s="24"/>
      <c r="AN42" s="48"/>
    </row>
    <row r="43" spans="1:40">
      <c r="A43" s="135"/>
      <c r="B43" s="136"/>
      <c r="C43" s="140">
        <v>39</v>
      </c>
      <c r="D43" s="24" t="s">
        <v>819</v>
      </c>
      <c r="E43" s="10"/>
      <c r="F43" s="143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143"/>
      <c r="Q43" s="10"/>
      <c r="R43" s="24"/>
      <c r="S43" s="48"/>
      <c r="T43" s="125"/>
      <c r="V43" s="135"/>
      <c r="W43" s="136"/>
      <c r="X43" s="140">
        <v>39</v>
      </c>
      <c r="Y43" s="24" t="s">
        <v>819</v>
      </c>
      <c r="Z43" s="10"/>
      <c r="AA43" s="143"/>
      <c r="AB43" s="10"/>
      <c r="AC43" s="24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143"/>
      <c r="AL43" s="10"/>
      <c r="AM43" s="24"/>
      <c r="AN43" s="48"/>
    </row>
    <row r="44" spans="1:40">
      <c r="A44" s="135"/>
      <c r="B44" s="136"/>
      <c r="C44" s="140">
        <v>40</v>
      </c>
      <c r="D44" s="24" t="s">
        <v>819</v>
      </c>
      <c r="E44" s="10"/>
      <c r="F44" s="143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143"/>
      <c r="Q44" s="10"/>
      <c r="R44" s="24"/>
      <c r="S44" s="48"/>
      <c r="T44" s="125"/>
      <c r="V44" s="135"/>
      <c r="W44" s="136"/>
      <c r="X44" s="140">
        <v>40</v>
      </c>
      <c r="Y44" s="24" t="s">
        <v>819</v>
      </c>
      <c r="Z44" s="10"/>
      <c r="AA44" s="143"/>
      <c r="AB44" s="10"/>
      <c r="AC44" s="24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143"/>
      <c r="AL44" s="10"/>
      <c r="AM44" s="24"/>
      <c r="AN44" s="48"/>
    </row>
    <row r="45" spans="1:40">
      <c r="A45" s="135"/>
      <c r="B45" s="136"/>
      <c r="C45" s="140">
        <v>41</v>
      </c>
      <c r="D45" s="24" t="s">
        <v>819</v>
      </c>
      <c r="E45" s="10"/>
      <c r="F45" s="143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143"/>
      <c r="Q45" s="10"/>
      <c r="R45" s="24"/>
      <c r="S45" s="48"/>
      <c r="T45" s="125"/>
      <c r="V45" s="135"/>
      <c r="W45" s="136"/>
      <c r="X45" s="140">
        <v>41</v>
      </c>
      <c r="Y45" s="24" t="s">
        <v>819</v>
      </c>
      <c r="Z45" s="10"/>
      <c r="AA45" s="143"/>
      <c r="AB45" s="10"/>
      <c r="AC45" s="24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143"/>
      <c r="AL45" s="10"/>
      <c r="AM45" s="24"/>
      <c r="AN45" s="48"/>
    </row>
    <row r="46" spans="1:40">
      <c r="A46" s="135"/>
      <c r="B46" s="136"/>
      <c r="C46" s="140">
        <v>42</v>
      </c>
      <c r="D46" s="24" t="s">
        <v>819</v>
      </c>
      <c r="E46" s="10"/>
      <c r="F46" s="143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143"/>
      <c r="Q46" s="10"/>
      <c r="R46" s="24"/>
      <c r="S46" s="48"/>
      <c r="T46" s="125"/>
      <c r="V46" s="135"/>
      <c r="W46" s="136"/>
      <c r="X46" s="140">
        <v>42</v>
      </c>
      <c r="Y46" s="24" t="s">
        <v>819</v>
      </c>
      <c r="Z46" s="10"/>
      <c r="AA46" s="143"/>
      <c r="AB46" s="10"/>
      <c r="AC46" s="24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143"/>
      <c r="AL46" s="10"/>
      <c r="AM46" s="24"/>
      <c r="AN46" s="48"/>
    </row>
    <row r="47" spans="1:40">
      <c r="A47" s="135"/>
      <c r="B47" s="136"/>
      <c r="C47" s="140">
        <v>43</v>
      </c>
      <c r="D47" s="24" t="s">
        <v>819</v>
      </c>
      <c r="E47" s="10"/>
      <c r="F47" s="143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143"/>
      <c r="Q47" s="10"/>
      <c r="R47" s="24"/>
      <c r="S47" s="48"/>
      <c r="T47" s="125"/>
      <c r="V47" s="135"/>
      <c r="W47" s="136"/>
      <c r="X47" s="140">
        <v>43</v>
      </c>
      <c r="Y47" s="24" t="s">
        <v>819</v>
      </c>
      <c r="Z47" s="10"/>
      <c r="AA47" s="143"/>
      <c r="AB47" s="10"/>
      <c r="AC47" s="24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143"/>
      <c r="AL47" s="10"/>
      <c r="AM47" s="24"/>
      <c r="AN47" s="48"/>
    </row>
    <row r="48" spans="1:40">
      <c r="A48" s="135"/>
      <c r="B48" s="136"/>
      <c r="C48" s="140">
        <v>44</v>
      </c>
      <c r="D48" s="24" t="s">
        <v>819</v>
      </c>
      <c r="E48" s="10"/>
      <c r="F48" s="143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143"/>
      <c r="Q48" s="10"/>
      <c r="R48" s="24"/>
      <c r="S48" s="48"/>
      <c r="T48" s="125"/>
      <c r="V48" s="135"/>
      <c r="W48" s="136"/>
      <c r="X48" s="140">
        <v>44</v>
      </c>
      <c r="Y48" s="24" t="s">
        <v>819</v>
      </c>
      <c r="Z48" s="10"/>
      <c r="AA48" s="143"/>
      <c r="AB48" s="10"/>
      <c r="AC48" s="24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143"/>
      <c r="AL48" s="10"/>
      <c r="AM48" s="24"/>
      <c r="AN48" s="48"/>
    </row>
    <row r="49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HW107-03</v>
      </c>
      <c r="F51" s="144" t="str">
        <f>$L$1</f>
        <v>互联网区出口交换机-2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HW107-02</v>
      </c>
      <c r="P51" s="144" t="str">
        <f>$B$1</f>
        <v>互联网区出口交换机-1</v>
      </c>
      <c r="Q51" s="10" t="str">
        <f>VLOOKUP(P51,'00设备表'!$D:$F,2,0)</f>
        <v>华为CE6881H</v>
      </c>
      <c r="R51" s="24" t="s">
        <v>925</v>
      </c>
      <c r="S51" s="48" t="s">
        <v>604</v>
      </c>
      <c r="V51" s="135"/>
      <c r="W51" s="136"/>
      <c r="X51" s="94">
        <v>47</v>
      </c>
      <c r="Y51" s="24" t="s">
        <v>819</v>
      </c>
      <c r="Z51" s="10" t="str">
        <f>VLOOKUP(AA51,'00设备表'!$D:$F,3,0)</f>
        <v>HW108-01</v>
      </c>
      <c r="AA51" s="144" t="str">
        <f>$AG$1</f>
        <v>互联网区万兆存储交换机-1</v>
      </c>
      <c r="AB51" s="10" t="str">
        <f>VLOOKUP(AA51,'00设备表'!$D:$F,2,0)</f>
        <v>华为CE6881H</v>
      </c>
      <c r="AC51" s="24" t="s">
        <v>926</v>
      </c>
      <c r="AD51" s="48" t="s">
        <v>604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HW107-08</v>
      </c>
      <c r="AK51" s="144" t="str">
        <f>$W$1</f>
        <v>互联网区计算节点-2</v>
      </c>
      <c r="AL51" s="10" t="str">
        <f>VLOOKUP(AK51,'00设备表'!$D:$F,2,0)</f>
        <v>烽火R220K V2</v>
      </c>
      <c r="AM51" s="24" t="s">
        <v>926</v>
      </c>
      <c r="AN51" s="48" t="s">
        <v>604</v>
      </c>
    </row>
    <row r="52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HW107-03</v>
      </c>
      <c r="F52" s="144" t="str">
        <f>$L$1</f>
        <v>互联网区出口交换机-2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HW107-02</v>
      </c>
      <c r="P52" s="144" t="str">
        <f>$B$1</f>
        <v>互联网区出口交换机-1</v>
      </c>
      <c r="Q52" s="10" t="str">
        <f>VLOOKUP(P52,'00设备表'!$D:$F,2,0)</f>
        <v>华为CE6881H</v>
      </c>
      <c r="R52" s="24" t="s">
        <v>927</v>
      </c>
      <c r="S52" s="48" t="s">
        <v>604</v>
      </c>
      <c r="V52" s="135"/>
      <c r="W52" s="48"/>
      <c r="X52" s="94">
        <v>48</v>
      </c>
      <c r="Y52" s="24" t="s">
        <v>819</v>
      </c>
      <c r="Z52" s="10" t="str">
        <f>VLOOKUP(AA52,'00设备表'!$D:$F,3,0)</f>
        <v>HW108-01</v>
      </c>
      <c r="AA52" s="144" t="str">
        <f>$AG$1</f>
        <v>互联网区万兆存储交换机-1</v>
      </c>
      <c r="AB52" s="10" t="str">
        <f>VLOOKUP(AA52,'00设备表'!$D:$F,2,0)</f>
        <v>华为CE6881H</v>
      </c>
      <c r="AC52" s="24" t="s">
        <v>928</v>
      </c>
      <c r="AD52" s="48" t="s">
        <v>604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HW107-08</v>
      </c>
      <c r="AK52" s="144" t="str">
        <f>$W$1</f>
        <v>互联网区计算节点-2</v>
      </c>
      <c r="AL52" s="10" t="str">
        <f>VLOOKUP(AK52,'00设备表'!$D:$F,2,0)</f>
        <v>烽火R220K V2</v>
      </c>
      <c r="AM52" s="24" t="s">
        <v>928</v>
      </c>
      <c r="AN52" s="48" t="s">
        <v>604</v>
      </c>
    </row>
    <row r="53" ht="31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HW107-02</v>
      </c>
      <c r="F53" s="145" t="s">
        <v>450</v>
      </c>
      <c r="G53" s="10" t="str">
        <f>VLOOKUP(F53,'00设备表'!$D:$F,2,0)</f>
        <v>华为CE8865-4C</v>
      </c>
      <c r="H53" s="24" t="s">
        <v>825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HW107-02</v>
      </c>
      <c r="P53" s="145" t="s">
        <v>450</v>
      </c>
      <c r="Q53" s="10" t="str">
        <f>VLOOKUP(P53,'00设备表'!$D:$F,2,0)</f>
        <v>华为CE8865-4C</v>
      </c>
      <c r="R53" s="24" t="s">
        <v>905</v>
      </c>
      <c r="S53" s="24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HW107-02</v>
      </c>
      <c r="AA53" s="145" t="s">
        <v>450</v>
      </c>
      <c r="AB53" s="10" t="str">
        <f>VLOOKUP(AA53,'00设备表'!$D:$F,2,0)</f>
        <v>华为CE8865-4C</v>
      </c>
      <c r="AC53" s="24" t="s">
        <v>825</v>
      </c>
      <c r="AD53" s="2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HW107-02</v>
      </c>
      <c r="AK53" s="145" t="s">
        <v>450</v>
      </c>
      <c r="AL53" s="10" t="str">
        <f>VLOOKUP(AK53,'00设备表'!$D:$F,2,0)</f>
        <v>华为CE8865-4C</v>
      </c>
      <c r="AM53" s="24" t="s">
        <v>905</v>
      </c>
      <c r="AN53" s="24"/>
    </row>
    <row r="54" ht="31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HW107-03</v>
      </c>
      <c r="F54" s="145" t="s">
        <v>461</v>
      </c>
      <c r="G54" s="10" t="str">
        <f>VLOOKUP(F54,'00设备表'!$D:$F,2,0)</f>
        <v>华为CE8865-4C</v>
      </c>
      <c r="H54" s="24" t="s">
        <v>825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HW107-03</v>
      </c>
      <c r="P54" s="145" t="s">
        <v>461</v>
      </c>
      <c r="Q54" s="10" t="str">
        <f>VLOOKUP(P54,'00设备表'!$D:$F,2,0)</f>
        <v>华为CE8865-4C</v>
      </c>
      <c r="R54" s="24" t="s">
        <v>905</v>
      </c>
      <c r="S54" s="24"/>
      <c r="V54" s="135"/>
      <c r="W54" s="48"/>
      <c r="X54" s="94">
        <v>50</v>
      </c>
      <c r="Y54" s="139" t="s">
        <v>796</v>
      </c>
      <c r="Z54" s="10" t="str">
        <f>VLOOKUP(AA54,'00设备表'!$D:$F,3,0)</f>
        <v>HW107-03</v>
      </c>
      <c r="AA54" s="145" t="s">
        <v>461</v>
      </c>
      <c r="AB54" s="10" t="str">
        <f>VLOOKUP(AA54,'00设备表'!$D:$F,2,0)</f>
        <v>华为CE8865-4C</v>
      </c>
      <c r="AC54" s="24" t="s">
        <v>825</v>
      </c>
      <c r="AD54" s="2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HW107-03</v>
      </c>
      <c r="AK54" s="145" t="s">
        <v>461</v>
      </c>
      <c r="AL54" s="10" t="str">
        <f>VLOOKUP(AK54,'00设备表'!$D:$F,2,0)</f>
        <v>华为CE8865-4C</v>
      </c>
      <c r="AM54" s="24" t="s">
        <v>905</v>
      </c>
      <c r="AN54" s="24"/>
    </row>
    <row r="55" ht="31" spans="1:40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  <c r="V55" s="135"/>
      <c r="W55" s="48"/>
      <c r="X55" s="94">
        <v>51</v>
      </c>
      <c r="Y55" s="139" t="s">
        <v>796</v>
      </c>
      <c r="Z55" s="10" t="str">
        <f>VLOOKUP(AA55,'00设备表'!$D:$F,3,0)</f>
        <v>HW107-02</v>
      </c>
      <c r="AA55" s="145" t="s">
        <v>450</v>
      </c>
      <c r="AB55" s="10" t="str">
        <f>VLOOKUP(AA55,'00设备表'!$D:$F,2,0)</f>
        <v>华为CE8865-4C</v>
      </c>
      <c r="AC55" s="24" t="s">
        <v>930</v>
      </c>
      <c r="AD55" s="24"/>
      <c r="AE55" s="146"/>
      <c r="AF55" s="135"/>
      <c r="AG55" s="48"/>
      <c r="AH55" s="94">
        <v>51</v>
      </c>
      <c r="AI55" s="139" t="s">
        <v>796</v>
      </c>
      <c r="AJ55" s="10" t="str">
        <f>VLOOKUP(AK55,'00设备表'!$D:$F,3,0)</f>
        <v>HW107-02</v>
      </c>
      <c r="AK55" s="145" t="s">
        <v>450</v>
      </c>
      <c r="AL55" s="10" t="str">
        <f>VLOOKUP(AK55,'00设备表'!$D:$F,2,0)</f>
        <v>华为CE8865-4C</v>
      </c>
      <c r="AM55" s="24" t="s">
        <v>931</v>
      </c>
      <c r="AN55" s="24"/>
    </row>
    <row r="56" ht="31" spans="1:40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  <c r="V56" s="135"/>
      <c r="W56" s="48"/>
      <c r="X56" s="94">
        <v>52</v>
      </c>
      <c r="Y56" s="139" t="s">
        <v>796</v>
      </c>
      <c r="Z56" s="10" t="str">
        <f>VLOOKUP(AA56,'00设备表'!$D:$F,3,0)</f>
        <v>HW107-03</v>
      </c>
      <c r="AA56" s="145" t="s">
        <v>461</v>
      </c>
      <c r="AB56" s="10" t="str">
        <f>VLOOKUP(AA56,'00设备表'!$D:$F,2,0)</f>
        <v>华为CE8865-4C</v>
      </c>
      <c r="AC56" s="24" t="s">
        <v>930</v>
      </c>
      <c r="AD56" s="24"/>
      <c r="AE56" s="146"/>
      <c r="AF56" s="135"/>
      <c r="AG56" s="48"/>
      <c r="AH56" s="94">
        <v>52</v>
      </c>
      <c r="AI56" s="139" t="s">
        <v>796</v>
      </c>
      <c r="AJ56" s="10" t="str">
        <f>VLOOKUP(AK56,'00设备表'!$D:$F,3,0)</f>
        <v>HW107-03</v>
      </c>
      <c r="AK56" s="145" t="s">
        <v>461</v>
      </c>
      <c r="AL56" s="10" t="str">
        <f>VLOOKUP(AK56,'00设备表'!$D:$F,2,0)</f>
        <v>华为CE8865-4C</v>
      </c>
      <c r="AM56" s="24" t="s">
        <v>931</v>
      </c>
      <c r="AN56" s="24"/>
    </row>
    <row r="57" ht="31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HW107-03</v>
      </c>
      <c r="F57" s="144" t="str">
        <f>$L$1</f>
        <v>互联网区出口交换机-2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HW107-02</v>
      </c>
      <c r="P57" s="144" t="str">
        <f>$B$1</f>
        <v>互联网区出口交换机-1</v>
      </c>
      <c r="Q57" s="10" t="str">
        <f>VLOOKUP(P57,'00设备表'!$D:$F,2,0)</f>
        <v>华为CE6881H</v>
      </c>
      <c r="R57" s="24" t="s">
        <v>932</v>
      </c>
      <c r="S57" s="24" t="s">
        <v>603</v>
      </c>
      <c r="V57" s="135"/>
      <c r="W57" s="48"/>
      <c r="X57" s="94">
        <v>53</v>
      </c>
      <c r="Y57" s="139" t="s">
        <v>796</v>
      </c>
      <c r="Z57" s="10" t="str">
        <f>VLOOKUP(AA57,'00设备表'!$D:$F,3,0)</f>
        <v>HW108-01</v>
      </c>
      <c r="AA57" s="144" t="str">
        <f>$AG$1</f>
        <v>互联网区万兆存储交换机-1</v>
      </c>
      <c r="AB57" s="10" t="str">
        <f>VLOOKUP(AA57,'00设备表'!$D:$F,2,0)</f>
        <v>华为CE6881H</v>
      </c>
      <c r="AC57" s="24" t="s">
        <v>933</v>
      </c>
      <c r="AD57" s="24" t="s">
        <v>603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HW107-08</v>
      </c>
      <c r="AK57" s="144" t="str">
        <f>$W$1</f>
        <v>互联网区计算节点-2</v>
      </c>
      <c r="AL57" s="10" t="str">
        <f>VLOOKUP(AK57,'00设备表'!$D:$F,2,0)</f>
        <v>烽火R220K V2</v>
      </c>
      <c r="AM57" s="24" t="s">
        <v>933</v>
      </c>
      <c r="AN57" s="24" t="s">
        <v>603</v>
      </c>
    </row>
    <row r="58" ht="31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HW107-03</v>
      </c>
      <c r="F58" s="144" t="str">
        <f>$L$1</f>
        <v>互联网区出口交换机-2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HW107-02</v>
      </c>
      <c r="P58" s="144" t="str">
        <f>$B$1</f>
        <v>互联网区出口交换机-1</v>
      </c>
      <c r="Q58" s="10" t="str">
        <f>VLOOKUP(P58,'00设备表'!$D:$F,2,0)</f>
        <v>华为CE6881H</v>
      </c>
      <c r="R58" s="24" t="s">
        <v>934</v>
      </c>
      <c r="S58" s="24" t="s">
        <v>603</v>
      </c>
      <c r="V58" s="149"/>
      <c r="W58" s="48"/>
      <c r="X58" s="94">
        <v>54</v>
      </c>
      <c r="Y58" s="139" t="s">
        <v>796</v>
      </c>
      <c r="Z58" s="10" t="str">
        <f>VLOOKUP(AA58,'00设备表'!$D:$F,3,0)</f>
        <v>HW108-01</v>
      </c>
      <c r="AA58" s="144" t="str">
        <f>$AG$1</f>
        <v>互联网区万兆存储交换机-1</v>
      </c>
      <c r="AB58" s="10" t="str">
        <f>VLOOKUP(AA58,'00设备表'!$D:$F,2,0)</f>
        <v>华为CE6881H</v>
      </c>
      <c r="AC58" s="24" t="s">
        <v>935</v>
      </c>
      <c r="AD58" s="24" t="s">
        <v>603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HW107-08</v>
      </c>
      <c r="AK58" s="144" t="str">
        <f>$W$1</f>
        <v>互联网区计算节点-2</v>
      </c>
      <c r="AL58" s="10" t="str">
        <f>VLOOKUP(AK58,'00设备表'!$D:$F,2,0)</f>
        <v>烽火R220K V2</v>
      </c>
      <c r="AM58" s="24" t="s">
        <v>935</v>
      </c>
      <c r="AN58" s="24" t="s">
        <v>603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O58"/>
  <sheetViews>
    <sheetView zoomScale="70" zoomScaleNormal="70" topLeftCell="Q1" workbookViewId="0">
      <selection activeCell="AJ34" sqref="AJ34:AN38"/>
    </sheetView>
  </sheetViews>
  <sheetFormatPr defaultColWidth="9.21428571428571" defaultRowHeight="16.8"/>
  <cols>
    <col min="1" max="2" width="9.21428571428571" style="1"/>
    <col min="3" max="3" width="8.10714285714286" style="1" customWidth="1"/>
    <col min="4" max="4" width="13.1071428571429" style="1" customWidth="1"/>
    <col min="5" max="5" width="11.8839285714286" style="154" customWidth="1"/>
    <col min="6" max="6" width="28.1071428571429" style="1" customWidth="1"/>
    <col min="7" max="7" width="25.2142857142857" style="154" customWidth="1"/>
    <col min="8" max="8" width="9.21428571428571" style="1"/>
    <col min="9" max="9" width="11.4375" style="1" customWidth="1"/>
    <col min="10" max="10" width="9.21428571428571" style="1"/>
    <col min="11" max="11" width="9.5625" style="1" customWidth="1"/>
    <col min="12" max="13" width="9.21428571428571" style="1"/>
    <col min="14" max="14" width="14.8839285714286" style="1" customWidth="1"/>
    <col min="15" max="15" width="11.8839285714286" style="154" customWidth="1"/>
    <col min="16" max="16" width="25.7767857142857" style="1" customWidth="1"/>
    <col min="17" max="17" width="21.3303571428571" style="154" customWidth="1"/>
    <col min="18" max="18" width="13.7767857142857" style="1" customWidth="1"/>
    <col min="19" max="19" width="11.3303571428571" style="1" customWidth="1"/>
    <col min="20" max="21" width="9.21428571428571" style="155"/>
    <col min="22" max="23" width="9.21428571428571" style="1"/>
    <col min="24" max="24" width="8.10714285714286" style="1" customWidth="1"/>
    <col min="25" max="25" width="14" style="1" customWidth="1"/>
    <col min="26" max="26" width="11.8839285714286" style="154" customWidth="1"/>
    <col min="27" max="27" width="25.7767857142857" style="1" customWidth="1"/>
    <col min="28" max="28" width="21.3303571428571" style="154" customWidth="1"/>
    <col min="29" max="31" width="9.21428571428571" style="1"/>
    <col min="32" max="32" width="9.5625" style="1" customWidth="1"/>
    <col min="33" max="34" width="9.21428571428571" style="1"/>
    <col min="35" max="35" width="10.4375" style="1" customWidth="1"/>
    <col min="36" max="36" width="11.8839285714286" style="154" customWidth="1"/>
    <col min="37" max="37" width="25.7767857142857" style="1" customWidth="1"/>
    <col min="38" max="38" width="21.3303571428571" style="154" customWidth="1"/>
    <col min="39" max="39" width="13.7767857142857" style="1" customWidth="1"/>
    <col min="40" max="40" width="13" style="1" customWidth="1"/>
    <col min="41" max="16384" width="9.21428571428571" style="1"/>
  </cols>
  <sheetData>
    <row r="1" s="81" customFormat="1" ht="61" spans="1:41">
      <c r="A1" s="10" t="str">
        <f>VLOOKUP(B1,'00设备表'!$D:$F,3,0)</f>
        <v>HW105-06</v>
      </c>
      <c r="B1" s="42" t="str">
        <f>'00设备表'!D39</f>
        <v>政务外网区万兆业务交换机-1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HW105-08</v>
      </c>
      <c r="L1" s="42" t="str">
        <f>'00设备表'!D48</f>
        <v>政务外网区万兆业务交换机-2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56"/>
      <c r="U1" s="156"/>
      <c r="V1" s="10" t="str">
        <f>VLOOKUP(W1,'00设备表'!$D:$F,3,0)</f>
        <v>HW107-07</v>
      </c>
      <c r="W1" s="42" t="str">
        <f>'00设备表'!D111</f>
        <v>互联网区万兆业务交换机-1</v>
      </c>
      <c r="X1" s="17" t="str">
        <f>VLOOKUP(W1,'00设备表'!$D:$F,2,0)</f>
        <v>华为CE6881H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HW107-08</v>
      </c>
      <c r="AG1" s="42" t="str">
        <f>'00设备表'!D120</f>
        <v>互联网区万兆业务交换机-2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53" customFormat="1" ht="31" spans="1:41">
      <c r="A2" s="119" t="s">
        <v>775</v>
      </c>
      <c r="B2" s="83" t="s">
        <v>913</v>
      </c>
      <c r="C2" s="23" t="s">
        <v>777</v>
      </c>
      <c r="D2" s="22" t="s">
        <v>879</v>
      </c>
      <c r="E2" s="22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57"/>
      <c r="U2" s="157"/>
      <c r="V2" s="119" t="s">
        <v>775</v>
      </c>
      <c r="W2" s="83" t="s">
        <v>913</v>
      </c>
      <c r="X2" s="23" t="s">
        <v>777</v>
      </c>
      <c r="Y2" s="22" t="s">
        <v>879</v>
      </c>
      <c r="Z2" s="22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spans="1:41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ht="31" spans="1:41">
      <c r="A4" s="85" t="s">
        <v>789</v>
      </c>
      <c r="B4" s="86"/>
      <c r="C4" s="89"/>
      <c r="D4" s="24" t="s">
        <v>786</v>
      </c>
      <c r="E4" s="10" t="str">
        <f>VLOOKUP(F4,'00设备表'!$D:$F,3,0)</f>
        <v>HW105-02</v>
      </c>
      <c r="F4" s="28" t="s">
        <v>358</v>
      </c>
      <c r="G4" s="10" t="str">
        <f>VLOOKUP(F4,'00设备表'!$D:$F,2,0)</f>
        <v>华为5855</v>
      </c>
      <c r="H4" s="24" t="s">
        <v>911</v>
      </c>
      <c r="I4" s="24"/>
      <c r="J4" s="124"/>
      <c r="K4" s="85" t="s">
        <v>789</v>
      </c>
      <c r="L4" s="86"/>
      <c r="M4" s="89"/>
      <c r="N4" s="24" t="s">
        <v>786</v>
      </c>
      <c r="O4" s="10" t="s">
        <v>936</v>
      </c>
      <c r="P4" s="28" t="s">
        <v>358</v>
      </c>
      <c r="Q4" s="10" t="str">
        <f>VLOOKUP(P4,'00设备表'!$D:$F,2,0)</f>
        <v>华为5855</v>
      </c>
      <c r="R4" s="24" t="s">
        <v>915</v>
      </c>
      <c r="S4" s="24"/>
      <c r="T4" s="125"/>
      <c r="V4" s="85" t="s">
        <v>789</v>
      </c>
      <c r="W4" s="86"/>
      <c r="X4" s="89"/>
      <c r="Y4" s="24" t="s">
        <v>786</v>
      </c>
      <c r="Z4" s="10" t="str">
        <f>VLOOKUP(AA4,'00设备表'!$D:$F,3,0)</f>
        <v>HW107-08</v>
      </c>
      <c r="AA4" s="28" t="s">
        <v>498</v>
      </c>
      <c r="AB4" s="10" t="str">
        <f>VLOOKUP(AA4,'00设备表'!$D:$F,2,0)</f>
        <v>华为5855</v>
      </c>
      <c r="AC4" s="24" t="s">
        <v>855</v>
      </c>
      <c r="AD4" s="24"/>
      <c r="AE4" s="124"/>
      <c r="AF4" s="85" t="s">
        <v>789</v>
      </c>
      <c r="AG4" s="86"/>
      <c r="AH4" s="89"/>
      <c r="AI4" s="24" t="s">
        <v>786</v>
      </c>
      <c r="AJ4" s="10" t="str">
        <f>VLOOKUP(AK4,'00设备表'!$D:$F,3,0)</f>
        <v>HW107-08</v>
      </c>
      <c r="AK4" s="28" t="s">
        <v>498</v>
      </c>
      <c r="AL4" s="10" t="str">
        <f>VLOOKUP(AK4,'00设备表'!$D:$F,2,0)</f>
        <v>华为5855</v>
      </c>
      <c r="AM4" s="24" t="s">
        <v>856</v>
      </c>
      <c r="AN4" s="24"/>
    </row>
    <row r="5" spans="1:41">
      <c r="A5" s="126">
        <v>0</v>
      </c>
      <c r="B5" s="49" t="s">
        <v>919</v>
      </c>
      <c r="C5" s="134">
        <v>1</v>
      </c>
      <c r="D5" s="24" t="s">
        <v>819</v>
      </c>
      <c r="E5" s="10" t="str">
        <f>VLOOKUP(F5,'00设备表'!$D:$F,3,0)</f>
        <v>HW105-06</v>
      </c>
      <c r="F5" s="28" t="s">
        <v>393</v>
      </c>
      <c r="G5" s="10" t="str">
        <f>VLOOKUP(F5,'00设备表'!$D:$F,2,0)</f>
        <v>烽火R220K V2</v>
      </c>
      <c r="H5" s="139" t="s">
        <v>910</v>
      </c>
      <c r="I5" s="48"/>
      <c r="J5" s="124"/>
      <c r="K5" s="126">
        <v>0</v>
      </c>
      <c r="L5" s="49" t="s">
        <v>919</v>
      </c>
      <c r="M5" s="134">
        <v>1</v>
      </c>
      <c r="N5" s="24" t="s">
        <v>819</v>
      </c>
      <c r="O5" s="10" t="str">
        <f>VLOOKUP(P5,'00设备表'!$D:$F,3,0)</f>
        <v>HW105-06</v>
      </c>
      <c r="P5" s="28" t="s">
        <v>393</v>
      </c>
      <c r="Q5" s="10" t="str">
        <f>VLOOKUP(P5,'00设备表'!$D:$F,2,0)</f>
        <v>烽火R220K V2</v>
      </c>
      <c r="R5" s="139" t="s">
        <v>937</v>
      </c>
      <c r="S5" s="48"/>
      <c r="T5" s="125"/>
      <c r="V5" s="126">
        <v>0</v>
      </c>
      <c r="W5" s="49" t="s">
        <v>919</v>
      </c>
      <c r="X5" s="134">
        <v>1</v>
      </c>
      <c r="Y5" s="24" t="s">
        <v>819</v>
      </c>
      <c r="Z5" s="10" t="str">
        <f>VLOOKUP(AA5,'00设备表'!$D:$F,3,0)</f>
        <v>HW107-07</v>
      </c>
      <c r="AA5" s="28" t="s">
        <v>488</v>
      </c>
      <c r="AB5" s="10" t="str">
        <f>VLOOKUP(AA5,'00设备表'!$D:$F,2,0)</f>
        <v>烽火R220K V2</v>
      </c>
      <c r="AC5" s="139" t="s">
        <v>910</v>
      </c>
      <c r="AD5" s="48"/>
      <c r="AE5" s="165"/>
      <c r="AF5" s="126">
        <v>0</v>
      </c>
      <c r="AG5" s="49" t="s">
        <v>919</v>
      </c>
      <c r="AH5" s="134">
        <v>1</v>
      </c>
      <c r="AI5" s="24" t="s">
        <v>819</v>
      </c>
      <c r="AJ5" s="10" t="str">
        <f>VLOOKUP(AK5,'00设备表'!$D:$F,3,0)</f>
        <v>HW107-07</v>
      </c>
      <c r="AK5" s="28" t="s">
        <v>488</v>
      </c>
      <c r="AL5" s="10" t="str">
        <f>VLOOKUP(AK5,'00设备表'!$D:$F,2,0)</f>
        <v>烽火R220K V2</v>
      </c>
      <c r="AM5" s="139" t="s">
        <v>937</v>
      </c>
      <c r="AN5" s="48"/>
      <c r="AO5" s="16"/>
    </row>
    <row r="6" spans="1:41">
      <c r="A6" s="135"/>
      <c r="B6" s="136"/>
      <c r="C6" s="134">
        <v>2</v>
      </c>
      <c r="D6" s="24" t="s">
        <v>819</v>
      </c>
      <c r="E6" s="10" t="str">
        <f>VLOOKUP(F6,'00设备表'!$D:$F,3,0)</f>
        <v>HW105-06</v>
      </c>
      <c r="F6" s="28" t="s">
        <v>393</v>
      </c>
      <c r="G6" s="10" t="str">
        <f>VLOOKUP(F6,'00设备表'!$D:$F,2,0)</f>
        <v>烽火R220K V2</v>
      </c>
      <c r="H6" s="139" t="s">
        <v>912</v>
      </c>
      <c r="I6" s="48"/>
      <c r="J6" s="124"/>
      <c r="K6" s="135"/>
      <c r="L6" s="136"/>
      <c r="M6" s="134">
        <v>2</v>
      </c>
      <c r="N6" s="24" t="s">
        <v>819</v>
      </c>
      <c r="O6" s="10" t="str">
        <f>VLOOKUP(P6,'00设备表'!$D:$F,3,0)</f>
        <v>HW105-06</v>
      </c>
      <c r="P6" s="28" t="s">
        <v>393</v>
      </c>
      <c r="Q6" s="10" t="str">
        <f>VLOOKUP(P6,'00设备表'!$D:$F,2,0)</f>
        <v>烽火R220K V2</v>
      </c>
      <c r="R6" s="139" t="s">
        <v>938</v>
      </c>
      <c r="S6" s="48"/>
      <c r="T6" s="125"/>
      <c r="V6" s="135"/>
      <c r="W6" s="136"/>
      <c r="X6" s="134">
        <v>2</v>
      </c>
      <c r="Y6" s="24" t="s">
        <v>819</v>
      </c>
      <c r="Z6" s="10" t="str">
        <f>VLOOKUP(AA6,'00设备表'!$D:$F,3,0)</f>
        <v>HW107-07</v>
      </c>
      <c r="AA6" s="28" t="s">
        <v>488</v>
      </c>
      <c r="AB6" s="10" t="str">
        <f>VLOOKUP(AA6,'00设备表'!$D:$F,2,0)</f>
        <v>烽火R220K V2</v>
      </c>
      <c r="AC6" s="139" t="s">
        <v>912</v>
      </c>
      <c r="AD6" s="48"/>
      <c r="AE6" s="165"/>
      <c r="AF6" s="135"/>
      <c r="AG6" s="136"/>
      <c r="AH6" s="134">
        <v>2</v>
      </c>
      <c r="AI6" s="24" t="s">
        <v>819</v>
      </c>
      <c r="AJ6" s="10" t="str">
        <f>VLOOKUP(AK6,'00设备表'!$D:$F,3,0)</f>
        <v>HW107-07</v>
      </c>
      <c r="AK6" s="28" t="s">
        <v>488</v>
      </c>
      <c r="AL6" s="10" t="str">
        <f>VLOOKUP(AK6,'00设备表'!$D:$F,2,0)</f>
        <v>烽火R220K V2</v>
      </c>
      <c r="AM6" s="139" t="s">
        <v>938</v>
      </c>
      <c r="AN6" s="48"/>
      <c r="AO6" s="16"/>
    </row>
    <row r="7" spans="1:41">
      <c r="A7" s="135"/>
      <c r="B7" s="136"/>
      <c r="C7" s="134">
        <v>3</v>
      </c>
      <c r="D7" s="24" t="s">
        <v>819</v>
      </c>
      <c r="E7" s="10" t="str">
        <f>VLOOKUP(F7,'00设备表'!$D:$F,3,0)</f>
        <v>HW105-06</v>
      </c>
      <c r="F7" s="28" t="s">
        <v>393</v>
      </c>
      <c r="G7" s="10" t="str">
        <f>VLOOKUP(F7,'00设备表'!$D:$F,2,0)</f>
        <v>烽火R220K V2</v>
      </c>
      <c r="H7" s="139" t="s">
        <v>939</v>
      </c>
      <c r="I7" s="48"/>
      <c r="J7" s="124"/>
      <c r="K7" s="135"/>
      <c r="L7" s="136"/>
      <c r="M7" s="134">
        <v>3</v>
      </c>
      <c r="N7" s="24" t="s">
        <v>819</v>
      </c>
      <c r="O7" s="10" t="str">
        <f>VLOOKUP(P7,'00设备表'!$D:$F,3,0)</f>
        <v>HW105-06</v>
      </c>
      <c r="P7" s="28" t="s">
        <v>393</v>
      </c>
      <c r="Q7" s="10" t="str">
        <f>VLOOKUP(P7,'00设备表'!$D:$F,2,0)</f>
        <v>烽火R220K V2</v>
      </c>
      <c r="R7" s="139" t="s">
        <v>940</v>
      </c>
      <c r="S7" s="48"/>
      <c r="T7" s="125"/>
      <c r="V7" s="135"/>
      <c r="W7" s="136"/>
      <c r="X7" s="134">
        <v>3</v>
      </c>
      <c r="Y7" s="24" t="s">
        <v>819</v>
      </c>
      <c r="Z7" s="10" t="str">
        <f>VLOOKUP(AA7,'00设备表'!$D:$F,3,0)</f>
        <v>HW107-07</v>
      </c>
      <c r="AA7" s="28" t="s">
        <v>488</v>
      </c>
      <c r="AB7" s="10" t="str">
        <f>VLOOKUP(AA7,'00设备表'!$D:$F,2,0)</f>
        <v>烽火R220K V2</v>
      </c>
      <c r="AC7" s="139" t="s">
        <v>939</v>
      </c>
      <c r="AD7" s="48"/>
      <c r="AE7" s="165"/>
      <c r="AF7" s="135"/>
      <c r="AG7" s="136"/>
      <c r="AH7" s="134">
        <v>3</v>
      </c>
      <c r="AI7" s="24" t="s">
        <v>819</v>
      </c>
      <c r="AJ7" s="10" t="str">
        <f>VLOOKUP(AK7,'00设备表'!$D:$F,3,0)</f>
        <v>HW107-07</v>
      </c>
      <c r="AK7" s="28" t="s">
        <v>488</v>
      </c>
      <c r="AL7" s="10" t="str">
        <f>VLOOKUP(AK7,'00设备表'!$D:$F,2,0)</f>
        <v>烽火R220K V2</v>
      </c>
      <c r="AM7" s="139" t="s">
        <v>940</v>
      </c>
      <c r="AN7" s="48"/>
      <c r="AO7" s="16"/>
    </row>
    <row r="8" spans="1:41">
      <c r="A8" s="135"/>
      <c r="B8" s="136"/>
      <c r="C8" s="134">
        <v>4</v>
      </c>
      <c r="D8" s="24" t="s">
        <v>819</v>
      </c>
      <c r="E8" s="10" t="str">
        <f>VLOOKUP(F8,'00设备表'!$D:$F,3,0)</f>
        <v>HW105-06</v>
      </c>
      <c r="F8" s="28" t="s">
        <v>394</v>
      </c>
      <c r="G8" s="10" t="str">
        <f>VLOOKUP(F8,'00设备表'!$D:$F,2,0)</f>
        <v>烽火R220K V2</v>
      </c>
      <c r="H8" s="139" t="s">
        <v>910</v>
      </c>
      <c r="I8" s="48"/>
      <c r="J8" s="124"/>
      <c r="K8" s="135"/>
      <c r="L8" s="136"/>
      <c r="M8" s="134">
        <v>4</v>
      </c>
      <c r="N8" s="24" t="s">
        <v>819</v>
      </c>
      <c r="O8" s="10" t="str">
        <f>VLOOKUP(P8,'00设备表'!$D:$F,3,0)</f>
        <v>HW105-06</v>
      </c>
      <c r="P8" s="28" t="s">
        <v>394</v>
      </c>
      <c r="Q8" s="10" t="str">
        <f>VLOOKUP(P8,'00设备表'!$D:$F,2,0)</f>
        <v>烽火R220K V2</v>
      </c>
      <c r="R8" s="139" t="s">
        <v>912</v>
      </c>
      <c r="S8" s="48"/>
      <c r="T8" s="125"/>
      <c r="V8" s="135"/>
      <c r="W8" s="136"/>
      <c r="X8" s="134">
        <v>4</v>
      </c>
      <c r="Y8" s="24" t="s">
        <v>819</v>
      </c>
      <c r="Z8" s="10" t="str">
        <f>VLOOKUP(AA8,'00设备表'!$D:$F,3,0)</f>
        <v>HW107-07</v>
      </c>
      <c r="AA8" s="28" t="s">
        <v>489</v>
      </c>
      <c r="AB8" s="10" t="str">
        <f>VLOOKUP(AA8,'00设备表'!$D:$F,2,0)</f>
        <v>烽火R220K V2</v>
      </c>
      <c r="AC8" s="139" t="s">
        <v>910</v>
      </c>
      <c r="AD8" s="48"/>
      <c r="AE8" s="165"/>
      <c r="AF8" s="135"/>
      <c r="AG8" s="136"/>
      <c r="AH8" s="134">
        <v>4</v>
      </c>
      <c r="AI8" s="24" t="s">
        <v>819</v>
      </c>
      <c r="AJ8" s="10" t="str">
        <f>VLOOKUP(AK8,'00设备表'!$D:$F,3,0)</f>
        <v>HW107-07</v>
      </c>
      <c r="AK8" s="28" t="s">
        <v>489</v>
      </c>
      <c r="AL8" s="10" t="str">
        <f>VLOOKUP(AK8,'00设备表'!$D:$F,2,0)</f>
        <v>烽火R220K V2</v>
      </c>
      <c r="AM8" s="139" t="s">
        <v>912</v>
      </c>
      <c r="AN8" s="48"/>
      <c r="AO8" s="16"/>
    </row>
    <row r="9" spans="1:41">
      <c r="A9" s="135"/>
      <c r="B9" s="136"/>
      <c r="C9" s="134">
        <v>5</v>
      </c>
      <c r="D9" s="24" t="s">
        <v>819</v>
      </c>
      <c r="E9" s="10" t="str">
        <f>VLOOKUP(F9,'00设备表'!$D:$F,3,0)</f>
        <v>HW105-08</v>
      </c>
      <c r="F9" s="28" t="s">
        <v>405</v>
      </c>
      <c r="G9" s="10" t="str">
        <f>VLOOKUP(F9,'00设备表'!$D:$F,2,0)</f>
        <v>烽火R220K V2</v>
      </c>
      <c r="H9" s="139" t="s">
        <v>910</v>
      </c>
      <c r="I9" s="48"/>
      <c r="J9" s="124"/>
      <c r="K9" s="135"/>
      <c r="L9" s="136"/>
      <c r="M9" s="134">
        <v>5</v>
      </c>
      <c r="N9" s="24" t="s">
        <v>819</v>
      </c>
      <c r="O9" s="10" t="str">
        <f>VLOOKUP(P9,'00设备表'!$D:$F,3,0)</f>
        <v>HW105-08</v>
      </c>
      <c r="P9" s="28" t="s">
        <v>405</v>
      </c>
      <c r="Q9" s="10" t="str">
        <f>VLOOKUP(P9,'00设备表'!$D:$F,2,0)</f>
        <v>烽火R220K V2</v>
      </c>
      <c r="R9" s="139" t="s">
        <v>912</v>
      </c>
      <c r="S9" s="48"/>
      <c r="T9" s="125"/>
      <c r="V9" s="135"/>
      <c r="W9" s="136"/>
      <c r="X9" s="134">
        <v>5</v>
      </c>
      <c r="Y9" s="24" t="s">
        <v>819</v>
      </c>
      <c r="Z9" s="10" t="str">
        <f>VLOOKUP(AA9,'00设备表'!$D:$F,3,0)</f>
        <v>HW107-08</v>
      </c>
      <c r="AA9" s="28" t="s">
        <v>499</v>
      </c>
      <c r="AB9" s="10" t="str">
        <f>VLOOKUP(AA9,'00设备表'!$D:$F,2,0)</f>
        <v>烽火R220K V2</v>
      </c>
      <c r="AC9" s="139" t="s">
        <v>910</v>
      </c>
      <c r="AD9" s="48"/>
      <c r="AE9" s="165"/>
      <c r="AF9" s="135"/>
      <c r="AG9" s="136"/>
      <c r="AH9" s="134">
        <v>5</v>
      </c>
      <c r="AI9" s="24" t="s">
        <v>819</v>
      </c>
      <c r="AJ9" s="10" t="str">
        <f>VLOOKUP(AK9,'00设备表'!$D:$F,3,0)</f>
        <v>HW107-08</v>
      </c>
      <c r="AK9" s="28" t="s">
        <v>499</v>
      </c>
      <c r="AL9" s="10" t="str">
        <f>VLOOKUP(AK9,'00设备表'!$D:$F,2,0)</f>
        <v>烽火R220K V2</v>
      </c>
      <c r="AM9" s="139" t="s">
        <v>912</v>
      </c>
      <c r="AN9" s="48"/>
      <c r="AO9" s="16"/>
    </row>
    <row r="10" spans="1:41">
      <c r="A10" s="135"/>
      <c r="B10" s="136"/>
      <c r="C10" s="134">
        <v>6</v>
      </c>
      <c r="D10" s="24" t="s">
        <v>819</v>
      </c>
      <c r="E10" s="10" t="str">
        <f>VLOOKUP(F10,'00设备表'!$D:$F,3,0)</f>
        <v>HW105-06</v>
      </c>
      <c r="F10" s="28" t="s">
        <v>399</v>
      </c>
      <c r="G10" s="10" t="str">
        <f>VLOOKUP(F10,'00设备表'!$D:$F,2,0)</f>
        <v>烽火R220K V2</v>
      </c>
      <c r="H10" s="139" t="s">
        <v>910</v>
      </c>
      <c r="I10" s="48"/>
      <c r="J10" s="124"/>
      <c r="K10" s="135"/>
      <c r="L10" s="136"/>
      <c r="M10" s="134">
        <v>6</v>
      </c>
      <c r="N10" s="24" t="s">
        <v>819</v>
      </c>
      <c r="O10" s="10" t="str">
        <f>VLOOKUP(P10,'00设备表'!$D:$F,3,0)</f>
        <v>HW105-06</v>
      </c>
      <c r="P10" s="28" t="s">
        <v>399</v>
      </c>
      <c r="Q10" s="10" t="str">
        <f>VLOOKUP(P10,'00设备表'!$D:$F,2,0)</f>
        <v>烽火R220K V2</v>
      </c>
      <c r="R10" s="139" t="s">
        <v>912</v>
      </c>
      <c r="S10" s="48"/>
      <c r="T10" s="125"/>
      <c r="V10" s="135"/>
      <c r="W10" s="136"/>
      <c r="X10" s="134">
        <v>6</v>
      </c>
      <c r="Y10" s="24" t="s">
        <v>819</v>
      </c>
      <c r="Z10" s="10" t="str">
        <f>VLOOKUP(AA10,'00设备表'!$D:$F,3,0)</f>
        <v>HW107-07</v>
      </c>
      <c r="AA10" s="28" t="s">
        <v>493</v>
      </c>
      <c r="AB10" s="10" t="str">
        <f>VLOOKUP(AA10,'00设备表'!$D:$F,2,0)</f>
        <v>烽火R220K V2</v>
      </c>
      <c r="AC10" s="139" t="s">
        <v>910</v>
      </c>
      <c r="AD10" s="48"/>
      <c r="AE10" s="165"/>
      <c r="AF10" s="135"/>
      <c r="AG10" s="136"/>
      <c r="AH10" s="134">
        <v>6</v>
      </c>
      <c r="AI10" s="24" t="s">
        <v>819</v>
      </c>
      <c r="AJ10" s="10" t="str">
        <f>VLOOKUP(AK10,'00设备表'!$D:$F,3,0)</f>
        <v>HW107-07</v>
      </c>
      <c r="AK10" s="28" t="s">
        <v>493</v>
      </c>
      <c r="AL10" s="10" t="str">
        <f>VLOOKUP(AK10,'00设备表'!$D:$F,2,0)</f>
        <v>烽火R220K V2</v>
      </c>
      <c r="AM10" s="139" t="s">
        <v>912</v>
      </c>
      <c r="AN10" s="48"/>
      <c r="AO10" s="16"/>
    </row>
    <row r="11" spans="1:41">
      <c r="A11" s="135"/>
      <c r="B11" s="136"/>
      <c r="C11" s="134">
        <v>7</v>
      </c>
      <c r="D11" s="24" t="s">
        <v>819</v>
      </c>
      <c r="E11" s="10" t="str">
        <f>VLOOKUP(F11,'00设备表'!$D:$F,3,0)</f>
        <v>HW105-08</v>
      </c>
      <c r="F11" s="28" t="s">
        <v>409</v>
      </c>
      <c r="G11" s="10" t="str">
        <f>VLOOKUP(F11,'00设备表'!$D:$F,2,0)</f>
        <v>烽火R220K V2</v>
      </c>
      <c r="H11" s="139" t="s">
        <v>910</v>
      </c>
      <c r="I11" s="48"/>
      <c r="J11" s="124"/>
      <c r="K11" s="135"/>
      <c r="L11" s="136"/>
      <c r="M11" s="134">
        <v>7</v>
      </c>
      <c r="N11" s="24" t="s">
        <v>819</v>
      </c>
      <c r="O11" s="10" t="str">
        <f>VLOOKUP(P11,'00设备表'!$D:$F,3,0)</f>
        <v>HW105-08</v>
      </c>
      <c r="P11" s="28" t="s">
        <v>409</v>
      </c>
      <c r="Q11" s="10" t="str">
        <f>VLOOKUP(P11,'00设备表'!$D:$F,2,0)</f>
        <v>烽火R220K V2</v>
      </c>
      <c r="R11" s="139" t="s">
        <v>912</v>
      </c>
      <c r="S11" s="48"/>
      <c r="T11" s="125"/>
      <c r="V11" s="135"/>
      <c r="W11" s="136"/>
      <c r="X11" s="134">
        <v>7</v>
      </c>
      <c r="Y11" s="24" t="s">
        <v>819</v>
      </c>
      <c r="Z11" s="10" t="str">
        <f>VLOOKUP(AA11,'00设备表'!$D:$F,3,0)</f>
        <v>HW107-08</v>
      </c>
      <c r="AA11" s="28" t="s">
        <v>503</v>
      </c>
      <c r="AB11" s="10" t="str">
        <f>VLOOKUP(AA11,'00设备表'!$D:$F,2,0)</f>
        <v>烽火R220K V2</v>
      </c>
      <c r="AC11" s="139" t="s">
        <v>910</v>
      </c>
      <c r="AD11" s="48"/>
      <c r="AE11" s="165"/>
      <c r="AF11" s="135"/>
      <c r="AG11" s="136"/>
      <c r="AH11" s="134">
        <v>7</v>
      </c>
      <c r="AI11" s="24" t="s">
        <v>819</v>
      </c>
      <c r="AJ11" s="10" t="str">
        <f>VLOOKUP(AK11,'00设备表'!$D:$F,3,0)</f>
        <v>HW107-08</v>
      </c>
      <c r="AK11" s="28" t="s">
        <v>503</v>
      </c>
      <c r="AL11" s="10" t="str">
        <f>VLOOKUP(AK11,'00设备表'!$D:$F,2,0)</f>
        <v>烽火R220K V2</v>
      </c>
      <c r="AM11" s="139" t="s">
        <v>912</v>
      </c>
      <c r="AN11" s="48"/>
      <c r="AO11" s="16"/>
    </row>
    <row r="12" spans="1:41">
      <c r="A12" s="135"/>
      <c r="B12" s="136"/>
      <c r="C12" s="134">
        <v>8</v>
      </c>
      <c r="D12" s="24" t="s">
        <v>819</v>
      </c>
      <c r="E12" s="10" t="str">
        <f>VLOOKUP(F12,'00设备表'!$D:$F,3,0)</f>
        <v>HW105-06</v>
      </c>
      <c r="F12" s="28" t="s">
        <v>398</v>
      </c>
      <c r="G12" s="10" t="str">
        <f>VLOOKUP(F12,'00设备表'!$D:$F,2,0)</f>
        <v>烽火R220K V2</v>
      </c>
      <c r="H12" s="139" t="s">
        <v>910</v>
      </c>
      <c r="I12" s="48"/>
      <c r="J12" s="124"/>
      <c r="K12" s="135"/>
      <c r="L12" s="136"/>
      <c r="M12" s="134">
        <v>8</v>
      </c>
      <c r="N12" s="24" t="s">
        <v>819</v>
      </c>
      <c r="O12" s="10" t="str">
        <f>VLOOKUP(P12,'00设备表'!$D:$F,3,0)</f>
        <v>HW105-06</v>
      </c>
      <c r="P12" s="28" t="s">
        <v>398</v>
      </c>
      <c r="Q12" s="10" t="str">
        <f>VLOOKUP(P12,'00设备表'!$D:$F,2,0)</f>
        <v>烽火R220K V2</v>
      </c>
      <c r="R12" s="139" t="s">
        <v>912</v>
      </c>
      <c r="S12" s="48"/>
      <c r="T12" s="125"/>
      <c r="V12" s="135"/>
      <c r="W12" s="136"/>
      <c r="X12" s="134">
        <v>8</v>
      </c>
      <c r="Y12" s="24" t="s">
        <v>819</v>
      </c>
      <c r="Z12" s="10" t="str">
        <f>VLOOKUP(AA12,'00设备表'!$D:$F,3,0)</f>
        <v>HW107-07</v>
      </c>
      <c r="AA12" s="28" t="s">
        <v>492</v>
      </c>
      <c r="AB12" s="10" t="str">
        <f>VLOOKUP(AA12,'00设备表'!$D:$F,2,0)</f>
        <v>烽火R220K V2</v>
      </c>
      <c r="AC12" s="139" t="s">
        <v>910</v>
      </c>
      <c r="AD12" s="48"/>
      <c r="AE12" s="165"/>
      <c r="AF12" s="135"/>
      <c r="AG12" s="136"/>
      <c r="AH12" s="134">
        <v>8</v>
      </c>
      <c r="AI12" s="24" t="s">
        <v>819</v>
      </c>
      <c r="AJ12" s="10" t="str">
        <f>VLOOKUP(AK12,'00设备表'!$D:$F,3,0)</f>
        <v>HW107-07</v>
      </c>
      <c r="AK12" s="28" t="s">
        <v>492</v>
      </c>
      <c r="AL12" s="10" t="str">
        <f>VLOOKUP(AK12,'00设备表'!$D:$F,2,0)</f>
        <v>烽火R220K V2</v>
      </c>
      <c r="AM12" s="139" t="s">
        <v>912</v>
      </c>
      <c r="AN12" s="48"/>
      <c r="AO12" s="16"/>
    </row>
    <row r="13" spans="1:41">
      <c r="A13" s="135"/>
      <c r="B13" s="136"/>
      <c r="C13" s="134">
        <v>9</v>
      </c>
      <c r="D13" s="24" t="s">
        <v>819</v>
      </c>
      <c r="E13" s="10" t="str">
        <f>VLOOKUP(F13,'00设备表'!$D:$F,3,0)</f>
        <v>HW105-08</v>
      </c>
      <c r="F13" s="28" t="s">
        <v>408</v>
      </c>
      <c r="G13" s="10" t="str">
        <f>VLOOKUP(F13,'00设备表'!$D:$F,2,0)</f>
        <v>烽火R220K V2</v>
      </c>
      <c r="H13" s="139" t="s">
        <v>910</v>
      </c>
      <c r="I13" s="48"/>
      <c r="J13" s="124"/>
      <c r="K13" s="135"/>
      <c r="L13" s="136"/>
      <c r="M13" s="134">
        <v>9</v>
      </c>
      <c r="N13" s="24" t="s">
        <v>819</v>
      </c>
      <c r="O13" s="10" t="str">
        <f>VLOOKUP(P13,'00设备表'!$D:$F,3,0)</f>
        <v>HW105-08</v>
      </c>
      <c r="P13" s="28" t="s">
        <v>408</v>
      </c>
      <c r="Q13" s="10" t="str">
        <f>VLOOKUP(P13,'00设备表'!$D:$F,2,0)</f>
        <v>烽火R220K V2</v>
      </c>
      <c r="R13" s="139" t="s">
        <v>912</v>
      </c>
      <c r="S13" s="48"/>
      <c r="T13" s="125"/>
      <c r="V13" s="135"/>
      <c r="W13" s="136"/>
      <c r="X13" s="134">
        <v>9</v>
      </c>
      <c r="Y13" s="24" t="s">
        <v>819</v>
      </c>
      <c r="Z13" s="10" t="str">
        <f>VLOOKUP(AA13,'00设备表'!$D:$F,3,0)</f>
        <v>HW107-08</v>
      </c>
      <c r="AA13" s="28" t="s">
        <v>502</v>
      </c>
      <c r="AB13" s="10" t="str">
        <f>VLOOKUP(AA13,'00设备表'!$D:$F,2,0)</f>
        <v>烽火R220K V2</v>
      </c>
      <c r="AC13" s="139" t="s">
        <v>910</v>
      </c>
      <c r="AD13" s="48"/>
      <c r="AE13" s="165"/>
      <c r="AF13" s="135"/>
      <c r="AG13" s="136"/>
      <c r="AH13" s="134">
        <v>9</v>
      </c>
      <c r="AI13" s="24" t="s">
        <v>819</v>
      </c>
      <c r="AJ13" s="10" t="str">
        <f>VLOOKUP(AK13,'00设备表'!$D:$F,3,0)</f>
        <v>HW107-08</v>
      </c>
      <c r="AK13" s="28" t="s">
        <v>502</v>
      </c>
      <c r="AL13" s="10" t="str">
        <f>VLOOKUP(AK13,'00设备表'!$D:$F,2,0)</f>
        <v>烽火R220K V2</v>
      </c>
      <c r="AM13" s="139" t="s">
        <v>912</v>
      </c>
      <c r="AN13" s="48"/>
      <c r="AO13" s="16"/>
    </row>
    <row r="14" spans="1:41">
      <c r="A14" s="135"/>
      <c r="B14" s="136"/>
      <c r="C14" s="134">
        <v>10</v>
      </c>
      <c r="D14" s="24" t="s">
        <v>819</v>
      </c>
      <c r="E14" s="10" t="str">
        <f>VLOOKUP(F14,'00设备表'!$D:$F,3,0)</f>
        <v>HW105-06</v>
      </c>
      <c r="F14" s="28" t="s">
        <v>397</v>
      </c>
      <c r="G14" s="10" t="str">
        <f>VLOOKUP(F14,'00设备表'!$D:$F,2,0)</f>
        <v>烽火R220K V2</v>
      </c>
      <c r="H14" s="139" t="s">
        <v>910</v>
      </c>
      <c r="I14" s="48"/>
      <c r="J14" s="124"/>
      <c r="K14" s="135"/>
      <c r="L14" s="136"/>
      <c r="M14" s="134">
        <v>10</v>
      </c>
      <c r="N14" s="24" t="s">
        <v>819</v>
      </c>
      <c r="O14" s="10" t="str">
        <f>VLOOKUP(P14,'00设备表'!$D:$F,3,0)</f>
        <v>HW105-06</v>
      </c>
      <c r="P14" s="28" t="s">
        <v>397</v>
      </c>
      <c r="Q14" s="10" t="str">
        <f>VLOOKUP(P14,'00设备表'!$D:$F,2,0)</f>
        <v>烽火R220K V2</v>
      </c>
      <c r="R14" s="139" t="s">
        <v>912</v>
      </c>
      <c r="S14" s="48"/>
      <c r="T14" s="125"/>
      <c r="V14" s="135"/>
      <c r="W14" s="136"/>
      <c r="X14" s="134">
        <v>10</v>
      </c>
      <c r="Y14" s="24" t="s">
        <v>819</v>
      </c>
      <c r="Z14" s="10" t="str">
        <f>VLOOKUP(AA14,'00设备表'!$D:$F,3,0)</f>
        <v>HW107-07</v>
      </c>
      <c r="AA14" s="28" t="s">
        <v>491</v>
      </c>
      <c r="AB14" s="10" t="str">
        <f>VLOOKUP(AA14,'00设备表'!$D:$F,2,0)</f>
        <v>烽火R220K V2</v>
      </c>
      <c r="AC14" s="139" t="s">
        <v>910</v>
      </c>
      <c r="AD14" s="48"/>
      <c r="AE14" s="165"/>
      <c r="AF14" s="135"/>
      <c r="AG14" s="136"/>
      <c r="AH14" s="134">
        <v>10</v>
      </c>
      <c r="AI14" s="24" t="s">
        <v>819</v>
      </c>
      <c r="AJ14" s="10" t="str">
        <f>VLOOKUP(AK14,'00设备表'!$D:$F,3,0)</f>
        <v>HW107-07</v>
      </c>
      <c r="AK14" s="28" t="s">
        <v>491</v>
      </c>
      <c r="AL14" s="10" t="str">
        <f>VLOOKUP(AK14,'00设备表'!$D:$F,2,0)</f>
        <v>烽火R220K V2</v>
      </c>
      <c r="AM14" s="139" t="s">
        <v>912</v>
      </c>
      <c r="AN14" s="48"/>
      <c r="AO14" s="16"/>
    </row>
    <row r="15" spans="1:41">
      <c r="A15" s="135"/>
      <c r="B15" s="136"/>
      <c r="C15" s="134">
        <v>11</v>
      </c>
      <c r="D15" s="24" t="s">
        <v>819</v>
      </c>
      <c r="E15" s="10" t="str">
        <f>VLOOKUP(F15,'00设备表'!$D:$F,3,0)</f>
        <v>HW105-08</v>
      </c>
      <c r="F15" s="28" t="s">
        <v>407</v>
      </c>
      <c r="G15" s="10" t="str">
        <f>VLOOKUP(F15,'00设备表'!$D:$F,2,0)</f>
        <v>烽火R220K V2</v>
      </c>
      <c r="H15" s="139" t="s">
        <v>910</v>
      </c>
      <c r="I15" s="48"/>
      <c r="J15" s="124"/>
      <c r="K15" s="135"/>
      <c r="L15" s="136"/>
      <c r="M15" s="134">
        <v>11</v>
      </c>
      <c r="N15" s="24" t="s">
        <v>819</v>
      </c>
      <c r="O15" s="10" t="str">
        <f>VLOOKUP(P15,'00设备表'!$D:$F,3,0)</f>
        <v>HW105-08</v>
      </c>
      <c r="P15" s="28" t="s">
        <v>407</v>
      </c>
      <c r="Q15" s="10" t="str">
        <f>VLOOKUP(P15,'00设备表'!$D:$F,2,0)</f>
        <v>烽火R220K V2</v>
      </c>
      <c r="R15" s="139" t="s">
        <v>912</v>
      </c>
      <c r="S15" s="48"/>
      <c r="T15" s="125"/>
      <c r="V15" s="135"/>
      <c r="W15" s="136"/>
      <c r="X15" s="134">
        <v>11</v>
      </c>
      <c r="Y15" s="24" t="s">
        <v>819</v>
      </c>
      <c r="Z15" s="10" t="str">
        <f>VLOOKUP(AA15,'00设备表'!$D:$F,3,0)</f>
        <v>HW107-08</v>
      </c>
      <c r="AA15" s="28" t="s">
        <v>501</v>
      </c>
      <c r="AB15" s="10" t="str">
        <f>VLOOKUP(AA15,'00设备表'!$D:$F,2,0)</f>
        <v>烽火R220K V2</v>
      </c>
      <c r="AC15" s="139" t="s">
        <v>910</v>
      </c>
      <c r="AD15" s="48"/>
      <c r="AE15" s="165"/>
      <c r="AF15" s="135"/>
      <c r="AG15" s="136"/>
      <c r="AH15" s="134">
        <v>11</v>
      </c>
      <c r="AI15" s="24" t="s">
        <v>819</v>
      </c>
      <c r="AJ15" s="10" t="str">
        <f>VLOOKUP(AK15,'00设备表'!$D:$F,3,0)</f>
        <v>HW107-08</v>
      </c>
      <c r="AK15" s="28" t="s">
        <v>501</v>
      </c>
      <c r="AL15" s="10" t="str">
        <f>VLOOKUP(AK15,'00设备表'!$D:$F,2,0)</f>
        <v>烽火R220K V2</v>
      </c>
      <c r="AM15" s="139" t="s">
        <v>912</v>
      </c>
      <c r="AN15" s="48"/>
      <c r="AO15" s="16"/>
    </row>
    <row r="16" spans="1:41">
      <c r="A16" s="135"/>
      <c r="B16" s="136"/>
      <c r="C16" s="134">
        <v>12</v>
      </c>
      <c r="D16" s="24" t="s">
        <v>819</v>
      </c>
      <c r="E16" s="10" t="str">
        <f>VLOOKUP(F16,'00设备表'!$D:$F,3,0)</f>
        <v>HW105-06</v>
      </c>
      <c r="F16" s="28" t="s">
        <v>396</v>
      </c>
      <c r="G16" s="10" t="str">
        <f>VLOOKUP(F16,'00设备表'!$D:$F,2,0)</f>
        <v>烽火R220K V2</v>
      </c>
      <c r="H16" s="139" t="s">
        <v>910</v>
      </c>
      <c r="I16" s="48"/>
      <c r="J16" s="124"/>
      <c r="K16" s="135"/>
      <c r="L16" s="136"/>
      <c r="M16" s="134">
        <v>12</v>
      </c>
      <c r="N16" s="24" t="s">
        <v>819</v>
      </c>
      <c r="O16" s="10" t="str">
        <f>VLOOKUP(P16,'00设备表'!$D:$F,3,0)</f>
        <v>HW105-06</v>
      </c>
      <c r="P16" s="28" t="s">
        <v>396</v>
      </c>
      <c r="Q16" s="10" t="str">
        <f>VLOOKUP(P16,'00设备表'!$D:$F,2,0)</f>
        <v>烽火R220K V2</v>
      </c>
      <c r="R16" s="139" t="s">
        <v>912</v>
      </c>
      <c r="S16" s="48"/>
      <c r="T16" s="125"/>
      <c r="V16" s="135"/>
      <c r="W16" s="136"/>
      <c r="X16" s="134">
        <v>12</v>
      </c>
      <c r="Y16" s="24" t="s">
        <v>819</v>
      </c>
      <c r="Z16" s="10" t="str">
        <f>VLOOKUP(AA16,'00设备表'!$D:$F,3,0)</f>
        <v>HW107-07</v>
      </c>
      <c r="AA16" s="28" t="s">
        <v>490</v>
      </c>
      <c r="AB16" s="10" t="str">
        <f>VLOOKUP(AA16,'00设备表'!$D:$F,2,0)</f>
        <v>烽火R220K V2</v>
      </c>
      <c r="AC16" s="139" t="s">
        <v>910</v>
      </c>
      <c r="AD16" s="48"/>
      <c r="AE16" s="165"/>
      <c r="AF16" s="135"/>
      <c r="AG16" s="136"/>
      <c r="AH16" s="134">
        <v>12</v>
      </c>
      <c r="AI16" s="24" t="s">
        <v>819</v>
      </c>
      <c r="AJ16" s="10" t="str">
        <f>VLOOKUP(AK16,'00设备表'!$D:$F,3,0)</f>
        <v>HW107-07</v>
      </c>
      <c r="AK16" s="28" t="s">
        <v>490</v>
      </c>
      <c r="AL16" s="10" t="str">
        <f>VLOOKUP(AK16,'00设备表'!$D:$F,2,0)</f>
        <v>烽火R220K V2</v>
      </c>
      <c r="AM16" s="139" t="s">
        <v>912</v>
      </c>
      <c r="AN16" s="48"/>
      <c r="AO16" s="16"/>
    </row>
    <row r="17" spans="1:41">
      <c r="A17" s="135"/>
      <c r="B17" s="136"/>
      <c r="C17" s="134">
        <v>13</v>
      </c>
      <c r="D17" s="24" t="s">
        <v>819</v>
      </c>
      <c r="E17" s="10" t="str">
        <f>VLOOKUP(F17,'00设备表'!$D:$F,3,0)</f>
        <v>HW105-08</v>
      </c>
      <c r="F17" s="28" t="s">
        <v>406</v>
      </c>
      <c r="G17" s="10" t="str">
        <f>VLOOKUP(F17,'00设备表'!$D:$F,2,0)</f>
        <v>烽火R220K V2</v>
      </c>
      <c r="H17" s="139" t="s">
        <v>910</v>
      </c>
      <c r="I17" s="48"/>
      <c r="J17" s="124"/>
      <c r="K17" s="135"/>
      <c r="L17" s="136"/>
      <c r="M17" s="134">
        <v>13</v>
      </c>
      <c r="N17" s="24" t="s">
        <v>819</v>
      </c>
      <c r="O17" s="10" t="str">
        <f>VLOOKUP(P17,'00设备表'!$D:$F,3,0)</f>
        <v>HW105-08</v>
      </c>
      <c r="P17" s="28" t="s">
        <v>406</v>
      </c>
      <c r="Q17" s="10" t="str">
        <f>VLOOKUP(P17,'00设备表'!$D:$F,2,0)</f>
        <v>烽火R220K V2</v>
      </c>
      <c r="R17" s="139" t="s">
        <v>912</v>
      </c>
      <c r="S17" s="48"/>
      <c r="T17" s="125"/>
      <c r="V17" s="135"/>
      <c r="W17" s="136"/>
      <c r="X17" s="134">
        <v>13</v>
      </c>
      <c r="Y17" s="24" t="s">
        <v>819</v>
      </c>
      <c r="Z17" s="10" t="str">
        <f>VLOOKUP(AA17,'00设备表'!$D:$F,3,0)</f>
        <v>HW107-08</v>
      </c>
      <c r="AA17" s="28" t="s">
        <v>500</v>
      </c>
      <c r="AB17" s="10" t="str">
        <f>VLOOKUP(AA17,'00设备表'!$D:$F,2,0)</f>
        <v>烽火R220K V2</v>
      </c>
      <c r="AC17" s="139" t="s">
        <v>910</v>
      </c>
      <c r="AD17" s="48"/>
      <c r="AE17" s="165"/>
      <c r="AF17" s="135"/>
      <c r="AG17" s="136"/>
      <c r="AH17" s="134">
        <v>13</v>
      </c>
      <c r="AI17" s="24" t="s">
        <v>819</v>
      </c>
      <c r="AJ17" s="10" t="str">
        <f>VLOOKUP(AK17,'00设备表'!$D:$F,3,0)</f>
        <v>HW107-08</v>
      </c>
      <c r="AK17" s="28" t="s">
        <v>500</v>
      </c>
      <c r="AL17" s="10" t="str">
        <f>VLOOKUP(AK17,'00设备表'!$D:$F,2,0)</f>
        <v>烽火R220K V2</v>
      </c>
      <c r="AM17" s="139" t="s">
        <v>912</v>
      </c>
      <c r="AN17" s="48"/>
      <c r="AO17" s="16"/>
    </row>
    <row r="18" spans="1:41">
      <c r="A18" s="135"/>
      <c r="B18" s="136"/>
      <c r="C18" s="134">
        <v>14</v>
      </c>
      <c r="D18" s="24" t="s">
        <v>819</v>
      </c>
      <c r="E18" s="10" t="str">
        <f>VLOOKUP(F18,'00设备表'!$D:$F,3,0)</f>
        <v>HW105-06</v>
      </c>
      <c r="F18" s="28" t="s">
        <v>395</v>
      </c>
      <c r="G18" s="10" t="str">
        <f>VLOOKUP(F18,'00设备表'!$D:$F,2,0)</f>
        <v>烽火R220K V2</v>
      </c>
      <c r="H18" s="139" t="s">
        <v>910</v>
      </c>
      <c r="I18" s="48"/>
      <c r="J18" s="124"/>
      <c r="K18" s="135"/>
      <c r="L18" s="136"/>
      <c r="M18" s="134">
        <v>14</v>
      </c>
      <c r="N18" s="24" t="s">
        <v>819</v>
      </c>
      <c r="O18" s="10" t="str">
        <f>VLOOKUP(P18,'00设备表'!$D:$F,3,0)</f>
        <v>HW105-06</v>
      </c>
      <c r="P18" s="28" t="s">
        <v>395</v>
      </c>
      <c r="Q18" s="10" t="str">
        <f>VLOOKUP(P18,'00设备表'!$D:$F,2,0)</f>
        <v>烽火R220K V2</v>
      </c>
      <c r="R18" s="139" t="s">
        <v>912</v>
      </c>
      <c r="S18" s="48"/>
      <c r="T18" s="125"/>
      <c r="V18" s="135"/>
      <c r="W18" s="136"/>
      <c r="X18" s="134">
        <v>14</v>
      </c>
      <c r="Y18" s="24" t="s">
        <v>819</v>
      </c>
      <c r="Z18" s="10" t="str">
        <f>VLOOKUP(AA18,'00设备表'!$D:$F,3,0)</f>
        <v>HW107-04</v>
      </c>
      <c r="AA18" s="28" t="s">
        <v>472</v>
      </c>
      <c r="AB18" s="10" t="str">
        <f>VLOOKUP(AA18,'00设备表'!$D:$F,2,0)</f>
        <v>烽火R220K V2</v>
      </c>
      <c r="AC18" s="139" t="s">
        <v>910</v>
      </c>
      <c r="AD18" s="48"/>
      <c r="AE18" s="165"/>
      <c r="AF18" s="135"/>
      <c r="AG18" s="136"/>
      <c r="AH18" s="134">
        <v>14</v>
      </c>
      <c r="AI18" s="24" t="s">
        <v>819</v>
      </c>
      <c r="AJ18" s="10" t="str">
        <f>VLOOKUP(AK18,'00设备表'!$D:$F,3,0)</f>
        <v>HW107-04</v>
      </c>
      <c r="AK18" s="28" t="s">
        <v>472</v>
      </c>
      <c r="AL18" s="10" t="str">
        <f>VLOOKUP(AK18,'00设备表'!$D:$F,2,0)</f>
        <v>烽火R220K V2</v>
      </c>
      <c r="AM18" s="139" t="s">
        <v>912</v>
      </c>
      <c r="AN18" s="48"/>
      <c r="AO18" s="16"/>
    </row>
    <row r="19" spans="1:41">
      <c r="A19" s="135"/>
      <c r="B19" s="136"/>
      <c r="C19" s="134">
        <v>15</v>
      </c>
      <c r="D19" s="24" t="s">
        <v>819</v>
      </c>
      <c r="E19" s="10" t="str">
        <f>VLOOKUP(F19,'00设备表'!$D:$F,3,0)</f>
        <v>HW105-04</v>
      </c>
      <c r="F19" s="28" t="s">
        <v>378</v>
      </c>
      <c r="G19" s="10" t="str">
        <f>VLOOKUP(F19,'00设备表'!$D:$F,2,0)</f>
        <v>烽火R220K V2</v>
      </c>
      <c r="H19" s="139" t="s">
        <v>910</v>
      </c>
      <c r="I19" s="48"/>
      <c r="J19" s="124"/>
      <c r="K19" s="135"/>
      <c r="L19" s="136"/>
      <c r="M19" s="134">
        <v>15</v>
      </c>
      <c r="N19" s="24" t="s">
        <v>819</v>
      </c>
      <c r="O19" s="10" t="str">
        <f>VLOOKUP(P19,'00设备表'!$D:$F,3,0)</f>
        <v>HW105-04</v>
      </c>
      <c r="P19" s="28" t="s">
        <v>378</v>
      </c>
      <c r="Q19" s="10" t="str">
        <f>VLOOKUP(P19,'00设备表'!$D:$F,2,0)</f>
        <v>烽火R220K V2</v>
      </c>
      <c r="R19" s="139" t="s">
        <v>912</v>
      </c>
      <c r="S19" s="48"/>
      <c r="T19" s="125"/>
      <c r="V19" s="135"/>
      <c r="W19" s="136"/>
      <c r="X19" s="134">
        <v>15</v>
      </c>
      <c r="Y19" s="24" t="s">
        <v>819</v>
      </c>
      <c r="Z19" s="10" t="str">
        <f>VLOOKUP(AA19,'00设备表'!$D:$F,3,0)</f>
        <v>HW107-06</v>
      </c>
      <c r="AA19" s="28" t="s">
        <v>483</v>
      </c>
      <c r="AB19" s="10" t="str">
        <f>VLOOKUP(AA19,'00设备表'!$D:$F,2,0)</f>
        <v>烽火R220K V2</v>
      </c>
      <c r="AC19" s="139" t="s">
        <v>910</v>
      </c>
      <c r="AD19" s="48"/>
      <c r="AE19" s="165"/>
      <c r="AF19" s="135"/>
      <c r="AG19" s="136"/>
      <c r="AH19" s="134">
        <v>15</v>
      </c>
      <c r="AI19" s="24" t="s">
        <v>819</v>
      </c>
      <c r="AJ19" s="10" t="str">
        <f>VLOOKUP(AK19,'00设备表'!$D:$F,3,0)</f>
        <v>HW107-06</v>
      </c>
      <c r="AK19" s="28" t="s">
        <v>483</v>
      </c>
      <c r="AL19" s="10" t="str">
        <f>VLOOKUP(AK19,'00设备表'!$D:$F,2,0)</f>
        <v>烽火R220K V2</v>
      </c>
      <c r="AM19" s="139" t="s">
        <v>912</v>
      </c>
      <c r="AN19" s="48"/>
      <c r="AO19" s="16"/>
    </row>
    <row r="20" spans="1:41">
      <c r="A20" s="135"/>
      <c r="B20" s="136"/>
      <c r="C20" s="134">
        <v>16</v>
      </c>
      <c r="D20" s="24" t="s">
        <v>819</v>
      </c>
      <c r="E20" s="10" t="str">
        <f>VLOOKUP(F20,'00设备表'!$D:$F,3,0)</f>
        <v>HW105-05</v>
      </c>
      <c r="F20" s="28" t="s">
        <v>389</v>
      </c>
      <c r="G20" s="10" t="str">
        <f>VLOOKUP(F20,'00设备表'!$D:$F,2,0)</f>
        <v>烽火R220K V2</v>
      </c>
      <c r="H20" s="139" t="s">
        <v>910</v>
      </c>
      <c r="I20" s="48"/>
      <c r="J20" s="124"/>
      <c r="K20" s="135"/>
      <c r="L20" s="136"/>
      <c r="M20" s="134">
        <v>16</v>
      </c>
      <c r="N20" s="24" t="s">
        <v>819</v>
      </c>
      <c r="O20" s="10" t="str">
        <f>VLOOKUP(P20,'00设备表'!$D:$F,3,0)</f>
        <v>HW105-05</v>
      </c>
      <c r="P20" s="28" t="s">
        <v>389</v>
      </c>
      <c r="Q20" s="10" t="str">
        <f>VLOOKUP(P20,'00设备表'!$D:$F,2,0)</f>
        <v>烽火R220K V2</v>
      </c>
      <c r="R20" s="139" t="s">
        <v>912</v>
      </c>
      <c r="S20" s="48"/>
      <c r="T20" s="125"/>
      <c r="V20" s="135"/>
      <c r="W20" s="136"/>
      <c r="X20" s="134">
        <v>16</v>
      </c>
      <c r="Y20" s="24" t="s">
        <v>819</v>
      </c>
      <c r="Z20" s="10" t="str">
        <f>VLOOKUP(AA20,'00设备表'!$D:$F,3,0)</f>
        <v>HW107-04</v>
      </c>
      <c r="AA20" s="28" t="s">
        <v>471</v>
      </c>
      <c r="AB20" s="10" t="str">
        <f>VLOOKUP(AA20,'00设备表'!$D:$F,2,0)</f>
        <v>烽火R220K V2</v>
      </c>
      <c r="AC20" s="139" t="s">
        <v>910</v>
      </c>
      <c r="AD20" s="48"/>
      <c r="AE20" s="165"/>
      <c r="AF20" s="135"/>
      <c r="AG20" s="136"/>
      <c r="AH20" s="134">
        <v>16</v>
      </c>
      <c r="AI20" s="24" t="s">
        <v>819</v>
      </c>
      <c r="AJ20" s="10" t="str">
        <f>VLOOKUP(AK20,'00设备表'!$D:$F,3,0)</f>
        <v>HW107-04</v>
      </c>
      <c r="AK20" s="28" t="s">
        <v>471</v>
      </c>
      <c r="AL20" s="10" t="str">
        <f>VLOOKUP(AK20,'00设备表'!$D:$F,2,0)</f>
        <v>烽火R220K V2</v>
      </c>
      <c r="AM20" s="139" t="s">
        <v>912</v>
      </c>
      <c r="AN20" s="48"/>
      <c r="AO20" s="16"/>
    </row>
    <row r="21" spans="1:41">
      <c r="A21" s="135"/>
      <c r="B21" s="136"/>
      <c r="C21" s="134">
        <v>17</v>
      </c>
      <c r="D21" s="24" t="s">
        <v>819</v>
      </c>
      <c r="E21" s="10" t="str">
        <f>VLOOKUP(F21,'00设备表'!$D:$F,3,0)</f>
        <v>HW105-04</v>
      </c>
      <c r="F21" s="28" t="s">
        <v>377</v>
      </c>
      <c r="G21" s="10" t="str">
        <f>VLOOKUP(F21,'00设备表'!$D:$F,2,0)</f>
        <v>烽火R220K V2</v>
      </c>
      <c r="H21" s="139" t="s">
        <v>910</v>
      </c>
      <c r="I21" s="48"/>
      <c r="J21" s="124"/>
      <c r="K21" s="135"/>
      <c r="L21" s="136"/>
      <c r="M21" s="134">
        <v>17</v>
      </c>
      <c r="N21" s="24" t="s">
        <v>819</v>
      </c>
      <c r="O21" s="10" t="str">
        <f>VLOOKUP(P21,'00设备表'!$D:$F,3,0)</f>
        <v>HW105-04</v>
      </c>
      <c r="P21" s="28" t="s">
        <v>377</v>
      </c>
      <c r="Q21" s="10" t="str">
        <f>VLOOKUP(P21,'00设备表'!$D:$F,2,0)</f>
        <v>烽火R220K V2</v>
      </c>
      <c r="R21" s="139" t="s">
        <v>912</v>
      </c>
      <c r="S21" s="48"/>
      <c r="T21" s="125"/>
      <c r="V21" s="135"/>
      <c r="W21" s="136"/>
      <c r="X21" s="134">
        <v>17</v>
      </c>
      <c r="Y21" s="24" t="s">
        <v>819</v>
      </c>
      <c r="Z21" s="10" t="str">
        <f>VLOOKUP(AA21,'00设备表'!$D:$F,3,0)</f>
        <v>HW107-06</v>
      </c>
      <c r="AA21" s="28" t="s">
        <v>482</v>
      </c>
      <c r="AB21" s="10" t="str">
        <f>VLOOKUP(AA21,'00设备表'!$D:$F,2,0)</f>
        <v>烽火R220K V2</v>
      </c>
      <c r="AC21" s="139" t="s">
        <v>910</v>
      </c>
      <c r="AD21" s="48"/>
      <c r="AE21" s="165"/>
      <c r="AF21" s="135"/>
      <c r="AG21" s="136"/>
      <c r="AH21" s="134">
        <v>17</v>
      </c>
      <c r="AI21" s="24" t="s">
        <v>819</v>
      </c>
      <c r="AJ21" s="10" t="str">
        <f>VLOOKUP(AK21,'00设备表'!$D:$F,3,0)</f>
        <v>HW107-06</v>
      </c>
      <c r="AK21" s="28" t="s">
        <v>482</v>
      </c>
      <c r="AL21" s="10" t="str">
        <f>VLOOKUP(AK21,'00设备表'!$D:$F,2,0)</f>
        <v>烽火R220K V2</v>
      </c>
      <c r="AM21" s="139" t="s">
        <v>912</v>
      </c>
      <c r="AN21" s="48"/>
      <c r="AO21" s="16"/>
    </row>
    <row r="22" spans="1:41">
      <c r="A22" s="135"/>
      <c r="B22" s="136"/>
      <c r="C22" s="134">
        <v>18</v>
      </c>
      <c r="D22" s="24" t="s">
        <v>819</v>
      </c>
      <c r="E22" s="10" t="str">
        <f>VLOOKUP(F22,'00设备表'!$D:$F,3,0)</f>
        <v>HW105-05</v>
      </c>
      <c r="F22" s="28" t="s">
        <v>388</v>
      </c>
      <c r="G22" s="10" t="str">
        <f>VLOOKUP(F22,'00设备表'!$D:$F,2,0)</f>
        <v>烽火R220K V2</v>
      </c>
      <c r="H22" s="139" t="s">
        <v>910</v>
      </c>
      <c r="I22" s="48"/>
      <c r="J22" s="124"/>
      <c r="K22" s="135"/>
      <c r="L22" s="136"/>
      <c r="M22" s="134">
        <v>18</v>
      </c>
      <c r="N22" s="24" t="s">
        <v>819</v>
      </c>
      <c r="O22" s="10" t="str">
        <f>VLOOKUP(P22,'00设备表'!$D:$F,3,0)</f>
        <v>HW105-05</v>
      </c>
      <c r="P22" s="28" t="s">
        <v>388</v>
      </c>
      <c r="Q22" s="10" t="str">
        <f>VLOOKUP(P22,'00设备表'!$D:$F,2,0)</f>
        <v>烽火R220K V2</v>
      </c>
      <c r="R22" s="139" t="s">
        <v>912</v>
      </c>
      <c r="S22" s="48"/>
      <c r="T22" s="125"/>
      <c r="V22" s="135"/>
      <c r="W22" s="136"/>
      <c r="X22" s="134">
        <v>18</v>
      </c>
      <c r="Y22" s="24" t="s">
        <v>819</v>
      </c>
      <c r="Z22" s="10" t="str">
        <f>VLOOKUP(AA22,'00设备表'!$D:$F,3,0)</f>
        <v>HW107-04</v>
      </c>
      <c r="AA22" s="28" t="s">
        <v>470</v>
      </c>
      <c r="AB22" s="10" t="str">
        <f>VLOOKUP(AA22,'00设备表'!$D:$F,2,0)</f>
        <v>烽火R220K V2</v>
      </c>
      <c r="AC22" s="139" t="s">
        <v>910</v>
      </c>
      <c r="AD22" s="48"/>
      <c r="AE22" s="165"/>
      <c r="AF22" s="135"/>
      <c r="AG22" s="136"/>
      <c r="AH22" s="134">
        <v>18</v>
      </c>
      <c r="AI22" s="24" t="s">
        <v>819</v>
      </c>
      <c r="AJ22" s="10" t="str">
        <f>VLOOKUP(AK22,'00设备表'!$D:$F,3,0)</f>
        <v>HW107-04</v>
      </c>
      <c r="AK22" s="28" t="s">
        <v>470</v>
      </c>
      <c r="AL22" s="10" t="str">
        <f>VLOOKUP(AK22,'00设备表'!$D:$F,2,0)</f>
        <v>烽火R220K V2</v>
      </c>
      <c r="AM22" s="139" t="s">
        <v>912</v>
      </c>
      <c r="AN22" s="48"/>
      <c r="AO22" s="16"/>
    </row>
    <row r="23" spans="1:41">
      <c r="A23" s="135"/>
      <c r="B23" s="136"/>
      <c r="C23" s="134">
        <v>19</v>
      </c>
      <c r="D23" s="24" t="s">
        <v>819</v>
      </c>
      <c r="E23" s="10" t="str">
        <f>VLOOKUP(F23,'00设备表'!$D:$F,3,0)</f>
        <v>HW105-04</v>
      </c>
      <c r="F23" s="28" t="s">
        <v>376</v>
      </c>
      <c r="G23" s="10" t="str">
        <f>VLOOKUP(F23,'00设备表'!$D:$F,2,0)</f>
        <v>烽火R220K V2</v>
      </c>
      <c r="H23" s="139" t="s">
        <v>910</v>
      </c>
      <c r="I23" s="48"/>
      <c r="J23" s="124"/>
      <c r="K23" s="135"/>
      <c r="L23" s="136"/>
      <c r="M23" s="134">
        <v>19</v>
      </c>
      <c r="N23" s="24" t="s">
        <v>819</v>
      </c>
      <c r="O23" s="10" t="str">
        <f>VLOOKUP(P23,'00设备表'!$D:$F,3,0)</f>
        <v>HW105-04</v>
      </c>
      <c r="P23" s="28" t="s">
        <v>376</v>
      </c>
      <c r="Q23" s="10" t="str">
        <f>VLOOKUP(P23,'00设备表'!$D:$F,2,0)</f>
        <v>烽火R220K V2</v>
      </c>
      <c r="R23" s="139" t="s">
        <v>912</v>
      </c>
      <c r="S23" s="48"/>
      <c r="T23" s="125"/>
      <c r="V23" s="135"/>
      <c r="W23" s="136"/>
      <c r="X23" s="134">
        <v>19</v>
      </c>
      <c r="Y23" s="24" t="s">
        <v>819</v>
      </c>
      <c r="Z23" s="10" t="str">
        <f>VLOOKUP(AA23,'00设备表'!$D:$F,3,0)</f>
        <v>HW107-06</v>
      </c>
      <c r="AA23" s="28" t="s">
        <v>481</v>
      </c>
      <c r="AB23" s="10" t="str">
        <f>VLOOKUP(AA23,'00设备表'!$D:$F,2,0)</f>
        <v>烽火R220K V2</v>
      </c>
      <c r="AC23" s="139" t="s">
        <v>910</v>
      </c>
      <c r="AD23" s="48"/>
      <c r="AE23" s="165"/>
      <c r="AF23" s="135"/>
      <c r="AG23" s="136"/>
      <c r="AH23" s="134">
        <v>19</v>
      </c>
      <c r="AI23" s="24" t="s">
        <v>819</v>
      </c>
      <c r="AJ23" s="10" t="str">
        <f>VLOOKUP(AK23,'00设备表'!$D:$F,3,0)</f>
        <v>HW107-06</v>
      </c>
      <c r="AK23" s="28" t="s">
        <v>481</v>
      </c>
      <c r="AL23" s="10" t="str">
        <f>VLOOKUP(AK23,'00设备表'!$D:$F,2,0)</f>
        <v>烽火R220K V2</v>
      </c>
      <c r="AM23" s="139" t="s">
        <v>912</v>
      </c>
      <c r="AN23" s="48"/>
      <c r="AO23" s="16"/>
    </row>
    <row r="24" spans="1:41">
      <c r="A24" s="135"/>
      <c r="B24" s="136"/>
      <c r="C24" s="134">
        <v>20</v>
      </c>
      <c r="D24" s="24" t="s">
        <v>819</v>
      </c>
      <c r="E24" s="28" t="s">
        <v>410</v>
      </c>
      <c r="F24" s="28" t="s">
        <v>415</v>
      </c>
      <c r="G24" s="28" t="s">
        <v>412</v>
      </c>
      <c r="H24" s="139" t="s">
        <v>910</v>
      </c>
      <c r="I24" s="48"/>
      <c r="J24" s="124"/>
      <c r="K24" s="135"/>
      <c r="L24" s="136"/>
      <c r="M24" s="134">
        <v>20</v>
      </c>
      <c r="N24" s="24" t="s">
        <v>819</v>
      </c>
      <c r="O24" s="28" t="s">
        <v>410</v>
      </c>
      <c r="P24" s="28" t="s">
        <v>415</v>
      </c>
      <c r="Q24" s="28" t="s">
        <v>412</v>
      </c>
      <c r="R24" s="139" t="s">
        <v>912</v>
      </c>
      <c r="S24" s="48"/>
      <c r="T24" s="125"/>
      <c r="V24" s="135"/>
      <c r="W24" s="136"/>
      <c r="X24" s="134">
        <v>20</v>
      </c>
      <c r="Y24" s="24" t="s">
        <v>819</v>
      </c>
      <c r="Z24" s="10" t="str">
        <f>VLOOKUP(AA24,'00设备表'!$D:$F,3,0)</f>
        <v>HW107-04</v>
      </c>
      <c r="AA24" s="28" t="s">
        <v>469</v>
      </c>
      <c r="AB24" s="10" t="str">
        <f>VLOOKUP(AA24,'00设备表'!$D:$F,2,0)</f>
        <v>烽火R220K V2</v>
      </c>
      <c r="AC24" s="139" t="s">
        <v>910</v>
      </c>
      <c r="AD24" s="48"/>
      <c r="AE24" s="165"/>
      <c r="AF24" s="135"/>
      <c r="AG24" s="136"/>
      <c r="AH24" s="134">
        <v>20</v>
      </c>
      <c r="AI24" s="24" t="s">
        <v>819</v>
      </c>
      <c r="AJ24" s="10" t="str">
        <f>VLOOKUP(AK24,'00设备表'!$D:$F,3,0)</f>
        <v>HW107-04</v>
      </c>
      <c r="AK24" s="28" t="s">
        <v>469</v>
      </c>
      <c r="AL24" s="10" t="str">
        <f>VLOOKUP(AK24,'00设备表'!$D:$F,2,0)</f>
        <v>烽火R220K V2</v>
      </c>
      <c r="AM24" s="139" t="s">
        <v>912</v>
      </c>
      <c r="AN24" s="48"/>
      <c r="AO24" s="16"/>
    </row>
    <row r="25" spans="1:41">
      <c r="A25" s="135"/>
      <c r="B25" s="136"/>
      <c r="C25" s="134">
        <v>21</v>
      </c>
      <c r="D25" s="24" t="s">
        <v>819</v>
      </c>
      <c r="E25" s="28" t="s">
        <v>410</v>
      </c>
      <c r="F25" s="28" t="s">
        <v>414</v>
      </c>
      <c r="G25" s="28" t="s">
        <v>412</v>
      </c>
      <c r="H25" s="139" t="s">
        <v>910</v>
      </c>
      <c r="I25" s="48"/>
      <c r="J25" s="124"/>
      <c r="K25" s="135"/>
      <c r="L25" s="136"/>
      <c r="M25" s="134">
        <v>21</v>
      </c>
      <c r="N25" s="24" t="s">
        <v>819</v>
      </c>
      <c r="O25" s="28" t="s">
        <v>410</v>
      </c>
      <c r="P25" s="28" t="s">
        <v>414</v>
      </c>
      <c r="Q25" s="28" t="s">
        <v>412</v>
      </c>
      <c r="R25" s="139" t="s">
        <v>912</v>
      </c>
      <c r="S25" s="48"/>
      <c r="T25" s="125"/>
      <c r="V25" s="135"/>
      <c r="W25" s="136"/>
      <c r="X25" s="134">
        <v>21</v>
      </c>
      <c r="Y25" s="24" t="s">
        <v>819</v>
      </c>
      <c r="Z25" s="10" t="str">
        <f>VLOOKUP(AA25,'00设备表'!$D:$F,3,0)</f>
        <v>HW107-06</v>
      </c>
      <c r="AA25" s="28" t="s">
        <v>480</v>
      </c>
      <c r="AB25" s="10" t="str">
        <f>VLOOKUP(AA25,'00设备表'!$D:$F,2,0)</f>
        <v>烽火R220K V2</v>
      </c>
      <c r="AC25" s="139" t="s">
        <v>910</v>
      </c>
      <c r="AD25" s="48"/>
      <c r="AE25" s="165"/>
      <c r="AF25" s="135"/>
      <c r="AG25" s="136"/>
      <c r="AH25" s="134">
        <v>21</v>
      </c>
      <c r="AI25" s="24" t="s">
        <v>819</v>
      </c>
      <c r="AJ25" s="10" t="str">
        <f>VLOOKUP(AK25,'00设备表'!$D:$F,3,0)</f>
        <v>HW107-06</v>
      </c>
      <c r="AK25" s="28" t="s">
        <v>480</v>
      </c>
      <c r="AL25" s="10" t="str">
        <f>VLOOKUP(AK25,'00设备表'!$D:$F,2,0)</f>
        <v>烽火R220K V2</v>
      </c>
      <c r="AM25" s="139" t="s">
        <v>912</v>
      </c>
      <c r="AN25" s="48"/>
      <c r="AO25" s="16"/>
    </row>
    <row r="26" spans="1:41">
      <c r="A26" s="135"/>
      <c r="B26" s="136"/>
      <c r="C26" s="134">
        <v>22</v>
      </c>
      <c r="D26" s="24" t="s">
        <v>819</v>
      </c>
      <c r="E26" s="28" t="s">
        <v>410</v>
      </c>
      <c r="F26" s="28" t="s">
        <v>413</v>
      </c>
      <c r="G26" s="28" t="s">
        <v>412</v>
      </c>
      <c r="H26" s="139" t="s">
        <v>910</v>
      </c>
      <c r="I26" s="48"/>
      <c r="J26" s="124"/>
      <c r="K26" s="135"/>
      <c r="L26" s="136"/>
      <c r="M26" s="134">
        <v>22</v>
      </c>
      <c r="N26" s="24" t="s">
        <v>819</v>
      </c>
      <c r="O26" s="28" t="s">
        <v>410</v>
      </c>
      <c r="P26" s="28" t="s">
        <v>413</v>
      </c>
      <c r="Q26" s="28" t="s">
        <v>412</v>
      </c>
      <c r="R26" s="139" t="s">
        <v>912</v>
      </c>
      <c r="S26" s="48"/>
      <c r="T26" s="125"/>
      <c r="V26" s="135"/>
      <c r="W26" s="136"/>
      <c r="X26" s="134">
        <v>22</v>
      </c>
      <c r="Y26" s="24" t="s">
        <v>819</v>
      </c>
      <c r="Z26" s="10" t="str">
        <f>VLOOKUP(AA26,'00设备表'!$D:$F,3,0)</f>
        <v>HW107-04</v>
      </c>
      <c r="AA26" s="28" t="s">
        <v>468</v>
      </c>
      <c r="AB26" s="10" t="str">
        <f>VLOOKUP(AA26,'00设备表'!$D:$F,2,0)</f>
        <v>烽火R220K V2</v>
      </c>
      <c r="AC26" s="139" t="s">
        <v>910</v>
      </c>
      <c r="AD26" s="48"/>
      <c r="AE26" s="165"/>
      <c r="AF26" s="135"/>
      <c r="AG26" s="136"/>
      <c r="AH26" s="134">
        <v>22</v>
      </c>
      <c r="AI26" s="24" t="s">
        <v>819</v>
      </c>
      <c r="AJ26" s="10" t="str">
        <f>VLOOKUP(AK26,'00设备表'!$D:$F,3,0)</f>
        <v>HW107-04</v>
      </c>
      <c r="AK26" s="28" t="s">
        <v>468</v>
      </c>
      <c r="AL26" s="10" t="str">
        <f>VLOOKUP(AK26,'00设备表'!$D:$F,2,0)</f>
        <v>烽火R220K V2</v>
      </c>
      <c r="AM26" s="139" t="s">
        <v>912</v>
      </c>
      <c r="AN26" s="48"/>
      <c r="AO26" s="16"/>
    </row>
    <row r="27" spans="1:41">
      <c r="A27" s="135"/>
      <c r="B27" s="136"/>
      <c r="C27" s="134">
        <v>23</v>
      </c>
      <c r="D27" s="24" t="s">
        <v>819</v>
      </c>
      <c r="E27" s="28" t="s">
        <v>410</v>
      </c>
      <c r="F27" s="28" t="s">
        <v>411</v>
      </c>
      <c r="G27" s="28" t="s">
        <v>412</v>
      </c>
      <c r="H27" s="139" t="s">
        <v>910</v>
      </c>
      <c r="I27" s="48"/>
      <c r="J27" s="124"/>
      <c r="K27" s="135"/>
      <c r="L27" s="136"/>
      <c r="M27" s="134">
        <v>23</v>
      </c>
      <c r="N27" s="24" t="s">
        <v>819</v>
      </c>
      <c r="O27" s="28" t="s">
        <v>410</v>
      </c>
      <c r="P27" s="28" t="s">
        <v>411</v>
      </c>
      <c r="Q27" s="28" t="s">
        <v>412</v>
      </c>
      <c r="R27" s="139" t="s">
        <v>912</v>
      </c>
      <c r="S27" s="48"/>
      <c r="T27" s="125"/>
      <c r="V27" s="135"/>
      <c r="W27" s="136"/>
      <c r="X27" s="134">
        <v>23</v>
      </c>
      <c r="Y27" s="24" t="s">
        <v>819</v>
      </c>
      <c r="Z27" s="10" t="str">
        <f>VLOOKUP(AA27,'00设备表'!$D:$F,3,0)</f>
        <v>HW107-06</v>
      </c>
      <c r="AA27" s="28" t="s">
        <v>479</v>
      </c>
      <c r="AB27" s="10" t="str">
        <f>VLOOKUP(AA27,'00设备表'!$D:$F,2,0)</f>
        <v>烽火R220K V2</v>
      </c>
      <c r="AC27" s="139" t="s">
        <v>910</v>
      </c>
      <c r="AD27" s="48"/>
      <c r="AE27" s="165"/>
      <c r="AF27" s="135"/>
      <c r="AG27" s="136"/>
      <c r="AH27" s="134">
        <v>23</v>
      </c>
      <c r="AI27" s="24" t="s">
        <v>819</v>
      </c>
      <c r="AJ27" s="10" t="str">
        <f>VLOOKUP(AK27,'00设备表'!$D:$F,3,0)</f>
        <v>HW107-06</v>
      </c>
      <c r="AK27" s="28" t="s">
        <v>479</v>
      </c>
      <c r="AL27" s="10" t="str">
        <f>VLOOKUP(AK27,'00设备表'!$D:$F,2,0)</f>
        <v>烽火R220K V2</v>
      </c>
      <c r="AM27" s="139" t="s">
        <v>912</v>
      </c>
      <c r="AN27" s="48"/>
      <c r="AO27" s="16"/>
    </row>
    <row r="28" spans="1:41">
      <c r="A28" s="135"/>
      <c r="B28" s="136"/>
      <c r="C28" s="134">
        <v>24</v>
      </c>
      <c r="D28" s="24" t="s">
        <v>819</v>
      </c>
      <c r="E28" s="28"/>
      <c r="F28" s="28"/>
      <c r="G28" s="28"/>
      <c r="H28" s="139"/>
      <c r="I28" s="48"/>
      <c r="J28" s="124"/>
      <c r="K28" s="135"/>
      <c r="L28" s="136"/>
      <c r="M28" s="134">
        <v>24</v>
      </c>
      <c r="N28" s="24" t="s">
        <v>819</v>
      </c>
      <c r="O28" s="28"/>
      <c r="P28" s="28"/>
      <c r="Q28" s="28"/>
      <c r="R28" s="139"/>
      <c r="S28" s="48"/>
      <c r="T28" s="125"/>
      <c r="V28" s="135"/>
      <c r="W28" s="136"/>
      <c r="X28" s="134">
        <v>24</v>
      </c>
      <c r="Y28" s="24" t="s">
        <v>819</v>
      </c>
      <c r="Z28" s="28" t="s">
        <v>504</v>
      </c>
      <c r="AA28" s="28" t="s">
        <v>510</v>
      </c>
      <c r="AB28" s="28" t="s">
        <v>412</v>
      </c>
      <c r="AC28" s="139" t="s">
        <v>910</v>
      </c>
      <c r="AD28" s="130"/>
      <c r="AE28" s="165"/>
      <c r="AF28" s="135"/>
      <c r="AG28" s="136"/>
      <c r="AH28" s="134">
        <v>24</v>
      </c>
      <c r="AI28" s="24" t="s">
        <v>819</v>
      </c>
      <c r="AJ28" s="28" t="s">
        <v>504</v>
      </c>
      <c r="AK28" s="28" t="s">
        <v>510</v>
      </c>
      <c r="AL28" s="28" t="s">
        <v>412</v>
      </c>
      <c r="AM28" s="139" t="s">
        <v>912</v>
      </c>
      <c r="AN28" s="48"/>
      <c r="AO28" s="16"/>
    </row>
    <row r="29" spans="1:41">
      <c r="A29" s="135"/>
      <c r="B29" s="136"/>
      <c r="C29" s="134">
        <v>25</v>
      </c>
      <c r="D29" s="24" t="s">
        <v>819</v>
      </c>
      <c r="E29" s="28"/>
      <c r="F29" s="28"/>
      <c r="G29" s="28"/>
      <c r="H29" s="139"/>
      <c r="I29" s="48"/>
      <c r="J29" s="124"/>
      <c r="K29" s="135"/>
      <c r="L29" s="136"/>
      <c r="M29" s="134">
        <v>25</v>
      </c>
      <c r="N29" s="24" t="s">
        <v>819</v>
      </c>
      <c r="O29" s="28"/>
      <c r="P29" s="28"/>
      <c r="Q29" s="28"/>
      <c r="R29" s="139"/>
      <c r="S29" s="48"/>
      <c r="T29" s="125"/>
      <c r="V29" s="135"/>
      <c r="W29" s="136"/>
      <c r="X29" s="134">
        <v>25</v>
      </c>
      <c r="Y29" s="24" t="s">
        <v>819</v>
      </c>
      <c r="Z29" s="28" t="s">
        <v>504</v>
      </c>
      <c r="AA29" s="28" t="s">
        <v>509</v>
      </c>
      <c r="AB29" s="28" t="s">
        <v>412</v>
      </c>
      <c r="AC29" s="139" t="s">
        <v>910</v>
      </c>
      <c r="AD29" s="130"/>
      <c r="AE29" s="165"/>
      <c r="AF29" s="135"/>
      <c r="AG29" s="136"/>
      <c r="AH29" s="134">
        <v>25</v>
      </c>
      <c r="AI29" s="24" t="s">
        <v>819</v>
      </c>
      <c r="AJ29" s="28" t="s">
        <v>504</v>
      </c>
      <c r="AK29" s="28" t="s">
        <v>509</v>
      </c>
      <c r="AL29" s="28" t="s">
        <v>412</v>
      </c>
      <c r="AM29" s="139" t="s">
        <v>912</v>
      </c>
      <c r="AN29" s="48"/>
      <c r="AO29" s="16"/>
    </row>
    <row r="30" spans="1:41">
      <c r="A30" s="135"/>
      <c r="B30" s="136"/>
      <c r="C30" s="134">
        <v>26</v>
      </c>
      <c r="D30" s="24" t="s">
        <v>819</v>
      </c>
      <c r="E30" s="28"/>
      <c r="F30" s="28"/>
      <c r="G30" s="28"/>
      <c r="H30" s="139"/>
      <c r="I30" s="48"/>
      <c r="J30" s="124"/>
      <c r="K30" s="135"/>
      <c r="L30" s="136"/>
      <c r="M30" s="134">
        <v>26</v>
      </c>
      <c r="N30" s="24" t="s">
        <v>819</v>
      </c>
      <c r="O30" s="28"/>
      <c r="P30" s="28"/>
      <c r="Q30" s="28"/>
      <c r="R30" s="139"/>
      <c r="S30" s="48"/>
      <c r="T30" s="125"/>
      <c r="V30" s="135"/>
      <c r="W30" s="136"/>
      <c r="X30" s="134">
        <v>26</v>
      </c>
      <c r="Y30" s="24" t="s">
        <v>819</v>
      </c>
      <c r="Z30" s="28" t="s">
        <v>504</v>
      </c>
      <c r="AA30" s="28" t="s">
        <v>508</v>
      </c>
      <c r="AB30" s="28" t="s">
        <v>412</v>
      </c>
      <c r="AC30" s="139" t="s">
        <v>910</v>
      </c>
      <c r="AD30" s="130"/>
      <c r="AE30" s="165"/>
      <c r="AF30" s="135"/>
      <c r="AG30" s="136"/>
      <c r="AH30" s="134">
        <v>26</v>
      </c>
      <c r="AI30" s="24" t="s">
        <v>819</v>
      </c>
      <c r="AJ30" s="28" t="s">
        <v>504</v>
      </c>
      <c r="AK30" s="28" t="s">
        <v>508</v>
      </c>
      <c r="AL30" s="28" t="s">
        <v>412</v>
      </c>
      <c r="AM30" s="139" t="s">
        <v>912</v>
      </c>
      <c r="AN30" s="48"/>
      <c r="AO30" s="16"/>
    </row>
    <row r="31" spans="1:41">
      <c r="A31" s="135"/>
      <c r="B31" s="136"/>
      <c r="C31" s="134">
        <v>27</v>
      </c>
      <c r="D31" s="24" t="s">
        <v>819</v>
      </c>
      <c r="E31" s="28"/>
      <c r="F31" s="28"/>
      <c r="G31" s="28"/>
      <c r="H31" s="139"/>
      <c r="I31" s="48"/>
      <c r="J31" s="124"/>
      <c r="K31" s="135"/>
      <c r="L31" s="136"/>
      <c r="M31" s="134">
        <v>27</v>
      </c>
      <c r="N31" s="24" t="s">
        <v>819</v>
      </c>
      <c r="O31" s="28"/>
      <c r="P31" s="28"/>
      <c r="Q31" s="28"/>
      <c r="R31" s="139"/>
      <c r="S31" s="48"/>
      <c r="T31" s="125"/>
      <c r="V31" s="135"/>
      <c r="W31" s="136"/>
      <c r="X31" s="134">
        <v>27</v>
      </c>
      <c r="Y31" s="24" t="s">
        <v>819</v>
      </c>
      <c r="Z31" s="28" t="s">
        <v>504</v>
      </c>
      <c r="AA31" s="28" t="s">
        <v>507</v>
      </c>
      <c r="AB31" s="28" t="s">
        <v>412</v>
      </c>
      <c r="AC31" s="139" t="s">
        <v>910</v>
      </c>
      <c r="AD31" s="130"/>
      <c r="AE31" s="165"/>
      <c r="AF31" s="135"/>
      <c r="AG31" s="136"/>
      <c r="AH31" s="134">
        <v>27</v>
      </c>
      <c r="AI31" s="24" t="s">
        <v>819</v>
      </c>
      <c r="AJ31" s="28" t="s">
        <v>504</v>
      </c>
      <c r="AK31" s="28" t="s">
        <v>507</v>
      </c>
      <c r="AL31" s="28" t="s">
        <v>412</v>
      </c>
      <c r="AM31" s="139" t="s">
        <v>912</v>
      </c>
      <c r="AN31" s="48"/>
      <c r="AO31" s="16"/>
    </row>
    <row r="32" spans="1:41">
      <c r="A32" s="135"/>
      <c r="B32" s="136"/>
      <c r="C32" s="134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34">
        <v>28</v>
      </c>
      <c r="N32" s="24" t="s">
        <v>819</v>
      </c>
      <c r="O32" s="10"/>
      <c r="P32" s="28"/>
      <c r="Q32" s="10"/>
      <c r="R32" s="139"/>
      <c r="S32" s="48"/>
      <c r="T32" s="125"/>
      <c r="V32" s="135"/>
      <c r="W32" s="136"/>
      <c r="X32" s="134">
        <v>28</v>
      </c>
      <c r="Y32" s="24" t="s">
        <v>819</v>
      </c>
      <c r="Z32" s="28" t="s">
        <v>504</v>
      </c>
      <c r="AA32" s="28" t="s">
        <v>506</v>
      </c>
      <c r="AB32" s="28" t="s">
        <v>412</v>
      </c>
      <c r="AC32" s="139" t="s">
        <v>910</v>
      </c>
      <c r="AD32" s="130"/>
      <c r="AE32" s="165"/>
      <c r="AF32" s="135"/>
      <c r="AG32" s="136"/>
      <c r="AH32" s="134">
        <v>28</v>
      </c>
      <c r="AI32" s="24" t="s">
        <v>819</v>
      </c>
      <c r="AJ32" s="28" t="s">
        <v>504</v>
      </c>
      <c r="AK32" s="28" t="s">
        <v>506</v>
      </c>
      <c r="AL32" s="28" t="s">
        <v>412</v>
      </c>
      <c r="AM32" s="139" t="s">
        <v>912</v>
      </c>
      <c r="AN32" s="48"/>
      <c r="AO32" s="16"/>
    </row>
    <row r="33" spans="1:41">
      <c r="A33" s="135"/>
      <c r="B33" s="136"/>
      <c r="C33" s="134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34">
        <v>29</v>
      </c>
      <c r="N33" s="24" t="s">
        <v>819</v>
      </c>
      <c r="O33" s="10"/>
      <c r="P33" s="28"/>
      <c r="Q33" s="10"/>
      <c r="R33" s="139"/>
      <c r="S33" s="48"/>
      <c r="T33" s="125"/>
      <c r="V33" s="135"/>
      <c r="W33" s="136"/>
      <c r="X33" s="134">
        <v>29</v>
      </c>
      <c r="Y33" s="24" t="s">
        <v>819</v>
      </c>
      <c r="Z33" s="28" t="s">
        <v>504</v>
      </c>
      <c r="AA33" s="28" t="s">
        <v>505</v>
      </c>
      <c r="AB33" s="28" t="s">
        <v>412</v>
      </c>
      <c r="AC33" s="139" t="s">
        <v>910</v>
      </c>
      <c r="AD33" s="130"/>
      <c r="AE33" s="165"/>
      <c r="AF33" s="135"/>
      <c r="AG33" s="136"/>
      <c r="AH33" s="134">
        <v>29</v>
      </c>
      <c r="AI33" s="24" t="s">
        <v>819</v>
      </c>
      <c r="AJ33" s="28" t="s">
        <v>504</v>
      </c>
      <c r="AK33" s="28" t="s">
        <v>505</v>
      </c>
      <c r="AL33" s="28" t="s">
        <v>412</v>
      </c>
      <c r="AM33" s="139" t="s">
        <v>912</v>
      </c>
      <c r="AN33" s="48"/>
      <c r="AO33" s="16"/>
    </row>
    <row r="34" spans="1:41">
      <c r="A34" s="135"/>
      <c r="B34" s="136"/>
      <c r="C34" s="134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34">
        <v>30</v>
      </c>
      <c r="N34" s="24" t="s">
        <v>819</v>
      </c>
      <c r="O34" s="10"/>
      <c r="P34" s="28"/>
      <c r="Q34" s="10"/>
      <c r="R34" s="139"/>
      <c r="S34" s="48"/>
      <c r="T34" s="125"/>
      <c r="V34" s="135"/>
      <c r="W34" s="136"/>
      <c r="X34" s="134">
        <v>30</v>
      </c>
      <c r="Y34" s="24" t="s">
        <v>819</v>
      </c>
      <c r="Z34" s="28"/>
      <c r="AA34" s="28"/>
      <c r="AB34" s="28"/>
      <c r="AC34" s="139"/>
      <c r="AD34" s="130"/>
      <c r="AE34" s="165"/>
      <c r="AF34" s="135"/>
      <c r="AG34" s="136"/>
      <c r="AH34" s="134">
        <v>30</v>
      </c>
      <c r="AI34" s="24" t="s">
        <v>819</v>
      </c>
      <c r="AJ34" s="28"/>
      <c r="AK34" s="28"/>
      <c r="AL34" s="28"/>
      <c r="AM34" s="139"/>
      <c r="AN34" s="48"/>
      <c r="AO34" s="16"/>
    </row>
    <row r="35" spans="1:41">
      <c r="A35" s="135"/>
      <c r="B35" s="136"/>
      <c r="C35" s="134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34">
        <v>31</v>
      </c>
      <c r="N35" s="24" t="s">
        <v>819</v>
      </c>
      <c r="O35" s="10"/>
      <c r="P35" s="28"/>
      <c r="Q35" s="10"/>
      <c r="R35" s="139"/>
      <c r="S35" s="48"/>
      <c r="T35" s="125"/>
      <c r="V35" s="135"/>
      <c r="W35" s="136"/>
      <c r="X35" s="134">
        <v>31</v>
      </c>
      <c r="Y35" s="24" t="s">
        <v>819</v>
      </c>
      <c r="Z35" s="28"/>
      <c r="AA35" s="28"/>
      <c r="AB35" s="28"/>
      <c r="AC35" s="139"/>
      <c r="AD35" s="130"/>
      <c r="AE35" s="165"/>
      <c r="AF35" s="135"/>
      <c r="AG35" s="136"/>
      <c r="AH35" s="134">
        <v>31</v>
      </c>
      <c r="AI35" s="24" t="s">
        <v>819</v>
      </c>
      <c r="AJ35" s="28"/>
      <c r="AK35" s="28"/>
      <c r="AL35" s="28"/>
      <c r="AM35" s="139"/>
      <c r="AN35" s="48"/>
      <c r="AO35" s="16"/>
    </row>
    <row r="36" spans="1:41">
      <c r="A36" s="135"/>
      <c r="B36" s="136"/>
      <c r="C36" s="134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34">
        <v>32</v>
      </c>
      <c r="N36" s="24" t="s">
        <v>819</v>
      </c>
      <c r="O36" s="10"/>
      <c r="P36" s="28"/>
      <c r="Q36" s="10"/>
      <c r="R36" s="139"/>
      <c r="S36" s="48"/>
      <c r="T36" s="125"/>
      <c r="V36" s="135"/>
      <c r="W36" s="136"/>
      <c r="X36" s="134">
        <v>32</v>
      </c>
      <c r="Y36" s="24" t="s">
        <v>819</v>
      </c>
      <c r="Z36" s="28"/>
      <c r="AA36" s="28"/>
      <c r="AB36" s="28"/>
      <c r="AC36" s="139"/>
      <c r="AD36" s="130"/>
      <c r="AE36" s="165"/>
      <c r="AF36" s="135"/>
      <c r="AG36" s="136"/>
      <c r="AH36" s="134">
        <v>32</v>
      </c>
      <c r="AI36" s="24" t="s">
        <v>819</v>
      </c>
      <c r="AJ36" s="28"/>
      <c r="AK36" s="28"/>
      <c r="AL36" s="28"/>
      <c r="AM36" s="139"/>
      <c r="AN36" s="48"/>
      <c r="AO36" s="16"/>
    </row>
    <row r="37" spans="1:41">
      <c r="A37" s="135"/>
      <c r="B37" s="136"/>
      <c r="C37" s="134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34">
        <v>33</v>
      </c>
      <c r="N37" s="24" t="s">
        <v>819</v>
      </c>
      <c r="O37" s="10"/>
      <c r="P37" s="28"/>
      <c r="Q37" s="10"/>
      <c r="R37" s="139"/>
      <c r="S37" s="48"/>
      <c r="T37" s="125"/>
      <c r="V37" s="135"/>
      <c r="W37" s="136"/>
      <c r="X37" s="134">
        <v>33</v>
      </c>
      <c r="Y37" s="24" t="s">
        <v>819</v>
      </c>
      <c r="Z37" s="28"/>
      <c r="AA37" s="28"/>
      <c r="AB37" s="28"/>
      <c r="AC37" s="139"/>
      <c r="AD37" s="130"/>
      <c r="AE37" s="165"/>
      <c r="AF37" s="135"/>
      <c r="AG37" s="136"/>
      <c r="AH37" s="134">
        <v>33</v>
      </c>
      <c r="AI37" s="24" t="s">
        <v>819</v>
      </c>
      <c r="AJ37" s="28"/>
      <c r="AK37" s="28"/>
      <c r="AL37" s="28"/>
      <c r="AM37" s="139"/>
      <c r="AN37" s="48"/>
      <c r="AO37" s="16"/>
    </row>
    <row r="38" spans="1:41">
      <c r="A38" s="135"/>
      <c r="B38" s="136"/>
      <c r="C38" s="134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34">
        <v>34</v>
      </c>
      <c r="N38" s="24" t="s">
        <v>819</v>
      </c>
      <c r="O38" s="10"/>
      <c r="P38" s="28"/>
      <c r="Q38" s="10"/>
      <c r="R38" s="139"/>
      <c r="S38" s="48"/>
      <c r="T38" s="125"/>
      <c r="V38" s="135"/>
      <c r="W38" s="136"/>
      <c r="X38" s="134">
        <v>34</v>
      </c>
      <c r="Y38" s="24" t="s">
        <v>819</v>
      </c>
      <c r="Z38" s="10"/>
      <c r="AA38" s="28"/>
      <c r="AB38" s="10"/>
      <c r="AC38" s="139"/>
      <c r="AD38" s="130"/>
      <c r="AE38" s="165"/>
      <c r="AF38" s="135"/>
      <c r="AG38" s="136"/>
      <c r="AH38" s="134">
        <v>34</v>
      </c>
      <c r="AI38" s="24" t="s">
        <v>819</v>
      </c>
      <c r="AJ38" s="10"/>
      <c r="AK38" s="28"/>
      <c r="AL38" s="10"/>
      <c r="AM38" s="139"/>
      <c r="AN38" s="48"/>
      <c r="AO38" s="16"/>
    </row>
    <row r="39" spans="1:41">
      <c r="A39" s="135"/>
      <c r="B39" s="136"/>
      <c r="C39" s="134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34">
        <v>35</v>
      </c>
      <c r="N39" s="24" t="s">
        <v>819</v>
      </c>
      <c r="O39" s="10"/>
      <c r="P39" s="28"/>
      <c r="Q39" s="10"/>
      <c r="R39" s="139"/>
      <c r="S39" s="48"/>
      <c r="T39" s="125"/>
      <c r="V39" s="135"/>
      <c r="W39" s="136"/>
      <c r="X39" s="134">
        <v>35</v>
      </c>
      <c r="Y39" s="24" t="s">
        <v>819</v>
      </c>
      <c r="Z39" s="10"/>
      <c r="AA39" s="28"/>
      <c r="AB39" s="10"/>
      <c r="AC39" s="139"/>
      <c r="AD39" s="130"/>
      <c r="AE39" s="165"/>
      <c r="AF39" s="135"/>
      <c r="AG39" s="136"/>
      <c r="AH39" s="134">
        <v>35</v>
      </c>
      <c r="AI39" s="24" t="s">
        <v>819</v>
      </c>
      <c r="AJ39" s="10"/>
      <c r="AK39" s="28"/>
      <c r="AL39" s="10"/>
      <c r="AM39" s="139"/>
      <c r="AN39" s="48"/>
      <c r="AO39" s="16"/>
    </row>
    <row r="40" spans="1:41">
      <c r="A40" s="135"/>
      <c r="B40" s="136"/>
      <c r="C40" s="134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34">
        <v>36</v>
      </c>
      <c r="N40" s="24" t="s">
        <v>819</v>
      </c>
      <c r="O40" s="10"/>
      <c r="P40" s="28"/>
      <c r="Q40" s="10"/>
      <c r="R40" s="139"/>
      <c r="S40" s="48"/>
      <c r="T40" s="125"/>
      <c r="V40" s="135"/>
      <c r="W40" s="136"/>
      <c r="X40" s="134">
        <v>36</v>
      </c>
      <c r="Y40" s="24" t="s">
        <v>819</v>
      </c>
      <c r="Z40" s="10"/>
      <c r="AA40" s="28"/>
      <c r="AB40" s="10"/>
      <c r="AC40" s="139"/>
      <c r="AD40" s="130"/>
      <c r="AE40" s="165"/>
      <c r="AF40" s="135"/>
      <c r="AG40" s="136"/>
      <c r="AH40" s="134">
        <v>36</v>
      </c>
      <c r="AI40" s="24" t="s">
        <v>819</v>
      </c>
      <c r="AJ40" s="10"/>
      <c r="AK40" s="28"/>
      <c r="AL40" s="10"/>
      <c r="AM40" s="139"/>
      <c r="AN40" s="48"/>
      <c r="AO40" s="16"/>
    </row>
    <row r="41" spans="1:41">
      <c r="A41" s="135"/>
      <c r="B41" s="136"/>
      <c r="C41" s="134">
        <v>37</v>
      </c>
      <c r="D41" s="24" t="s">
        <v>819</v>
      </c>
      <c r="E41" s="10"/>
      <c r="F41" s="28"/>
      <c r="G41" s="10"/>
      <c r="H41" s="139"/>
      <c r="I41" s="48"/>
      <c r="J41" s="124"/>
      <c r="K41" s="135"/>
      <c r="L41" s="136"/>
      <c r="M41" s="134">
        <v>37</v>
      </c>
      <c r="N41" s="24" t="s">
        <v>819</v>
      </c>
      <c r="O41" s="10"/>
      <c r="P41" s="28"/>
      <c r="Q41" s="10"/>
      <c r="R41" s="139"/>
      <c r="S41" s="48"/>
      <c r="T41" s="125"/>
      <c r="V41" s="135"/>
      <c r="W41" s="136"/>
      <c r="X41" s="134">
        <v>37</v>
      </c>
      <c r="Y41" s="24" t="s">
        <v>819</v>
      </c>
      <c r="Z41" s="10"/>
      <c r="AA41" s="28"/>
      <c r="AB41" s="10"/>
      <c r="AC41" s="139"/>
      <c r="AD41" s="130"/>
      <c r="AE41" s="165"/>
      <c r="AF41" s="135"/>
      <c r="AG41" s="136"/>
      <c r="AH41" s="134">
        <v>37</v>
      </c>
      <c r="AI41" s="24" t="s">
        <v>819</v>
      </c>
      <c r="AJ41" s="10"/>
      <c r="AK41" s="28"/>
      <c r="AL41" s="10"/>
      <c r="AM41" s="139"/>
      <c r="AN41" s="48"/>
      <c r="AO41" s="16"/>
    </row>
    <row r="42" spans="1:41">
      <c r="A42" s="135"/>
      <c r="B42" s="136"/>
      <c r="C42" s="134">
        <v>38</v>
      </c>
      <c r="D42" s="24" t="s">
        <v>819</v>
      </c>
      <c r="E42" s="10"/>
      <c r="F42" s="28"/>
      <c r="G42" s="10"/>
      <c r="H42" s="139"/>
      <c r="I42" s="48"/>
      <c r="J42" s="124"/>
      <c r="K42" s="135"/>
      <c r="L42" s="136"/>
      <c r="M42" s="134">
        <v>38</v>
      </c>
      <c r="N42" s="24" t="s">
        <v>819</v>
      </c>
      <c r="O42" s="10"/>
      <c r="P42" s="28"/>
      <c r="Q42" s="10"/>
      <c r="R42" s="139"/>
      <c r="S42" s="48"/>
      <c r="T42" s="125"/>
      <c r="V42" s="135"/>
      <c r="W42" s="136"/>
      <c r="X42" s="134">
        <v>38</v>
      </c>
      <c r="Y42" s="24" t="s">
        <v>819</v>
      </c>
      <c r="Z42" s="10"/>
      <c r="AA42" s="28"/>
      <c r="AB42" s="10"/>
      <c r="AC42" s="139"/>
      <c r="AD42" s="130"/>
      <c r="AE42" s="165"/>
      <c r="AF42" s="135"/>
      <c r="AG42" s="136"/>
      <c r="AH42" s="134">
        <v>38</v>
      </c>
      <c r="AI42" s="24" t="s">
        <v>819</v>
      </c>
      <c r="AJ42" s="10"/>
      <c r="AK42" s="28"/>
      <c r="AL42" s="10"/>
      <c r="AM42" s="139"/>
      <c r="AN42" s="48"/>
      <c r="AO42" s="16"/>
    </row>
    <row r="43" spans="1:41">
      <c r="A43" s="135"/>
      <c r="B43" s="136"/>
      <c r="C43" s="134">
        <v>39</v>
      </c>
      <c r="D43" s="24" t="s">
        <v>819</v>
      </c>
      <c r="E43" s="10"/>
      <c r="F43" s="28"/>
      <c r="G43" s="10"/>
      <c r="H43" s="139"/>
      <c r="I43" s="48"/>
      <c r="J43" s="124"/>
      <c r="K43" s="135"/>
      <c r="L43" s="136"/>
      <c r="M43" s="134">
        <v>39</v>
      </c>
      <c r="N43" s="24" t="s">
        <v>819</v>
      </c>
      <c r="O43" s="10"/>
      <c r="P43" s="28"/>
      <c r="Q43" s="10"/>
      <c r="R43" s="139"/>
      <c r="S43" s="48"/>
      <c r="T43" s="125"/>
      <c r="V43" s="135"/>
      <c r="W43" s="136"/>
      <c r="X43" s="134">
        <v>39</v>
      </c>
      <c r="Y43" s="24" t="s">
        <v>819</v>
      </c>
      <c r="Z43" s="10"/>
      <c r="AA43" s="28"/>
      <c r="AB43" s="10"/>
      <c r="AC43" s="139"/>
      <c r="AD43" s="130"/>
      <c r="AE43" s="165"/>
      <c r="AF43" s="135"/>
      <c r="AG43" s="136"/>
      <c r="AH43" s="134">
        <v>39</v>
      </c>
      <c r="AI43" s="24" t="s">
        <v>819</v>
      </c>
      <c r="AJ43" s="10"/>
      <c r="AK43" s="28"/>
      <c r="AL43" s="10"/>
      <c r="AM43" s="139"/>
      <c r="AN43" s="48"/>
      <c r="AO43" s="16"/>
    </row>
    <row r="44" spans="1:41">
      <c r="A44" s="135"/>
      <c r="B44" s="136"/>
      <c r="C44" s="134">
        <v>40</v>
      </c>
      <c r="D44" s="24" t="s">
        <v>819</v>
      </c>
      <c r="E44" s="10"/>
      <c r="F44" s="28"/>
      <c r="G44" s="10"/>
      <c r="H44" s="139"/>
      <c r="I44" s="48"/>
      <c r="J44" s="124"/>
      <c r="K44" s="135"/>
      <c r="L44" s="136"/>
      <c r="M44" s="134">
        <v>40</v>
      </c>
      <c r="N44" s="24" t="s">
        <v>819</v>
      </c>
      <c r="O44" s="10"/>
      <c r="P44" s="28"/>
      <c r="Q44" s="10"/>
      <c r="R44" s="139"/>
      <c r="S44" s="48"/>
      <c r="T44" s="125"/>
      <c r="V44" s="135"/>
      <c r="W44" s="136"/>
      <c r="X44" s="134">
        <v>40</v>
      </c>
      <c r="Y44" s="24" t="s">
        <v>819</v>
      </c>
      <c r="Z44" s="10"/>
      <c r="AA44" s="28"/>
      <c r="AB44" s="10"/>
      <c r="AC44" s="139"/>
      <c r="AD44" s="130"/>
      <c r="AE44" s="165"/>
      <c r="AF44" s="135"/>
      <c r="AG44" s="136"/>
      <c r="AH44" s="134">
        <v>40</v>
      </c>
      <c r="AI44" s="24" t="s">
        <v>819</v>
      </c>
      <c r="AJ44" s="10"/>
      <c r="AK44" s="28"/>
      <c r="AL44" s="10"/>
      <c r="AM44" s="139"/>
      <c r="AN44" s="48"/>
      <c r="AO44" s="16"/>
    </row>
    <row r="45" spans="1:41">
      <c r="A45" s="135"/>
      <c r="B45" s="136"/>
      <c r="C45" s="134">
        <v>41</v>
      </c>
      <c r="D45" s="24" t="s">
        <v>819</v>
      </c>
      <c r="E45" s="10"/>
      <c r="F45" s="28"/>
      <c r="G45" s="10"/>
      <c r="H45" s="139"/>
      <c r="I45" s="48"/>
      <c r="J45" s="124"/>
      <c r="K45" s="135"/>
      <c r="L45" s="136"/>
      <c r="M45" s="134">
        <v>41</v>
      </c>
      <c r="N45" s="24" t="s">
        <v>819</v>
      </c>
      <c r="O45" s="10"/>
      <c r="P45" s="28"/>
      <c r="Q45" s="10"/>
      <c r="R45" s="139"/>
      <c r="S45" s="48"/>
      <c r="T45" s="125"/>
      <c r="V45" s="135"/>
      <c r="W45" s="136"/>
      <c r="X45" s="134">
        <v>41</v>
      </c>
      <c r="Y45" s="24" t="s">
        <v>819</v>
      </c>
      <c r="Z45" s="10"/>
      <c r="AA45" s="28"/>
      <c r="AB45" s="10"/>
      <c r="AC45" s="139"/>
      <c r="AD45" s="130"/>
      <c r="AE45" s="165"/>
      <c r="AF45" s="135"/>
      <c r="AG45" s="136"/>
      <c r="AH45" s="134">
        <v>41</v>
      </c>
      <c r="AI45" s="24" t="s">
        <v>819</v>
      </c>
      <c r="AJ45" s="10"/>
      <c r="AK45" s="28"/>
      <c r="AL45" s="10"/>
      <c r="AM45" s="139"/>
      <c r="AN45" s="48"/>
      <c r="AO45" s="16"/>
    </row>
    <row r="46" spans="1:41">
      <c r="A46" s="135"/>
      <c r="B46" s="136"/>
      <c r="C46" s="134">
        <v>42</v>
      </c>
      <c r="D46" s="24" t="s">
        <v>819</v>
      </c>
      <c r="E46" s="10"/>
      <c r="F46" s="28"/>
      <c r="G46" s="10"/>
      <c r="H46" s="139"/>
      <c r="I46" s="48"/>
      <c r="J46" s="124"/>
      <c r="K46" s="135"/>
      <c r="L46" s="136"/>
      <c r="M46" s="134">
        <v>42</v>
      </c>
      <c r="N46" s="24" t="s">
        <v>819</v>
      </c>
      <c r="O46" s="10"/>
      <c r="P46" s="28"/>
      <c r="Q46" s="10"/>
      <c r="R46" s="139"/>
      <c r="S46" s="48"/>
      <c r="T46" s="125"/>
      <c r="V46" s="135"/>
      <c r="W46" s="136"/>
      <c r="X46" s="134">
        <v>42</v>
      </c>
      <c r="Y46" s="24" t="s">
        <v>819</v>
      </c>
      <c r="Z46" s="10"/>
      <c r="AA46" s="28"/>
      <c r="AB46" s="10"/>
      <c r="AC46" s="139"/>
      <c r="AD46" s="130"/>
      <c r="AE46" s="165"/>
      <c r="AF46" s="135"/>
      <c r="AG46" s="136"/>
      <c r="AH46" s="134">
        <v>42</v>
      </c>
      <c r="AI46" s="24" t="s">
        <v>819</v>
      </c>
      <c r="AJ46" s="10"/>
      <c r="AK46" s="28"/>
      <c r="AL46" s="10"/>
      <c r="AM46" s="139"/>
      <c r="AN46" s="48"/>
      <c r="AO46" s="16"/>
    </row>
    <row r="47" spans="1:41">
      <c r="A47" s="135"/>
      <c r="B47" s="136"/>
      <c r="C47" s="134">
        <v>43</v>
      </c>
      <c r="D47" s="24" t="s">
        <v>819</v>
      </c>
      <c r="E47" s="10"/>
      <c r="F47" s="28"/>
      <c r="G47" s="10"/>
      <c r="H47" s="139"/>
      <c r="I47" s="48"/>
      <c r="J47" s="124"/>
      <c r="K47" s="135"/>
      <c r="L47" s="136"/>
      <c r="M47" s="134">
        <v>43</v>
      </c>
      <c r="N47" s="24" t="s">
        <v>819</v>
      </c>
      <c r="O47" s="10"/>
      <c r="P47" s="28"/>
      <c r="Q47" s="10"/>
      <c r="R47" s="139"/>
      <c r="S47" s="48"/>
      <c r="T47" s="125"/>
      <c r="V47" s="135"/>
      <c r="W47" s="136"/>
      <c r="X47" s="134">
        <v>43</v>
      </c>
      <c r="Y47" s="24" t="s">
        <v>819</v>
      </c>
      <c r="Z47" s="10"/>
      <c r="AA47" s="28"/>
      <c r="AB47" s="10"/>
      <c r="AC47" s="139"/>
      <c r="AD47" s="130"/>
      <c r="AE47" s="165"/>
      <c r="AF47" s="135"/>
      <c r="AG47" s="136"/>
      <c r="AH47" s="134">
        <v>43</v>
      </c>
      <c r="AI47" s="24" t="s">
        <v>819</v>
      </c>
      <c r="AJ47" s="10"/>
      <c r="AK47" s="28"/>
      <c r="AL47" s="10"/>
      <c r="AM47" s="139"/>
      <c r="AN47" s="48"/>
      <c r="AO47" s="16"/>
    </row>
    <row r="48" spans="1:41">
      <c r="A48" s="135"/>
      <c r="B48" s="136"/>
      <c r="C48" s="134">
        <v>44</v>
      </c>
      <c r="D48" s="24" t="s">
        <v>819</v>
      </c>
      <c r="E48" s="10"/>
      <c r="F48" s="28"/>
      <c r="G48" s="10"/>
      <c r="H48" s="139"/>
      <c r="I48" s="48"/>
      <c r="J48" s="124"/>
      <c r="K48" s="135"/>
      <c r="L48" s="136"/>
      <c r="M48" s="134">
        <v>44</v>
      </c>
      <c r="N48" s="24" t="s">
        <v>819</v>
      </c>
      <c r="O48" s="10"/>
      <c r="P48" s="28"/>
      <c r="Q48" s="10"/>
      <c r="R48" s="139"/>
      <c r="S48" s="48"/>
      <c r="T48" s="125"/>
      <c r="V48" s="135"/>
      <c r="W48" s="136"/>
      <c r="X48" s="134">
        <v>44</v>
      </c>
      <c r="Y48" s="24" t="s">
        <v>819</v>
      </c>
      <c r="Z48" s="10"/>
      <c r="AA48" s="28"/>
      <c r="AB48" s="10"/>
      <c r="AC48" s="139"/>
      <c r="AD48" s="130"/>
      <c r="AE48" s="165"/>
      <c r="AF48" s="135"/>
      <c r="AG48" s="136"/>
      <c r="AH48" s="134">
        <v>44</v>
      </c>
      <c r="AI48" s="24" t="s">
        <v>819</v>
      </c>
      <c r="AJ48" s="10"/>
      <c r="AK48" s="28"/>
      <c r="AL48" s="10"/>
      <c r="AM48" s="139"/>
      <c r="AN48" s="48"/>
      <c r="AO48" s="16"/>
    </row>
    <row r="49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HW105-08</v>
      </c>
      <c r="F51" s="167" t="s">
        <v>401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VLOOKUP(F51,'00设备表'!D:F,3,0)</f>
        <v>HW105-08</v>
      </c>
      <c r="P51" s="167" t="str">
        <f>$B$1</f>
        <v>政务外网区万兆业务交换机-1</v>
      </c>
      <c r="Q51" s="10" t="str">
        <f>VLOOKUP(P51,'00设备表'!$D:$F,2,0)</f>
        <v>华为CE6881H</v>
      </c>
      <c r="R51" s="24" t="s">
        <v>925</v>
      </c>
      <c r="S51" s="48" t="s">
        <v>604</v>
      </c>
      <c r="V51" s="135"/>
      <c r="W51" s="136"/>
      <c r="X51" s="94">
        <v>47</v>
      </c>
      <c r="Y51" s="24" t="s">
        <v>819</v>
      </c>
      <c r="Z51" s="10" t="str">
        <f>VLOOKUP(AA51,'00设备表'!$D:$F,3,0)</f>
        <v>HW107-08</v>
      </c>
      <c r="AA51" s="167" t="s">
        <v>495</v>
      </c>
      <c r="AB51" s="10" t="str">
        <f>VLOOKUP(AA51,'00设备表'!$D:$F,2,0)</f>
        <v>华为CE6881H</v>
      </c>
      <c r="AC51" s="24" t="s">
        <v>925</v>
      </c>
      <c r="AD51" s="48" t="s">
        <v>604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HW107-07</v>
      </c>
      <c r="AK51" s="168" t="s">
        <v>941</v>
      </c>
      <c r="AL51" s="10" t="str">
        <f>VLOOKUP(AK51,'00设备表'!$D:$F,2,0)</f>
        <v>华为CE6881H</v>
      </c>
      <c r="AM51" s="24" t="s">
        <v>925</v>
      </c>
      <c r="AN51" s="48" t="s">
        <v>604</v>
      </c>
    </row>
    <row r="52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HW105-08</v>
      </c>
      <c r="F52" s="167" t="s">
        <v>401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VLOOKUP(F52,'00设备表'!D:F,3,0)</f>
        <v>HW105-08</v>
      </c>
      <c r="P52" s="167" t="str">
        <f>$B$1</f>
        <v>政务外网区万兆业务交换机-1</v>
      </c>
      <c r="Q52" s="10" t="str">
        <f>VLOOKUP(P52,'00设备表'!$D:$F,2,0)</f>
        <v>华为CE6881H</v>
      </c>
      <c r="R52" s="24" t="s">
        <v>927</v>
      </c>
      <c r="S52" s="48" t="s">
        <v>604</v>
      </c>
      <c r="V52" s="135"/>
      <c r="W52" s="48"/>
      <c r="X52" s="94">
        <v>48</v>
      </c>
      <c r="Y52" s="24" t="s">
        <v>819</v>
      </c>
      <c r="Z52" s="10" t="str">
        <f>VLOOKUP(AA52,'00设备表'!$D:$F,3,0)</f>
        <v>HW107-08</v>
      </c>
      <c r="AA52" s="167" t="s">
        <v>495</v>
      </c>
      <c r="AB52" s="10" t="str">
        <f>VLOOKUP(AA52,'00设备表'!$D:$F,2,0)</f>
        <v>华为CE6881H</v>
      </c>
      <c r="AC52" s="24" t="s">
        <v>927</v>
      </c>
      <c r="AD52" s="48" t="s">
        <v>604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HW107-07</v>
      </c>
      <c r="AK52" s="168" t="s">
        <v>941</v>
      </c>
      <c r="AL52" s="10" t="str">
        <f>VLOOKUP(AK52,'00设备表'!$D:$F,2,0)</f>
        <v>华为CE6881H</v>
      </c>
      <c r="AM52" s="24" t="s">
        <v>927</v>
      </c>
      <c r="AN52" s="48" t="s">
        <v>604</v>
      </c>
    </row>
    <row r="53" ht="31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HW105-01</v>
      </c>
      <c r="F53" s="145" t="s">
        <v>352</v>
      </c>
      <c r="G53" s="10" t="str">
        <f>VLOOKUP(F53,'00设备表'!$D:$F,2,0)</f>
        <v>华为CE8865-4C</v>
      </c>
      <c r="H53" s="24" t="s">
        <v>832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HW105-01</v>
      </c>
      <c r="P53" s="145" t="s">
        <v>352</v>
      </c>
      <c r="Q53" s="10" t="str">
        <f>VLOOKUP(P53,'00设备表'!$D:$F,2,0)</f>
        <v>华为CE8865-4C</v>
      </c>
      <c r="R53" s="24" t="s">
        <v>835</v>
      </c>
      <c r="S53" s="24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HW107-02</v>
      </c>
      <c r="AA53" s="145" t="s">
        <v>450</v>
      </c>
      <c r="AB53" s="10" t="str">
        <f>VLOOKUP(AA53,'00设备表'!$D:$F,2,0)</f>
        <v>华为CE8865-4C</v>
      </c>
      <c r="AC53" s="24" t="s">
        <v>832</v>
      </c>
      <c r="AD53" s="2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HW107-02</v>
      </c>
      <c r="AK53" s="145" t="s">
        <v>450</v>
      </c>
      <c r="AL53" s="10" t="str">
        <f>VLOOKUP(AK53,'00设备表'!$D:$F,2,0)</f>
        <v>华为CE8865-4C</v>
      </c>
      <c r="AM53" s="24" t="s">
        <v>835</v>
      </c>
      <c r="AN53" s="24"/>
    </row>
    <row r="54" ht="31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HW105-02</v>
      </c>
      <c r="F54" s="145" t="s">
        <v>364</v>
      </c>
      <c r="G54" s="10" t="str">
        <f>VLOOKUP(F54,'00设备表'!$D:$F,2,0)</f>
        <v>华为CE8865-4C</v>
      </c>
      <c r="H54" s="24" t="s">
        <v>832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HW105-02</v>
      </c>
      <c r="P54" s="145" t="s">
        <v>364</v>
      </c>
      <c r="Q54" s="10" t="str">
        <f>VLOOKUP(P54,'00设备表'!$D:$F,2,0)</f>
        <v>华为CE8865-4C</v>
      </c>
      <c r="R54" s="24" t="s">
        <v>835</v>
      </c>
      <c r="S54" s="24"/>
      <c r="V54" s="135"/>
      <c r="W54" s="48"/>
      <c r="X54" s="94">
        <v>50</v>
      </c>
      <c r="Y54" s="139" t="s">
        <v>796</v>
      </c>
      <c r="Z54" s="10" t="str">
        <f>VLOOKUP(AA54,'00设备表'!$D:$F,3,0)</f>
        <v>HW107-03</v>
      </c>
      <c r="AA54" s="145" t="s">
        <v>461</v>
      </c>
      <c r="AB54" s="10" t="str">
        <f>VLOOKUP(AA54,'00设备表'!$D:$F,2,0)</f>
        <v>华为CE8865-4C</v>
      </c>
      <c r="AC54" s="24" t="s">
        <v>832</v>
      </c>
      <c r="AD54" s="2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HW107-03</v>
      </c>
      <c r="AK54" s="145" t="s">
        <v>461</v>
      </c>
      <c r="AL54" s="10" t="str">
        <f>VLOOKUP(AK54,'00设备表'!$D:$F,2,0)</f>
        <v>华为CE8865-4C</v>
      </c>
      <c r="AM54" s="24" t="s">
        <v>835</v>
      </c>
      <c r="AN54" s="24"/>
    </row>
    <row r="55" ht="31" spans="1:40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  <c r="V55" s="135"/>
      <c r="W55" s="48"/>
      <c r="X55" s="94">
        <v>51</v>
      </c>
      <c r="Y55" s="139" t="s">
        <v>796</v>
      </c>
      <c r="Z55" s="10"/>
      <c r="AA55" s="145"/>
      <c r="AB55" s="10"/>
      <c r="AC55" s="24"/>
      <c r="AD55" s="24"/>
      <c r="AE55" s="146"/>
      <c r="AF55" s="135"/>
      <c r="AG55" s="48"/>
      <c r="AH55" s="94">
        <v>51</v>
      </c>
      <c r="AI55" s="139" t="s">
        <v>796</v>
      </c>
      <c r="AJ55" s="10"/>
      <c r="AK55" s="145"/>
      <c r="AL55" s="10"/>
      <c r="AM55" s="24"/>
      <c r="AN55" s="24"/>
    </row>
    <row r="56" ht="31" spans="1:40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  <c r="V56" s="135"/>
      <c r="W56" s="48"/>
      <c r="X56" s="94">
        <v>52</v>
      </c>
      <c r="Y56" s="139" t="s">
        <v>796</v>
      </c>
      <c r="Z56" s="10"/>
      <c r="AA56" s="145"/>
      <c r="AB56" s="10"/>
      <c r="AC56" s="24"/>
      <c r="AD56" s="24"/>
      <c r="AE56" s="146"/>
      <c r="AF56" s="135"/>
      <c r="AG56" s="48"/>
      <c r="AH56" s="94">
        <v>52</v>
      </c>
      <c r="AI56" s="139" t="s">
        <v>796</v>
      </c>
      <c r="AJ56" s="10"/>
      <c r="AK56" s="145"/>
      <c r="AL56" s="10"/>
      <c r="AM56" s="24"/>
      <c r="AN56" s="24"/>
    </row>
    <row r="57" ht="31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HW105-08</v>
      </c>
      <c r="F57" s="109" t="s">
        <v>401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VLOOKUP(F57,'00设备表'!D:F,3,0)</f>
        <v>HW105-08</v>
      </c>
      <c r="P57" s="99" t="str">
        <f>$B$1</f>
        <v>政务外网区万兆业务交换机-1</v>
      </c>
      <c r="Q57" s="10" t="str">
        <f>VLOOKUP(P57,'00设备表'!$D:$F,2,0)</f>
        <v>华为CE6881H</v>
      </c>
      <c r="R57" s="24" t="s">
        <v>932</v>
      </c>
      <c r="S57" s="24" t="s">
        <v>603</v>
      </c>
      <c r="V57" s="135"/>
      <c r="W57" s="48"/>
      <c r="X57" s="94">
        <v>53</v>
      </c>
      <c r="Y57" s="139" t="s">
        <v>796</v>
      </c>
      <c r="Z57" s="10" t="str">
        <f>VLOOKUP(AA57,'00设备表'!$D:$F,3,0)</f>
        <v>HW107-08</v>
      </c>
      <c r="AA57" s="109" t="s">
        <v>495</v>
      </c>
      <c r="AB57" s="10" t="str">
        <f>VLOOKUP(AA57,'00设备表'!$D:$F,2,0)</f>
        <v>华为CE6881H</v>
      </c>
      <c r="AC57" s="24" t="s">
        <v>932</v>
      </c>
      <c r="AD57" s="24" t="s">
        <v>603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HW107-07</v>
      </c>
      <c r="AK57" s="169" t="s">
        <v>942</v>
      </c>
      <c r="AL57" s="10" t="str">
        <f>VLOOKUP(AK57,'00设备表'!$D:$F,2,0)</f>
        <v>华为CE6881H</v>
      </c>
      <c r="AM57" s="24" t="s">
        <v>932</v>
      </c>
      <c r="AN57" s="24" t="s">
        <v>603</v>
      </c>
    </row>
    <row r="58" ht="31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HW105-08</v>
      </c>
      <c r="F58" s="109" t="s">
        <v>401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VLOOKUP(F58,'00设备表'!D:F,3,0)</f>
        <v>HW105-08</v>
      </c>
      <c r="P58" s="99" t="str">
        <f>$B$1</f>
        <v>政务外网区万兆业务交换机-1</v>
      </c>
      <c r="Q58" s="10" t="str">
        <f>VLOOKUP(P58,'00设备表'!$D:$F,2,0)</f>
        <v>华为CE6881H</v>
      </c>
      <c r="R58" s="24" t="s">
        <v>934</v>
      </c>
      <c r="S58" s="24" t="s">
        <v>603</v>
      </c>
      <c r="V58" s="149"/>
      <c r="W58" s="48"/>
      <c r="X58" s="94">
        <v>54</v>
      </c>
      <c r="Y58" s="139" t="s">
        <v>796</v>
      </c>
      <c r="Z58" s="10" t="str">
        <f>VLOOKUP(AA58,'00设备表'!$D:$F,3,0)</f>
        <v>HW107-08</v>
      </c>
      <c r="AA58" s="109" t="s">
        <v>495</v>
      </c>
      <c r="AB58" s="10" t="str">
        <f>VLOOKUP(AA58,'00设备表'!$D:$F,2,0)</f>
        <v>华为CE6881H</v>
      </c>
      <c r="AC58" s="24" t="s">
        <v>934</v>
      </c>
      <c r="AD58" s="24" t="s">
        <v>603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HW107-07</v>
      </c>
      <c r="AK58" s="169" t="s">
        <v>942</v>
      </c>
      <c r="AL58" s="10" t="str">
        <f>VLOOKUP(AK58,'00设备表'!$D:$F,2,0)</f>
        <v>华为CE6881H</v>
      </c>
      <c r="AM58" s="24" t="s">
        <v>934</v>
      </c>
      <c r="AN58" s="24" t="s">
        <v>603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pageSetup paperSize="9" orientation="portrait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N58"/>
  <sheetViews>
    <sheetView zoomScale="85" zoomScaleNormal="85" topLeftCell="G1" workbookViewId="0">
      <selection activeCell="P31" sqref="P31"/>
    </sheetView>
  </sheetViews>
  <sheetFormatPr defaultColWidth="9" defaultRowHeight="16.8"/>
  <cols>
    <col min="1" max="1" width="6.4375" style="1" customWidth="1"/>
    <col min="2" max="2" width="8.66964285714286" style="1" customWidth="1"/>
    <col min="3" max="3" width="9.77678571428571" style="1" customWidth="1"/>
    <col min="4" max="4" width="12.3303571428571" style="1" customWidth="1"/>
    <col min="5" max="5" width="12" style="154" customWidth="1"/>
    <col min="6" max="6" width="33" style="1" customWidth="1"/>
    <col min="7" max="7" width="22.1071428571429" style="154" customWidth="1"/>
    <col min="8" max="8" width="13.3303571428571" style="1" customWidth="1"/>
    <col min="9" max="9" width="9.88392857142857" style="1" customWidth="1"/>
    <col min="10" max="10" width="16.4375" style="1" customWidth="1"/>
    <col min="11" max="11" width="8.10714285714286" style="1" customWidth="1"/>
    <col min="12" max="12" width="11.4375" style="1" customWidth="1"/>
    <col min="13" max="13" width="9.77678571428571" style="1" customWidth="1"/>
    <col min="14" max="14" width="13.8839285714286" style="1" customWidth="1"/>
    <col min="15" max="15" width="14.8839285714286" style="154" customWidth="1"/>
    <col min="16" max="16" width="30.3303571428571" style="1" customWidth="1"/>
    <col min="17" max="17" width="22.1071428571429" style="154" customWidth="1"/>
    <col min="18" max="18" width="13.3303571428571" style="1" customWidth="1"/>
    <col min="19" max="19" width="7.66964285714286" style="1" customWidth="1"/>
    <col min="20" max="21" width="9.10714285714286" style="155"/>
    <col min="22" max="22" width="8.10714285714286" style="1" customWidth="1"/>
    <col min="23" max="23" width="9.33035714285714" style="1" customWidth="1"/>
    <col min="24" max="24" width="9.77678571428571" style="1" customWidth="1"/>
    <col min="25" max="25" width="12.5625" style="1" customWidth="1"/>
    <col min="26" max="26" width="12" style="154" customWidth="1"/>
    <col min="27" max="27" width="30.3303571428571" style="1" customWidth="1"/>
    <col min="28" max="28" width="22.1071428571429" style="154" customWidth="1"/>
    <col min="29" max="29" width="13.3303571428571" style="1" customWidth="1"/>
    <col min="30" max="30" width="7.66964285714286" style="1" customWidth="1"/>
    <col min="31" max="31" width="16.4375" style="1" customWidth="1"/>
    <col min="32" max="32" width="8.21428571428571" style="1" customWidth="1"/>
    <col min="33" max="33" width="11.1071428571429" style="1" customWidth="1"/>
    <col min="34" max="34" width="9.77678571428571" style="1" customWidth="1"/>
    <col min="35" max="35" width="12.5625" style="1" customWidth="1"/>
    <col min="36" max="36" width="14.8839285714286" style="154" customWidth="1"/>
    <col min="37" max="37" width="30.3303571428571" style="1" customWidth="1"/>
    <col min="38" max="38" width="22.1071428571429" style="154" customWidth="1"/>
    <col min="39" max="39" width="13.3303571428571" style="1" customWidth="1"/>
    <col min="40" max="40" width="7.66964285714286" style="1" customWidth="1"/>
    <col min="41" max="16384" width="9" style="1"/>
  </cols>
  <sheetData>
    <row r="1" s="81" customFormat="1" ht="61" spans="1:40">
      <c r="A1" s="10" t="str">
        <f>VLOOKUP(B1,'00设备表'!$D:$F,3,0)</f>
        <v>HW106-04</v>
      </c>
      <c r="B1" s="42" t="str">
        <f>'00设备表'!D63</f>
        <v>政务外网区万兆存储交换机-1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HW106-06</v>
      </c>
      <c r="L1" s="42" t="str">
        <f>'00设备表'!D69</f>
        <v>政务外网区万兆存储交换机-2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56"/>
      <c r="U1" s="156"/>
      <c r="V1" s="10" t="str">
        <f>VLOOKUP(W1,'00设备表'!$D:$F,3,0)</f>
        <v>HW108-01</v>
      </c>
      <c r="W1" s="164" t="str">
        <f>'00设备表'!D130</f>
        <v>互联网区万兆存储交换机-1</v>
      </c>
      <c r="X1" s="17" t="str">
        <f>VLOOKUP(W1,'00设备表'!$D:$F,2,0)</f>
        <v>华为CE6881H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HW108-03</v>
      </c>
      <c r="AG1" s="42" t="str">
        <f>'00设备表'!D140</f>
        <v>互联网区万兆存储交换机-2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53" customFormat="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57"/>
      <c r="U2" s="157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HW106-04</v>
      </c>
      <c r="F4" s="28" t="s">
        <v>428</v>
      </c>
      <c r="G4" s="10" t="str">
        <f>VLOOKUP(F4,'00设备表'!$D:$F,2,0)</f>
        <v>华为5855</v>
      </c>
      <c r="H4" s="24" t="s">
        <v>855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HW106-04</v>
      </c>
      <c r="P4" s="28" t="s">
        <v>428</v>
      </c>
      <c r="Q4" s="10" t="str">
        <f>VLOOKUP(P4,'00设备表'!$D:$F,2,0)</f>
        <v>华为5855</v>
      </c>
      <c r="R4" s="24" t="s">
        <v>856</v>
      </c>
      <c r="S4" s="24"/>
      <c r="T4" s="125"/>
      <c r="V4" s="85" t="s">
        <v>789</v>
      </c>
      <c r="W4" s="86"/>
      <c r="X4" s="89"/>
      <c r="Y4" s="24" t="s">
        <v>786</v>
      </c>
      <c r="Z4" s="10" t="str">
        <f>VLOOKUP(AA4,'00设备表'!$D:$F,3,0)</f>
        <v>HW108-03</v>
      </c>
      <c r="AA4" s="28" t="s">
        <v>526</v>
      </c>
      <c r="AB4" s="10" t="str">
        <f>VLOOKUP(AA4,'00设备表'!$D:$F,2,0)</f>
        <v>华为5855</v>
      </c>
      <c r="AC4" s="24" t="s">
        <v>911</v>
      </c>
      <c r="AD4" s="24"/>
      <c r="AE4" s="124"/>
      <c r="AF4" s="85" t="s">
        <v>789</v>
      </c>
      <c r="AG4" s="86"/>
      <c r="AH4" s="89"/>
      <c r="AI4" s="24" t="s">
        <v>786</v>
      </c>
      <c r="AJ4" s="10" t="str">
        <f>VLOOKUP(AK4,'00设备表'!$D:$F,3,0)</f>
        <v>HW108-03</v>
      </c>
      <c r="AK4" s="28" t="s">
        <v>526</v>
      </c>
      <c r="AL4" s="10" t="str">
        <f>VLOOKUP(AK4,'00设备表'!$D:$F,2,0)</f>
        <v>华为5855</v>
      </c>
      <c r="AM4" s="24" t="s">
        <v>915</v>
      </c>
      <c r="AN4" s="24"/>
    </row>
    <row r="5" spans="1:40">
      <c r="A5" s="126">
        <v>0</v>
      </c>
      <c r="B5" s="49" t="s">
        <v>919</v>
      </c>
      <c r="C5" s="134">
        <v>1</v>
      </c>
      <c r="D5" s="24" t="s">
        <v>819</v>
      </c>
      <c r="E5" s="10" t="str">
        <f>VLOOKUP(F5,'00设备表'!$D:$F,3,0)</f>
        <v>HW106-04</v>
      </c>
      <c r="F5" s="28" t="s">
        <v>433</v>
      </c>
      <c r="G5" s="10" t="str">
        <f>VLOOKUP(F5,'00设备表'!$D:$F,2,0)</f>
        <v>华为9520</v>
      </c>
      <c r="H5" s="139" t="s">
        <v>910</v>
      </c>
      <c r="I5" s="48"/>
      <c r="J5" s="165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HW106-04</v>
      </c>
      <c r="P5" s="28" t="s">
        <v>433</v>
      </c>
      <c r="Q5" s="10" t="str">
        <f>VLOOKUP(P5,'00设备表'!$D:$F,2,0)</f>
        <v>华为9520</v>
      </c>
      <c r="R5" s="139" t="s">
        <v>939</v>
      </c>
      <c r="S5" s="48"/>
      <c r="T5" s="166"/>
      <c r="V5" s="126">
        <v>0</v>
      </c>
      <c r="W5" s="49" t="s">
        <v>919</v>
      </c>
      <c r="X5" s="127">
        <v>1</v>
      </c>
      <c r="Y5" s="24" t="s">
        <v>819</v>
      </c>
      <c r="Z5" s="10" t="str">
        <f>VLOOKUP(AA5,'00设备表'!$D:$F,3,0)</f>
        <v>HW108-01</v>
      </c>
      <c r="AA5" s="28" t="s">
        <v>521</v>
      </c>
      <c r="AB5" s="10" t="str">
        <f>VLOOKUP(AA5,'00设备表'!$D:$F,2,0)</f>
        <v>华为9520</v>
      </c>
      <c r="AC5" s="139" t="s">
        <v>910</v>
      </c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 t="str">
        <f>VLOOKUP(AK5,'00设备表'!$D:$F,3,0)</f>
        <v>HW108-01</v>
      </c>
      <c r="AK5" s="28" t="s">
        <v>521</v>
      </c>
      <c r="AL5" s="10" t="str">
        <f>VLOOKUP(AK5,'00设备表'!$D:$F,2,0)</f>
        <v>华为9520</v>
      </c>
      <c r="AM5" s="139" t="s">
        <v>939</v>
      </c>
      <c r="AN5" s="48"/>
    </row>
    <row r="6" spans="1:40">
      <c r="A6" s="135"/>
      <c r="B6" s="136"/>
      <c r="C6" s="134">
        <v>2</v>
      </c>
      <c r="D6" s="24" t="s">
        <v>819</v>
      </c>
      <c r="E6" s="10" t="str">
        <f>VLOOKUP(F6,'00设备表'!$D:$F,3,0)</f>
        <v>HW106-04</v>
      </c>
      <c r="F6" s="28" t="s">
        <v>433</v>
      </c>
      <c r="G6" s="10" t="str">
        <f>VLOOKUP(F6,'00设备表'!$D:$F,2,0)</f>
        <v>华为9520</v>
      </c>
      <c r="H6" s="139" t="s">
        <v>912</v>
      </c>
      <c r="I6" s="48"/>
      <c r="J6" s="165"/>
      <c r="K6" s="135"/>
      <c r="L6" s="136"/>
      <c r="M6" s="127">
        <v>2</v>
      </c>
      <c r="N6" s="24" t="s">
        <v>819</v>
      </c>
      <c r="O6" s="10" t="str">
        <f>VLOOKUP(P6,'00设备表'!$D:$F,3,0)</f>
        <v>HW106-04</v>
      </c>
      <c r="P6" s="28" t="s">
        <v>433</v>
      </c>
      <c r="Q6" s="10" t="str">
        <f>VLOOKUP(P6,'00设备表'!$D:$F,2,0)</f>
        <v>华为9520</v>
      </c>
      <c r="R6" s="139" t="s">
        <v>937</v>
      </c>
      <c r="S6" s="48"/>
      <c r="T6" s="166"/>
      <c r="V6" s="135"/>
      <c r="W6" s="136"/>
      <c r="X6" s="127">
        <v>2</v>
      </c>
      <c r="Y6" s="24" t="s">
        <v>819</v>
      </c>
      <c r="Z6" s="10" t="str">
        <f>VLOOKUP(AA6,'00设备表'!$D:$F,3,0)</f>
        <v>HW108-01</v>
      </c>
      <c r="AA6" s="28" t="s">
        <v>521</v>
      </c>
      <c r="AB6" s="10" t="str">
        <f>VLOOKUP(AA6,'00设备表'!$D:$F,2,0)</f>
        <v>华为9520</v>
      </c>
      <c r="AC6" s="139" t="s">
        <v>912</v>
      </c>
      <c r="AD6" s="48"/>
      <c r="AE6" s="124"/>
      <c r="AF6" s="135"/>
      <c r="AG6" s="136"/>
      <c r="AH6" s="127">
        <v>2</v>
      </c>
      <c r="AI6" s="24" t="s">
        <v>819</v>
      </c>
      <c r="AJ6" s="10" t="str">
        <f>VLOOKUP(AK6,'00设备表'!$D:$F,3,0)</f>
        <v>HW108-01</v>
      </c>
      <c r="AK6" s="28" t="s">
        <v>521</v>
      </c>
      <c r="AL6" s="10" t="str">
        <f>VLOOKUP(AK6,'00设备表'!$D:$F,2,0)</f>
        <v>华为9520</v>
      </c>
      <c r="AM6" s="139" t="s">
        <v>937</v>
      </c>
      <c r="AN6" s="48"/>
    </row>
    <row r="7" spans="1:40">
      <c r="A7" s="135"/>
      <c r="B7" s="136"/>
      <c r="C7" s="134">
        <v>3</v>
      </c>
      <c r="D7" s="24" t="s">
        <v>819</v>
      </c>
      <c r="E7" s="10" t="str">
        <f>VLOOKUP(F7,'00设备表'!$D:$F,3,0)</f>
        <v>HW106-06</v>
      </c>
      <c r="F7" s="28" t="s">
        <v>438</v>
      </c>
      <c r="G7" s="10" t="str">
        <f>VLOOKUP(F7,'00设备表'!$D:$F,2,0)</f>
        <v>华为5500</v>
      </c>
      <c r="H7" s="139" t="s">
        <v>910</v>
      </c>
      <c r="I7" s="48"/>
      <c r="J7" s="165"/>
      <c r="K7" s="135"/>
      <c r="L7" s="136"/>
      <c r="M7" s="127">
        <v>3</v>
      </c>
      <c r="N7" s="24" t="s">
        <v>819</v>
      </c>
      <c r="O7" s="10" t="str">
        <f>VLOOKUP(P7,'00设备表'!$D:$F,3,0)</f>
        <v>HW106-06</v>
      </c>
      <c r="P7" s="28" t="s">
        <v>438</v>
      </c>
      <c r="Q7" s="10" t="str">
        <f>VLOOKUP(P7,'00设备表'!$D:$F,2,0)</f>
        <v>华为5500</v>
      </c>
      <c r="R7" s="139" t="s">
        <v>938</v>
      </c>
      <c r="S7" s="48"/>
      <c r="T7" s="166"/>
      <c r="V7" s="135"/>
      <c r="W7" s="136"/>
      <c r="X7" s="127">
        <v>3</v>
      </c>
      <c r="Y7" s="24" t="s">
        <v>819</v>
      </c>
      <c r="Z7" s="10" t="str">
        <f>VLOOKUP(AA7,'00设备表'!$D:$F,3,0)</f>
        <v>HW108-03</v>
      </c>
      <c r="AA7" s="28" t="s">
        <v>530</v>
      </c>
      <c r="AB7" s="10" t="str">
        <f>VLOOKUP(AA7,'00设备表'!$D:$F,2,0)</f>
        <v>华为5500</v>
      </c>
      <c r="AC7" s="139" t="s">
        <v>910</v>
      </c>
      <c r="AD7" s="48"/>
      <c r="AE7" s="124"/>
      <c r="AF7" s="135"/>
      <c r="AG7" s="136"/>
      <c r="AH7" s="127">
        <v>3</v>
      </c>
      <c r="AI7" s="24" t="s">
        <v>819</v>
      </c>
      <c r="AJ7" s="10" t="str">
        <f>VLOOKUP(AK7,'00设备表'!$D:$F,3,0)</f>
        <v>HW108-03</v>
      </c>
      <c r="AK7" s="28" t="s">
        <v>530</v>
      </c>
      <c r="AL7" s="10" t="str">
        <f>VLOOKUP(AK7,'00设备表'!$D:$F,2,0)</f>
        <v>华为5500</v>
      </c>
      <c r="AM7" s="139" t="s">
        <v>938</v>
      </c>
      <c r="AN7" s="48"/>
    </row>
    <row r="8" spans="1:40">
      <c r="A8" s="135"/>
      <c r="B8" s="136"/>
      <c r="C8" s="134">
        <v>4</v>
      </c>
      <c r="D8" s="24" t="s">
        <v>819</v>
      </c>
      <c r="E8" s="10" t="str">
        <f>VLOOKUP(F8,'00设备表'!$D:$F,3,0)</f>
        <v>HW106-06</v>
      </c>
      <c r="F8" s="28" t="s">
        <v>438</v>
      </c>
      <c r="G8" s="10" t="str">
        <f>VLOOKUP(F8,'00设备表'!$D:$F,2,0)</f>
        <v>华为5500</v>
      </c>
      <c r="H8" s="139" t="s">
        <v>912</v>
      </c>
      <c r="I8" s="48"/>
      <c r="J8" s="165"/>
      <c r="K8" s="135"/>
      <c r="L8" s="136"/>
      <c r="M8" s="127">
        <v>4</v>
      </c>
      <c r="N8" s="24" t="s">
        <v>819</v>
      </c>
      <c r="O8" s="10" t="str">
        <f>VLOOKUP(P8,'00设备表'!$D:$F,3,0)</f>
        <v>HW106-06</v>
      </c>
      <c r="P8" s="28" t="s">
        <v>438</v>
      </c>
      <c r="Q8" s="10" t="str">
        <f>VLOOKUP(P8,'00设备表'!$D:$F,2,0)</f>
        <v>华为5500</v>
      </c>
      <c r="R8" s="139" t="s">
        <v>940</v>
      </c>
      <c r="S8" s="48"/>
      <c r="T8" s="166"/>
      <c r="V8" s="135"/>
      <c r="W8" s="136"/>
      <c r="X8" s="127">
        <v>4</v>
      </c>
      <c r="Y8" s="24" t="s">
        <v>819</v>
      </c>
      <c r="Z8" s="10" t="str">
        <f>VLOOKUP(AA8,'00设备表'!$D:$F,3,0)</f>
        <v>HW108-03</v>
      </c>
      <c r="AA8" s="28" t="s">
        <v>530</v>
      </c>
      <c r="AB8" s="10" t="str">
        <f>VLOOKUP(AA8,'00设备表'!$D:$F,2,0)</f>
        <v>华为5500</v>
      </c>
      <c r="AC8" s="139" t="s">
        <v>912</v>
      </c>
      <c r="AD8" s="48"/>
      <c r="AE8" s="124"/>
      <c r="AF8" s="135"/>
      <c r="AG8" s="136"/>
      <c r="AH8" s="127">
        <v>4</v>
      </c>
      <c r="AI8" s="24" t="s">
        <v>819</v>
      </c>
      <c r="AJ8" s="10" t="str">
        <f>VLOOKUP(AK8,'00设备表'!$D:$F,3,0)</f>
        <v>HW108-03</v>
      </c>
      <c r="AK8" s="28" t="s">
        <v>530</v>
      </c>
      <c r="AL8" s="10" t="str">
        <f>VLOOKUP(AK8,'00设备表'!$D:$F,2,0)</f>
        <v>华为5500</v>
      </c>
      <c r="AM8" s="139" t="s">
        <v>940</v>
      </c>
      <c r="AN8" s="48"/>
    </row>
    <row r="9" spans="1:40">
      <c r="A9" s="135"/>
      <c r="B9" s="136"/>
      <c r="C9" s="134">
        <v>5</v>
      </c>
      <c r="D9" s="24" t="s">
        <v>819</v>
      </c>
      <c r="E9" s="10" t="str">
        <f>VLOOKUP(F9,'00设备表'!$D:$F,3,0)</f>
        <v>HW106-06</v>
      </c>
      <c r="F9" s="28" t="s">
        <v>438</v>
      </c>
      <c r="G9" s="10" t="str">
        <f>VLOOKUP(F9,'00设备表'!$D:$F,2,0)</f>
        <v>华为5500</v>
      </c>
      <c r="H9" s="139" t="s">
        <v>939</v>
      </c>
      <c r="I9" s="48"/>
      <c r="J9" s="165"/>
      <c r="K9" s="135"/>
      <c r="L9" s="136"/>
      <c r="M9" s="127">
        <v>5</v>
      </c>
      <c r="N9" s="24" t="s">
        <v>819</v>
      </c>
      <c r="O9" s="10" t="str">
        <f>VLOOKUP(P9,'00设备表'!$D:$F,3,0)</f>
        <v>HW106-06</v>
      </c>
      <c r="P9" s="28" t="s">
        <v>438</v>
      </c>
      <c r="Q9" s="10" t="str">
        <f>VLOOKUP(P9,'00设备表'!$D:$F,2,0)</f>
        <v>华为5500</v>
      </c>
      <c r="R9" s="139" t="s">
        <v>943</v>
      </c>
      <c r="S9" s="48"/>
      <c r="T9" s="166"/>
      <c r="V9" s="135"/>
      <c r="W9" s="136"/>
      <c r="X9" s="127">
        <v>5</v>
      </c>
      <c r="Y9" s="24" t="s">
        <v>819</v>
      </c>
      <c r="Z9" s="10" t="str">
        <f>VLOOKUP(AA9,'00设备表'!$D:$F,3,0)</f>
        <v>HW108-03</v>
      </c>
      <c r="AA9" s="28" t="s">
        <v>530</v>
      </c>
      <c r="AB9" s="10" t="str">
        <f>VLOOKUP(AA9,'00设备表'!$D:$F,2,0)</f>
        <v>华为5500</v>
      </c>
      <c r="AC9" s="139" t="s">
        <v>939</v>
      </c>
      <c r="AD9" s="48"/>
      <c r="AE9" s="124"/>
      <c r="AF9" s="135"/>
      <c r="AG9" s="136"/>
      <c r="AH9" s="127">
        <v>5</v>
      </c>
      <c r="AI9" s="24" t="s">
        <v>819</v>
      </c>
      <c r="AJ9" s="10" t="str">
        <f>VLOOKUP(AK9,'00设备表'!$D:$F,3,0)</f>
        <v>HW108-03</v>
      </c>
      <c r="AK9" s="28" t="s">
        <v>530</v>
      </c>
      <c r="AL9" s="10" t="str">
        <f>VLOOKUP(AK9,'00设备表'!$D:$F,2,0)</f>
        <v>华为5500</v>
      </c>
      <c r="AM9" s="139" t="s">
        <v>943</v>
      </c>
      <c r="AN9" s="48"/>
    </row>
    <row r="10" spans="1:40">
      <c r="A10" s="135"/>
      <c r="B10" s="136"/>
      <c r="C10" s="134">
        <v>6</v>
      </c>
      <c r="D10" s="24" t="s">
        <v>819</v>
      </c>
      <c r="E10" s="10" t="str">
        <f>VLOOKUP(F10,'00设备表'!$D:$F,3,0)</f>
        <v>HW106-06</v>
      </c>
      <c r="F10" s="28" t="s">
        <v>438</v>
      </c>
      <c r="G10" s="10" t="str">
        <f>VLOOKUP(F10,'00设备表'!$D:$F,2,0)</f>
        <v>华为5500</v>
      </c>
      <c r="H10" s="139" t="s">
        <v>937</v>
      </c>
      <c r="I10" s="48"/>
      <c r="J10" s="165"/>
      <c r="K10" s="135"/>
      <c r="L10" s="136"/>
      <c r="M10" s="127">
        <v>6</v>
      </c>
      <c r="N10" s="24" t="s">
        <v>819</v>
      </c>
      <c r="O10" s="10" t="str">
        <f>VLOOKUP(P10,'00设备表'!$D:$F,3,0)</f>
        <v>HW106-06</v>
      </c>
      <c r="P10" s="28" t="s">
        <v>438</v>
      </c>
      <c r="Q10" s="10" t="str">
        <f>VLOOKUP(P10,'00设备表'!$D:$F,2,0)</f>
        <v>华为5500</v>
      </c>
      <c r="R10" s="139" t="s">
        <v>944</v>
      </c>
      <c r="S10" s="48"/>
      <c r="T10" s="166"/>
      <c r="V10" s="135"/>
      <c r="W10" s="136"/>
      <c r="X10" s="127">
        <v>6</v>
      </c>
      <c r="Y10" s="24" t="s">
        <v>819</v>
      </c>
      <c r="Z10" s="10" t="str">
        <f>VLOOKUP(AA10,'00设备表'!$D:$F,3,0)</f>
        <v>HW108-03</v>
      </c>
      <c r="AA10" s="28" t="s">
        <v>530</v>
      </c>
      <c r="AB10" s="10" t="str">
        <f>VLOOKUP(AA10,'00设备表'!$D:$F,2,0)</f>
        <v>华为5500</v>
      </c>
      <c r="AC10" s="139" t="s">
        <v>937</v>
      </c>
      <c r="AD10" s="48"/>
      <c r="AE10" s="124"/>
      <c r="AF10" s="135"/>
      <c r="AG10" s="136"/>
      <c r="AH10" s="127">
        <v>6</v>
      </c>
      <c r="AI10" s="24" t="s">
        <v>819</v>
      </c>
      <c r="AJ10" s="10" t="str">
        <f>VLOOKUP(AK10,'00设备表'!$D:$F,3,0)</f>
        <v>HW108-03</v>
      </c>
      <c r="AK10" s="28" t="s">
        <v>530</v>
      </c>
      <c r="AL10" s="10" t="str">
        <f>VLOOKUP(AK10,'00设备表'!$D:$F,2,0)</f>
        <v>华为5500</v>
      </c>
      <c r="AM10" s="139" t="s">
        <v>944</v>
      </c>
      <c r="AN10" s="48"/>
    </row>
    <row r="11" spans="1:40">
      <c r="A11" s="135"/>
      <c r="B11" s="136"/>
      <c r="C11" s="134">
        <v>7</v>
      </c>
      <c r="D11" s="24" t="s">
        <v>819</v>
      </c>
      <c r="E11" s="10" t="str">
        <f>VLOOKUP(F11,'00设备表'!$D:$F,3,0)</f>
        <v>HW106-06</v>
      </c>
      <c r="F11" s="28" t="s">
        <v>436</v>
      </c>
      <c r="G11" s="10" t="str">
        <f>VLOOKUP(F11,'00设备表'!$D:$F,2,0)</f>
        <v>中兴R5530 G2</v>
      </c>
      <c r="H11" s="139" t="s">
        <v>939</v>
      </c>
      <c r="I11" s="48"/>
      <c r="J11" s="165"/>
      <c r="K11" s="135"/>
      <c r="L11" s="136"/>
      <c r="M11" s="127">
        <v>7</v>
      </c>
      <c r="N11" s="24" t="s">
        <v>819</v>
      </c>
      <c r="O11" s="10" t="str">
        <f>VLOOKUP(P11,'00设备表'!$D:$F,3,0)</f>
        <v>HW106-06</v>
      </c>
      <c r="P11" s="28" t="s">
        <v>436</v>
      </c>
      <c r="Q11" s="10" t="str">
        <f>VLOOKUP(P11,'00设备表'!$D:$F,2,0)</f>
        <v>中兴R5530 G2</v>
      </c>
      <c r="R11" s="139" t="s">
        <v>937</v>
      </c>
      <c r="S11" s="48"/>
      <c r="T11" s="166"/>
      <c r="V11" s="135"/>
      <c r="W11" s="136"/>
      <c r="X11" s="127">
        <v>7</v>
      </c>
      <c r="Y11" s="24" t="s">
        <v>819</v>
      </c>
      <c r="Z11" s="10" t="str">
        <f>VLOOKUP(AA11,'00设备表'!$D:$F,3,0)</f>
        <v>HW108-03</v>
      </c>
      <c r="AA11" s="28" t="s">
        <v>529</v>
      </c>
      <c r="AB11" s="10" t="str">
        <f>VLOOKUP(AA11,'00设备表'!$D:$F,2,0)</f>
        <v>中兴R5530 G2</v>
      </c>
      <c r="AC11" s="139" t="s">
        <v>939</v>
      </c>
      <c r="AD11" s="48"/>
      <c r="AE11" s="124"/>
      <c r="AF11" s="135"/>
      <c r="AG11" s="136"/>
      <c r="AH11" s="127">
        <v>7</v>
      </c>
      <c r="AI11" s="24" t="s">
        <v>819</v>
      </c>
      <c r="AJ11" s="10" t="str">
        <f>VLOOKUP(AK11,'00设备表'!$D:$F,3,0)</f>
        <v>HW108-03</v>
      </c>
      <c r="AK11" s="28" t="s">
        <v>529</v>
      </c>
      <c r="AL11" s="10" t="str">
        <f>VLOOKUP(AK11,'00设备表'!$D:$F,2,0)</f>
        <v>中兴R5530 G2</v>
      </c>
      <c r="AM11" s="139" t="s">
        <v>937</v>
      </c>
      <c r="AN11" s="48"/>
    </row>
    <row r="12" spans="1:40">
      <c r="A12" s="135"/>
      <c r="B12" s="136"/>
      <c r="C12" s="134">
        <v>8</v>
      </c>
      <c r="D12" s="24" t="s">
        <v>819</v>
      </c>
      <c r="E12" s="10" t="str">
        <f>VLOOKUP(F12,'00设备表'!$D:$F,3,0)</f>
        <v>HW105-06</v>
      </c>
      <c r="F12" s="28" t="s">
        <v>394</v>
      </c>
      <c r="G12" s="10" t="str">
        <f>VLOOKUP(F12,'00设备表'!$D:$F,2,0)</f>
        <v>烽火R220K V2</v>
      </c>
      <c r="H12" s="139" t="s">
        <v>939</v>
      </c>
      <c r="I12" s="48"/>
      <c r="J12" s="165"/>
      <c r="K12" s="135"/>
      <c r="L12" s="136"/>
      <c r="M12" s="127">
        <v>8</v>
      </c>
      <c r="N12" s="24" t="s">
        <v>819</v>
      </c>
      <c r="O12" s="10" t="str">
        <f>VLOOKUP(P12,'00设备表'!$D:$F,3,0)</f>
        <v>HW105-06</v>
      </c>
      <c r="P12" s="28" t="s">
        <v>394</v>
      </c>
      <c r="Q12" s="10" t="str">
        <f>VLOOKUP(P12,'00设备表'!$D:$F,2,0)</f>
        <v>烽火R220K V2</v>
      </c>
      <c r="R12" s="139" t="s">
        <v>937</v>
      </c>
      <c r="S12" s="48"/>
      <c r="T12" s="166"/>
      <c r="V12" s="135"/>
      <c r="W12" s="136"/>
      <c r="X12" s="127">
        <v>8</v>
      </c>
      <c r="Y12" s="24" t="s">
        <v>819</v>
      </c>
      <c r="Z12" s="10" t="str">
        <f>VLOOKUP(AA12,'00设备表'!$D:$F,3,0)</f>
        <v>HW107-07</v>
      </c>
      <c r="AA12" s="28" t="s">
        <v>489</v>
      </c>
      <c r="AB12" s="10" t="str">
        <f>VLOOKUP(AA12,'00设备表'!$D:$F,2,0)</f>
        <v>烽火R220K V2</v>
      </c>
      <c r="AC12" s="139" t="s">
        <v>939</v>
      </c>
      <c r="AD12" s="48"/>
      <c r="AE12" s="124"/>
      <c r="AF12" s="135"/>
      <c r="AG12" s="136"/>
      <c r="AH12" s="127">
        <v>8</v>
      </c>
      <c r="AI12" s="24" t="s">
        <v>819</v>
      </c>
      <c r="AJ12" s="10" t="str">
        <f>VLOOKUP(AK12,'00设备表'!$D:$F,3,0)</f>
        <v>HW107-07</v>
      </c>
      <c r="AK12" s="28" t="s">
        <v>489</v>
      </c>
      <c r="AL12" s="10" t="str">
        <f>VLOOKUP(AK12,'00设备表'!$D:$F,2,0)</f>
        <v>烽火R220K V2</v>
      </c>
      <c r="AM12" s="139" t="s">
        <v>937</v>
      </c>
      <c r="AN12" s="48"/>
    </row>
    <row r="13" spans="1:40">
      <c r="A13" s="135"/>
      <c r="B13" s="136"/>
      <c r="C13" s="134">
        <v>9</v>
      </c>
      <c r="D13" s="24" t="s">
        <v>819</v>
      </c>
      <c r="E13" s="10" t="str">
        <f>VLOOKUP(F13,'00设备表'!$D:$F,3,0)</f>
        <v>HW105-06</v>
      </c>
      <c r="F13" s="28" t="s">
        <v>399</v>
      </c>
      <c r="G13" s="10" t="str">
        <f>VLOOKUP(F13,'00设备表'!$D:$F,2,0)</f>
        <v>烽火R220K V2</v>
      </c>
      <c r="H13" s="139" t="s">
        <v>939</v>
      </c>
      <c r="I13" s="48"/>
      <c r="J13" s="165"/>
      <c r="K13" s="135"/>
      <c r="L13" s="136"/>
      <c r="M13" s="127">
        <v>9</v>
      </c>
      <c r="N13" s="24" t="s">
        <v>819</v>
      </c>
      <c r="O13" s="10" t="str">
        <f>VLOOKUP(P13,'00设备表'!$D:$F,3,0)</f>
        <v>HW105-06</v>
      </c>
      <c r="P13" s="28" t="s">
        <v>399</v>
      </c>
      <c r="Q13" s="10" t="str">
        <f>VLOOKUP(P13,'00设备表'!$D:$F,2,0)</f>
        <v>烽火R220K V2</v>
      </c>
      <c r="R13" s="139" t="s">
        <v>937</v>
      </c>
      <c r="S13" s="48"/>
      <c r="T13" s="166"/>
      <c r="V13" s="135"/>
      <c r="W13" s="136"/>
      <c r="X13" s="127">
        <v>9</v>
      </c>
      <c r="Y13" s="24" t="s">
        <v>819</v>
      </c>
      <c r="Z13" s="10" t="str">
        <f>VLOOKUP(AA13,'00设备表'!$D:$F,3,0)</f>
        <v>HW107-08</v>
      </c>
      <c r="AA13" s="28" t="s">
        <v>499</v>
      </c>
      <c r="AB13" s="10" t="str">
        <f>VLOOKUP(AA13,'00设备表'!$D:$F,2,0)</f>
        <v>烽火R220K V2</v>
      </c>
      <c r="AC13" s="139" t="s">
        <v>939</v>
      </c>
      <c r="AD13" s="48"/>
      <c r="AE13" s="124"/>
      <c r="AF13" s="135"/>
      <c r="AG13" s="136"/>
      <c r="AH13" s="127">
        <v>9</v>
      </c>
      <c r="AI13" s="24" t="s">
        <v>819</v>
      </c>
      <c r="AJ13" s="10" t="str">
        <f>VLOOKUP(AK13,'00设备表'!$D:$F,3,0)</f>
        <v>HW107-08</v>
      </c>
      <c r="AK13" s="28" t="s">
        <v>499</v>
      </c>
      <c r="AL13" s="10" t="str">
        <f>VLOOKUP(AK13,'00设备表'!$D:$F,2,0)</f>
        <v>烽火R220K V2</v>
      </c>
      <c r="AM13" s="139" t="s">
        <v>937</v>
      </c>
      <c r="AN13" s="48"/>
    </row>
    <row r="14" spans="1:40">
      <c r="A14" s="135"/>
      <c r="B14" s="136"/>
      <c r="C14" s="134">
        <v>10</v>
      </c>
      <c r="D14" s="24" t="s">
        <v>819</v>
      </c>
      <c r="E14" s="10" t="str">
        <f>VLOOKUP(F14,'00设备表'!$D:$F,3,0)</f>
        <v>HW105-08</v>
      </c>
      <c r="F14" s="28" t="s">
        <v>409</v>
      </c>
      <c r="G14" s="10" t="str">
        <f>VLOOKUP(F14,'00设备表'!$D:$F,2,0)</f>
        <v>烽火R220K V2</v>
      </c>
      <c r="H14" s="139" t="s">
        <v>939</v>
      </c>
      <c r="I14" s="48"/>
      <c r="J14" s="165"/>
      <c r="K14" s="135"/>
      <c r="L14" s="136"/>
      <c r="M14" s="127">
        <v>10</v>
      </c>
      <c r="N14" s="24" t="s">
        <v>819</v>
      </c>
      <c r="O14" s="10" t="str">
        <f>VLOOKUP(P14,'00设备表'!$D:$F,3,0)</f>
        <v>HW105-08</v>
      </c>
      <c r="P14" s="28" t="s">
        <v>409</v>
      </c>
      <c r="Q14" s="10" t="str">
        <f>VLOOKUP(P14,'00设备表'!$D:$F,2,0)</f>
        <v>烽火R220K V2</v>
      </c>
      <c r="R14" s="139" t="s">
        <v>937</v>
      </c>
      <c r="S14" s="48"/>
      <c r="T14" s="166"/>
      <c r="V14" s="135"/>
      <c r="W14" s="136"/>
      <c r="X14" s="127">
        <v>10</v>
      </c>
      <c r="Y14" s="24" t="s">
        <v>819</v>
      </c>
      <c r="Z14" s="10" t="str">
        <f>VLOOKUP(AA14,'00设备表'!$D:$F,3,0)</f>
        <v>HW107-07</v>
      </c>
      <c r="AA14" s="28" t="s">
        <v>493</v>
      </c>
      <c r="AB14" s="10" t="str">
        <f>VLOOKUP(AA14,'00设备表'!$D:$F,2,0)</f>
        <v>烽火R220K V2</v>
      </c>
      <c r="AC14" s="139" t="s">
        <v>939</v>
      </c>
      <c r="AD14" s="48"/>
      <c r="AE14" s="124"/>
      <c r="AF14" s="135"/>
      <c r="AG14" s="136"/>
      <c r="AH14" s="127">
        <v>10</v>
      </c>
      <c r="AI14" s="24" t="s">
        <v>819</v>
      </c>
      <c r="AJ14" s="10" t="str">
        <f>VLOOKUP(AK14,'00设备表'!$D:$F,3,0)</f>
        <v>HW107-07</v>
      </c>
      <c r="AK14" s="28" t="s">
        <v>493</v>
      </c>
      <c r="AL14" s="10" t="str">
        <f>VLOOKUP(AK14,'00设备表'!$D:$F,2,0)</f>
        <v>烽火R220K V2</v>
      </c>
      <c r="AM14" s="139" t="s">
        <v>937</v>
      </c>
      <c r="AN14" s="48"/>
    </row>
    <row r="15" spans="1:40">
      <c r="A15" s="135"/>
      <c r="B15" s="136"/>
      <c r="C15" s="134">
        <v>11</v>
      </c>
      <c r="D15" s="24" t="s">
        <v>819</v>
      </c>
      <c r="E15" s="10" t="str">
        <f>VLOOKUP(F15,'00设备表'!$D:$F,3,0)</f>
        <v>HW105-06</v>
      </c>
      <c r="F15" s="28" t="s">
        <v>398</v>
      </c>
      <c r="G15" s="10" t="str">
        <f>VLOOKUP(F15,'00设备表'!$D:$F,2,0)</f>
        <v>烽火R220K V2</v>
      </c>
      <c r="H15" s="139" t="s">
        <v>939</v>
      </c>
      <c r="I15" s="48"/>
      <c r="J15" s="165"/>
      <c r="K15" s="135"/>
      <c r="L15" s="136"/>
      <c r="M15" s="127">
        <v>11</v>
      </c>
      <c r="N15" s="24" t="s">
        <v>819</v>
      </c>
      <c r="O15" s="10" t="str">
        <f>VLOOKUP(P15,'00设备表'!$D:$F,3,0)</f>
        <v>HW105-06</v>
      </c>
      <c r="P15" s="28" t="s">
        <v>398</v>
      </c>
      <c r="Q15" s="10" t="str">
        <f>VLOOKUP(P15,'00设备表'!$D:$F,2,0)</f>
        <v>烽火R220K V2</v>
      </c>
      <c r="R15" s="139" t="s">
        <v>937</v>
      </c>
      <c r="S15" s="48"/>
      <c r="T15" s="166"/>
      <c r="V15" s="135"/>
      <c r="W15" s="136"/>
      <c r="X15" s="127">
        <v>11</v>
      </c>
      <c r="Y15" s="24" t="s">
        <v>819</v>
      </c>
      <c r="Z15" s="10" t="str">
        <f>VLOOKUP(AA15,'00设备表'!$D:$F,3,0)</f>
        <v>HW107-08</v>
      </c>
      <c r="AA15" s="28" t="s">
        <v>503</v>
      </c>
      <c r="AB15" s="10" t="str">
        <f>VLOOKUP(AA15,'00设备表'!$D:$F,2,0)</f>
        <v>烽火R220K V2</v>
      </c>
      <c r="AC15" s="139" t="s">
        <v>939</v>
      </c>
      <c r="AD15" s="48"/>
      <c r="AE15" s="124"/>
      <c r="AF15" s="135"/>
      <c r="AG15" s="136"/>
      <c r="AH15" s="127">
        <v>11</v>
      </c>
      <c r="AI15" s="24" t="s">
        <v>819</v>
      </c>
      <c r="AJ15" s="10" t="str">
        <f>VLOOKUP(AK15,'00设备表'!$D:$F,3,0)</f>
        <v>HW107-08</v>
      </c>
      <c r="AK15" s="28" t="s">
        <v>503</v>
      </c>
      <c r="AL15" s="10" t="str">
        <f>VLOOKUP(AK15,'00设备表'!$D:$F,2,0)</f>
        <v>烽火R220K V2</v>
      </c>
      <c r="AM15" s="139" t="s">
        <v>937</v>
      </c>
      <c r="AN15" s="48"/>
    </row>
    <row r="16" spans="1:40">
      <c r="A16" s="135"/>
      <c r="B16" s="136"/>
      <c r="C16" s="134">
        <v>12</v>
      </c>
      <c r="D16" s="24" t="s">
        <v>819</v>
      </c>
      <c r="E16" s="10" t="str">
        <f>VLOOKUP(F16,'00设备表'!$D:$F,3,0)</f>
        <v>HW105-08</v>
      </c>
      <c r="F16" s="28" t="s">
        <v>408</v>
      </c>
      <c r="G16" s="10" t="str">
        <f>VLOOKUP(F16,'00设备表'!$D:$F,2,0)</f>
        <v>烽火R220K V2</v>
      </c>
      <c r="H16" s="139" t="s">
        <v>939</v>
      </c>
      <c r="I16" s="48"/>
      <c r="J16" s="165"/>
      <c r="K16" s="135"/>
      <c r="L16" s="136"/>
      <c r="M16" s="127">
        <v>12</v>
      </c>
      <c r="N16" s="24" t="s">
        <v>819</v>
      </c>
      <c r="O16" s="10" t="str">
        <f>VLOOKUP(P16,'00设备表'!$D:$F,3,0)</f>
        <v>HW105-08</v>
      </c>
      <c r="P16" s="28" t="s">
        <v>408</v>
      </c>
      <c r="Q16" s="10" t="str">
        <f>VLOOKUP(P16,'00设备表'!$D:$F,2,0)</f>
        <v>烽火R220K V2</v>
      </c>
      <c r="R16" s="139" t="s">
        <v>937</v>
      </c>
      <c r="S16" s="48"/>
      <c r="T16" s="166"/>
      <c r="V16" s="135"/>
      <c r="W16" s="136"/>
      <c r="X16" s="127">
        <v>12</v>
      </c>
      <c r="Y16" s="24" t="s">
        <v>819</v>
      </c>
      <c r="Z16" s="10" t="str">
        <f>VLOOKUP(AA16,'00设备表'!$D:$F,3,0)</f>
        <v>HW107-07</v>
      </c>
      <c r="AA16" s="28" t="s">
        <v>492</v>
      </c>
      <c r="AB16" s="10" t="str">
        <f>VLOOKUP(AA16,'00设备表'!$D:$F,2,0)</f>
        <v>烽火R220K V2</v>
      </c>
      <c r="AC16" s="139" t="s">
        <v>939</v>
      </c>
      <c r="AD16" s="48"/>
      <c r="AE16" s="124"/>
      <c r="AF16" s="135"/>
      <c r="AG16" s="136"/>
      <c r="AH16" s="127">
        <v>12</v>
      </c>
      <c r="AI16" s="24" t="s">
        <v>819</v>
      </c>
      <c r="AJ16" s="10" t="str">
        <f>VLOOKUP(AK16,'00设备表'!$D:$F,3,0)</f>
        <v>HW107-07</v>
      </c>
      <c r="AK16" s="28" t="s">
        <v>492</v>
      </c>
      <c r="AL16" s="10" t="str">
        <f>VLOOKUP(AK16,'00设备表'!$D:$F,2,0)</f>
        <v>烽火R220K V2</v>
      </c>
      <c r="AM16" s="139" t="s">
        <v>937</v>
      </c>
      <c r="AN16" s="48"/>
    </row>
    <row r="17" spans="1:40">
      <c r="A17" s="135"/>
      <c r="B17" s="136"/>
      <c r="C17" s="134">
        <v>13</v>
      </c>
      <c r="D17" s="24" t="s">
        <v>819</v>
      </c>
      <c r="E17" s="10"/>
      <c r="F17" s="28"/>
      <c r="G17" s="10"/>
      <c r="H17" s="139"/>
      <c r="I17" s="48"/>
      <c r="J17" s="165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  <c r="T17" s="166"/>
      <c r="V17" s="135"/>
      <c r="W17" s="136"/>
      <c r="X17" s="127">
        <v>13</v>
      </c>
      <c r="Y17" s="24" t="s">
        <v>819</v>
      </c>
      <c r="Z17" s="10" t="str">
        <f>VLOOKUP(AA17,'00设备表'!$D:$F,3,0)</f>
        <v>HW107-08</v>
      </c>
      <c r="AA17" s="28" t="s">
        <v>502</v>
      </c>
      <c r="AB17" s="10" t="str">
        <f>VLOOKUP(AA17,'00设备表'!$D:$F,2,0)</f>
        <v>烽火R220K V2</v>
      </c>
      <c r="AC17" s="139" t="s">
        <v>939</v>
      </c>
      <c r="AD17" s="48"/>
      <c r="AE17" s="124"/>
      <c r="AF17" s="135"/>
      <c r="AG17" s="136"/>
      <c r="AH17" s="127">
        <v>13</v>
      </c>
      <c r="AI17" s="24" t="s">
        <v>819</v>
      </c>
      <c r="AJ17" s="10" t="str">
        <f>VLOOKUP(AK17,'00设备表'!$D:$F,3,0)</f>
        <v>HW107-08</v>
      </c>
      <c r="AK17" s="28" t="s">
        <v>502</v>
      </c>
      <c r="AL17" s="10" t="str">
        <f>VLOOKUP(AK17,'00设备表'!$D:$F,2,0)</f>
        <v>烽火R220K V2</v>
      </c>
      <c r="AM17" s="139" t="s">
        <v>937</v>
      </c>
      <c r="AN17" s="48"/>
    </row>
    <row r="18" spans="1:40">
      <c r="A18" s="135"/>
      <c r="B18" s="136"/>
      <c r="C18" s="134">
        <v>14</v>
      </c>
      <c r="D18" s="24" t="s">
        <v>819</v>
      </c>
      <c r="E18" s="10"/>
      <c r="F18" s="28"/>
      <c r="G18" s="10"/>
      <c r="H18" s="139"/>
      <c r="I18" s="48"/>
      <c r="J18" s="165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  <c r="T18" s="166"/>
      <c r="V18" s="135"/>
      <c r="W18" s="136"/>
      <c r="X18" s="127">
        <v>14</v>
      </c>
      <c r="Y18" s="24" t="s">
        <v>819</v>
      </c>
      <c r="Z18" s="10" t="str">
        <f>VLOOKUP(AA18,'00设备表'!$D:$F,3,0)</f>
        <v>HW107-07</v>
      </c>
      <c r="AA18" s="28" t="s">
        <v>491</v>
      </c>
      <c r="AB18" s="10" t="str">
        <f>VLOOKUP(AA18,'00设备表'!$D:$F,2,0)</f>
        <v>烽火R220K V2</v>
      </c>
      <c r="AC18" s="139" t="s">
        <v>939</v>
      </c>
      <c r="AD18" s="48"/>
      <c r="AE18" s="124"/>
      <c r="AF18" s="135"/>
      <c r="AG18" s="136"/>
      <c r="AH18" s="127">
        <v>14</v>
      </c>
      <c r="AI18" s="24" t="s">
        <v>819</v>
      </c>
      <c r="AJ18" s="10" t="str">
        <f>VLOOKUP(AK18,'00设备表'!$D:$F,3,0)</f>
        <v>HW107-07</v>
      </c>
      <c r="AK18" s="28" t="s">
        <v>491</v>
      </c>
      <c r="AL18" s="10" t="str">
        <f>VLOOKUP(AK18,'00设备表'!$D:$F,2,0)</f>
        <v>烽火R220K V2</v>
      </c>
      <c r="AM18" s="139" t="s">
        <v>937</v>
      </c>
      <c r="AN18" s="48"/>
    </row>
    <row r="19" spans="1:40">
      <c r="A19" s="135"/>
      <c r="B19" s="136"/>
      <c r="C19" s="134">
        <v>15</v>
      </c>
      <c r="D19" s="24" t="s">
        <v>819</v>
      </c>
      <c r="E19" s="10"/>
      <c r="F19" s="28"/>
      <c r="G19" s="10"/>
      <c r="H19" s="139"/>
      <c r="I19" s="48"/>
      <c r="J19" s="165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  <c r="T19" s="166"/>
      <c r="V19" s="135"/>
      <c r="W19" s="136"/>
      <c r="X19" s="127">
        <v>15</v>
      </c>
      <c r="Y19" s="24" t="s">
        <v>819</v>
      </c>
      <c r="Z19" s="10" t="str">
        <f>VLOOKUP(AA19,'00设备表'!$D:$F,3,0)</f>
        <v>HW107-08</v>
      </c>
      <c r="AA19" s="28" t="s">
        <v>501</v>
      </c>
      <c r="AB19" s="10" t="str">
        <f>VLOOKUP(AA19,'00设备表'!$D:$F,2,0)</f>
        <v>烽火R220K V2</v>
      </c>
      <c r="AC19" s="139" t="s">
        <v>939</v>
      </c>
      <c r="AD19" s="48"/>
      <c r="AE19" s="124"/>
      <c r="AF19" s="135"/>
      <c r="AG19" s="136"/>
      <c r="AH19" s="127">
        <v>15</v>
      </c>
      <c r="AI19" s="24" t="s">
        <v>819</v>
      </c>
      <c r="AJ19" s="10" t="str">
        <f>VLOOKUP(AK19,'00设备表'!$D:$F,3,0)</f>
        <v>HW107-08</v>
      </c>
      <c r="AK19" s="28" t="s">
        <v>501</v>
      </c>
      <c r="AL19" s="10" t="str">
        <f>VLOOKUP(AK19,'00设备表'!$D:$F,2,0)</f>
        <v>烽火R220K V2</v>
      </c>
      <c r="AM19" s="139" t="s">
        <v>937</v>
      </c>
      <c r="AN19" s="48"/>
    </row>
    <row r="20" spans="1:40">
      <c r="A20" s="135"/>
      <c r="B20" s="136"/>
      <c r="C20" s="134">
        <v>16</v>
      </c>
      <c r="D20" s="24" t="s">
        <v>819</v>
      </c>
      <c r="E20" s="10"/>
      <c r="F20" s="28"/>
      <c r="G20" s="10"/>
      <c r="H20" s="139"/>
      <c r="I20" s="48"/>
      <c r="J20" s="165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  <c r="T20" s="166"/>
      <c r="V20" s="135"/>
      <c r="W20" s="136"/>
      <c r="X20" s="127">
        <v>16</v>
      </c>
      <c r="Y20" s="24" t="s">
        <v>819</v>
      </c>
      <c r="Z20" s="10"/>
      <c r="AA20" s="28"/>
      <c r="AB20" s="10"/>
      <c r="AC20" s="139"/>
      <c r="AD20" s="48"/>
      <c r="AE20" s="124"/>
      <c r="AF20" s="135"/>
      <c r="AG20" s="136"/>
      <c r="AH20" s="127">
        <v>16</v>
      </c>
      <c r="AI20" s="24" t="s">
        <v>819</v>
      </c>
      <c r="AJ20" s="10"/>
      <c r="AK20" s="28"/>
      <c r="AL20" s="10"/>
      <c r="AM20" s="139"/>
      <c r="AN20" s="48"/>
    </row>
    <row r="21" spans="1:40">
      <c r="A21" s="135"/>
      <c r="B21" s="136"/>
      <c r="C21" s="134">
        <v>17</v>
      </c>
      <c r="D21" s="24" t="s">
        <v>819</v>
      </c>
      <c r="E21" s="10"/>
      <c r="F21" s="28"/>
      <c r="G21" s="10"/>
      <c r="H21" s="139"/>
      <c r="I21" s="48"/>
      <c r="J21" s="165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  <c r="T21" s="166"/>
      <c r="V21" s="135"/>
      <c r="W21" s="136"/>
      <c r="X21" s="127">
        <v>17</v>
      </c>
      <c r="Y21" s="24" t="s">
        <v>819</v>
      </c>
      <c r="Z21" s="10"/>
      <c r="AA21" s="28"/>
      <c r="AB21" s="10"/>
      <c r="AC21" s="139"/>
      <c r="AD21" s="48"/>
      <c r="AE21" s="124"/>
      <c r="AF21" s="135"/>
      <c r="AG21" s="136"/>
      <c r="AH21" s="127">
        <v>17</v>
      </c>
      <c r="AI21" s="24" t="s">
        <v>819</v>
      </c>
      <c r="AJ21" s="10"/>
      <c r="AK21" s="28"/>
      <c r="AL21" s="10"/>
      <c r="AM21" s="139"/>
      <c r="AN21" s="48"/>
    </row>
    <row r="22" spans="1:40">
      <c r="A22" s="135"/>
      <c r="B22" s="136"/>
      <c r="C22" s="134">
        <v>18</v>
      </c>
      <c r="D22" s="24" t="s">
        <v>819</v>
      </c>
      <c r="E22" s="10"/>
      <c r="F22" s="28"/>
      <c r="G22" s="10"/>
      <c r="H22" s="139"/>
      <c r="I22" s="48"/>
      <c r="J22" s="165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  <c r="T22" s="166"/>
      <c r="V22" s="135"/>
      <c r="W22" s="136"/>
      <c r="X22" s="127">
        <v>18</v>
      </c>
      <c r="Y22" s="24" t="s">
        <v>819</v>
      </c>
      <c r="Z22" s="10"/>
      <c r="AA22" s="28"/>
      <c r="AB22" s="10"/>
      <c r="AC22" s="139"/>
      <c r="AD22" s="48"/>
      <c r="AE22" s="124"/>
      <c r="AF22" s="135"/>
      <c r="AG22" s="136"/>
      <c r="AH22" s="127">
        <v>18</v>
      </c>
      <c r="AI22" s="24" t="s">
        <v>819</v>
      </c>
      <c r="AJ22" s="10"/>
      <c r="AK22" s="28"/>
      <c r="AL22" s="10"/>
      <c r="AM22" s="139"/>
      <c r="AN22" s="48"/>
    </row>
    <row r="23" spans="1:40">
      <c r="A23" s="135"/>
      <c r="B23" s="136"/>
      <c r="C23" s="134">
        <v>19</v>
      </c>
      <c r="D23" s="24" t="s">
        <v>819</v>
      </c>
      <c r="E23" s="10"/>
      <c r="F23" s="28"/>
      <c r="G23" s="10"/>
      <c r="H23" s="139"/>
      <c r="I23" s="48"/>
      <c r="J23" s="165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  <c r="T23" s="166"/>
      <c r="V23" s="135"/>
      <c r="W23" s="136"/>
      <c r="X23" s="127">
        <v>19</v>
      </c>
      <c r="Y23" s="24" t="s">
        <v>819</v>
      </c>
      <c r="Z23" s="10"/>
      <c r="AA23" s="28"/>
      <c r="AB23" s="10"/>
      <c r="AC23" s="139"/>
      <c r="AD23" s="48"/>
      <c r="AE23" s="124"/>
      <c r="AF23" s="135"/>
      <c r="AG23" s="136"/>
      <c r="AH23" s="127">
        <v>19</v>
      </c>
      <c r="AI23" s="24" t="s">
        <v>819</v>
      </c>
      <c r="AJ23" s="10"/>
      <c r="AK23" s="28"/>
      <c r="AL23" s="10"/>
      <c r="AM23" s="139"/>
      <c r="AN23" s="48"/>
    </row>
    <row r="24" spans="1:40">
      <c r="A24" s="135"/>
      <c r="B24" s="136"/>
      <c r="C24" s="134">
        <v>20</v>
      </c>
      <c r="D24" s="24" t="s">
        <v>819</v>
      </c>
      <c r="E24" s="10"/>
      <c r="F24" s="28"/>
      <c r="G24" s="10"/>
      <c r="H24" s="139"/>
      <c r="I24" s="48"/>
      <c r="J24" s="165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T24" s="166"/>
      <c r="V24" s="135"/>
      <c r="W24" s="136"/>
      <c r="X24" s="127">
        <v>20</v>
      </c>
      <c r="Y24" s="24" t="s">
        <v>819</v>
      </c>
      <c r="Z24" s="10"/>
      <c r="AA24" s="28"/>
      <c r="AB24" s="10"/>
      <c r="AC24" s="139"/>
      <c r="AD24" s="48"/>
      <c r="AE24" s="124"/>
      <c r="AF24" s="135"/>
      <c r="AG24" s="136"/>
      <c r="AH24" s="127">
        <v>20</v>
      </c>
      <c r="AI24" s="24" t="s">
        <v>819</v>
      </c>
      <c r="AJ24" s="10"/>
      <c r="AK24" s="28"/>
      <c r="AL24" s="10"/>
      <c r="AM24" s="139"/>
      <c r="AN24" s="48"/>
    </row>
    <row r="25" spans="1:40">
      <c r="A25" s="135"/>
      <c r="B25" s="136"/>
      <c r="C25" s="134">
        <v>21</v>
      </c>
      <c r="D25" s="24" t="s">
        <v>819</v>
      </c>
      <c r="E25" s="10"/>
      <c r="F25" s="28"/>
      <c r="G25" s="10"/>
      <c r="H25" s="139"/>
      <c r="I25" s="48"/>
      <c r="J25" s="165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T25" s="166"/>
      <c r="V25" s="135"/>
      <c r="W25" s="136"/>
      <c r="X25" s="127">
        <v>21</v>
      </c>
      <c r="Y25" s="24" t="s">
        <v>819</v>
      </c>
      <c r="Z25" s="10"/>
      <c r="AA25" s="28"/>
      <c r="AB25" s="10"/>
      <c r="AC25" s="139"/>
      <c r="AD25" s="48"/>
      <c r="AE25" s="124"/>
      <c r="AF25" s="135"/>
      <c r="AG25" s="136"/>
      <c r="AH25" s="127">
        <v>21</v>
      </c>
      <c r="AI25" s="24" t="s">
        <v>819</v>
      </c>
      <c r="AJ25" s="10"/>
      <c r="AK25" s="28"/>
      <c r="AL25" s="10"/>
      <c r="AM25" s="139"/>
      <c r="AN25" s="48"/>
    </row>
    <row r="26" spans="1:40">
      <c r="A26" s="135"/>
      <c r="B26" s="136"/>
      <c r="C26" s="134">
        <v>22</v>
      </c>
      <c r="D26" s="24" t="s">
        <v>819</v>
      </c>
      <c r="E26" s="10"/>
      <c r="F26" s="28"/>
      <c r="G26" s="10"/>
      <c r="H26" s="139"/>
      <c r="I26" s="48"/>
      <c r="J26" s="165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T26" s="166"/>
      <c r="V26" s="135"/>
      <c r="W26" s="136"/>
      <c r="X26" s="127">
        <v>22</v>
      </c>
      <c r="Y26" s="24" t="s">
        <v>819</v>
      </c>
      <c r="Z26" s="10"/>
      <c r="AA26" s="28"/>
      <c r="AB26" s="10"/>
      <c r="AC26" s="139"/>
      <c r="AD26" s="48"/>
      <c r="AE26" s="124"/>
      <c r="AF26" s="135"/>
      <c r="AG26" s="136"/>
      <c r="AH26" s="127">
        <v>22</v>
      </c>
      <c r="AI26" s="24" t="s">
        <v>819</v>
      </c>
      <c r="AJ26" s="10"/>
      <c r="AK26" s="28"/>
      <c r="AL26" s="10"/>
      <c r="AM26" s="139"/>
      <c r="AN26" s="48"/>
    </row>
    <row r="27" spans="1:40">
      <c r="A27" s="135"/>
      <c r="B27" s="136"/>
      <c r="C27" s="134">
        <v>23</v>
      </c>
      <c r="D27" s="24" t="s">
        <v>819</v>
      </c>
      <c r="E27" s="10"/>
      <c r="F27" s="28"/>
      <c r="G27" s="10"/>
      <c r="H27" s="139"/>
      <c r="I27" s="48"/>
      <c r="J27" s="165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T27" s="166"/>
      <c r="V27" s="135"/>
      <c r="W27" s="136"/>
      <c r="X27" s="140">
        <v>23</v>
      </c>
      <c r="Y27" s="24" t="s">
        <v>819</v>
      </c>
      <c r="Z27" s="10"/>
      <c r="AA27" s="28"/>
      <c r="AB27" s="10"/>
      <c r="AC27" s="139"/>
      <c r="AD27" s="48"/>
      <c r="AE27" s="124"/>
      <c r="AF27" s="135"/>
      <c r="AG27" s="136"/>
      <c r="AH27" s="140">
        <v>23</v>
      </c>
      <c r="AI27" s="24" t="s">
        <v>819</v>
      </c>
      <c r="AJ27" s="10"/>
      <c r="AK27" s="28"/>
      <c r="AL27" s="10"/>
      <c r="AM27" s="139"/>
      <c r="AN27" s="48"/>
    </row>
    <row r="28" spans="1:40">
      <c r="A28" s="135"/>
      <c r="B28" s="136"/>
      <c r="C28" s="134">
        <v>24</v>
      </c>
      <c r="D28" s="24" t="s">
        <v>819</v>
      </c>
      <c r="E28" s="10"/>
      <c r="F28" s="28"/>
      <c r="G28" s="10"/>
      <c r="H28" s="139"/>
      <c r="I28" s="48"/>
      <c r="J28" s="165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T28" s="166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</row>
    <row r="29" spans="1:40">
      <c r="A29" s="135"/>
      <c r="B29" s="136"/>
      <c r="C29" s="134">
        <v>25</v>
      </c>
      <c r="D29" s="24" t="s">
        <v>819</v>
      </c>
      <c r="E29" s="10"/>
      <c r="F29" s="28"/>
      <c r="G29" s="10"/>
      <c r="H29" s="139"/>
      <c r="I29" s="48"/>
      <c r="J29" s="165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T29" s="166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</row>
    <row r="30" spans="1:40">
      <c r="A30" s="135"/>
      <c r="B30" s="136"/>
      <c r="C30" s="134">
        <v>26</v>
      </c>
      <c r="D30" s="24" t="s">
        <v>819</v>
      </c>
      <c r="E30" s="10"/>
      <c r="F30" s="28"/>
      <c r="G30" s="10"/>
      <c r="H30" s="139"/>
      <c r="I30" s="48"/>
      <c r="J30" s="165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T30" s="166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</row>
    <row r="31" spans="1:40">
      <c r="A31" s="135"/>
      <c r="B31" s="136"/>
      <c r="C31" s="134">
        <v>27</v>
      </c>
      <c r="D31" s="24" t="s">
        <v>819</v>
      </c>
      <c r="E31" s="10"/>
      <c r="F31" s="28"/>
      <c r="G31" s="10"/>
      <c r="H31" s="139"/>
      <c r="I31" s="48"/>
      <c r="J31" s="165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T31" s="166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</row>
    <row r="32" spans="1:40">
      <c r="A32" s="135"/>
      <c r="B32" s="136"/>
      <c r="C32" s="134">
        <v>28</v>
      </c>
      <c r="D32" s="24" t="s">
        <v>819</v>
      </c>
      <c r="E32" s="10"/>
      <c r="F32" s="28"/>
      <c r="G32" s="10"/>
      <c r="H32" s="139"/>
      <c r="I32" s="48"/>
      <c r="J32" s="165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T32" s="166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</row>
    <row r="33" spans="1:40">
      <c r="A33" s="135"/>
      <c r="B33" s="136"/>
      <c r="C33" s="134">
        <v>29</v>
      </c>
      <c r="D33" s="24" t="s">
        <v>819</v>
      </c>
      <c r="E33" s="10"/>
      <c r="F33" s="28"/>
      <c r="G33" s="10"/>
      <c r="H33" s="139"/>
      <c r="I33" s="48"/>
      <c r="J33" s="165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T33" s="166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</row>
    <row r="34" spans="1:40">
      <c r="A34" s="135"/>
      <c r="B34" s="136"/>
      <c r="C34" s="134">
        <v>30</v>
      </c>
      <c r="D34" s="24" t="s">
        <v>819</v>
      </c>
      <c r="E34" s="10"/>
      <c r="F34" s="28"/>
      <c r="G34" s="10"/>
      <c r="H34" s="139"/>
      <c r="I34" s="48"/>
      <c r="J34" s="165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T34" s="166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</row>
    <row r="35" spans="1:40">
      <c r="A35" s="135"/>
      <c r="B35" s="136"/>
      <c r="C35" s="134">
        <v>31</v>
      </c>
      <c r="D35" s="24" t="s">
        <v>819</v>
      </c>
      <c r="E35" s="10"/>
      <c r="F35" s="28"/>
      <c r="G35" s="10"/>
      <c r="H35" s="139"/>
      <c r="I35" s="48"/>
      <c r="J35" s="165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T35" s="166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</row>
    <row r="36" spans="1:40">
      <c r="A36" s="135"/>
      <c r="B36" s="136"/>
      <c r="C36" s="134">
        <v>32</v>
      </c>
      <c r="D36" s="24" t="s">
        <v>819</v>
      </c>
      <c r="E36" s="10"/>
      <c r="F36" s="28"/>
      <c r="G36" s="10"/>
      <c r="H36" s="139"/>
      <c r="I36" s="48"/>
      <c r="J36" s="165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T36" s="166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</row>
    <row r="37" spans="1:40">
      <c r="A37" s="135"/>
      <c r="B37" s="136"/>
      <c r="C37" s="134">
        <v>33</v>
      </c>
      <c r="D37" s="24" t="s">
        <v>819</v>
      </c>
      <c r="E37" s="10"/>
      <c r="F37" s="28"/>
      <c r="G37" s="10"/>
      <c r="H37" s="139"/>
      <c r="I37" s="48"/>
      <c r="J37" s="165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T37" s="166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</row>
    <row r="38" spans="1:40">
      <c r="A38" s="135"/>
      <c r="B38" s="136"/>
      <c r="C38" s="134">
        <v>34</v>
      </c>
      <c r="D38" s="24" t="s">
        <v>819</v>
      </c>
      <c r="E38" s="10"/>
      <c r="F38" s="28"/>
      <c r="G38" s="10"/>
      <c r="H38" s="139"/>
      <c r="I38" s="48"/>
      <c r="J38" s="165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T38" s="166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</row>
    <row r="39" spans="1:40">
      <c r="A39" s="135"/>
      <c r="B39" s="136"/>
      <c r="C39" s="134">
        <v>35</v>
      </c>
      <c r="D39" s="24" t="s">
        <v>819</v>
      </c>
      <c r="E39" s="10"/>
      <c r="F39" s="28"/>
      <c r="G39" s="10"/>
      <c r="H39" s="139"/>
      <c r="I39" s="48"/>
      <c r="J39" s="165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T39" s="166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</row>
    <row r="40" spans="1:40">
      <c r="A40" s="135"/>
      <c r="B40" s="136"/>
      <c r="C40" s="134">
        <v>36</v>
      </c>
      <c r="D40" s="24" t="s">
        <v>819</v>
      </c>
      <c r="E40" s="10"/>
      <c r="F40" s="28"/>
      <c r="G40" s="10"/>
      <c r="H40" s="139"/>
      <c r="I40" s="48"/>
      <c r="J40" s="165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T40" s="166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</row>
    <row r="41" spans="1:40">
      <c r="A41" s="135"/>
      <c r="B41" s="136"/>
      <c r="C41" s="134">
        <v>37</v>
      </c>
      <c r="D41" s="24" t="s">
        <v>819</v>
      </c>
      <c r="E41" s="10"/>
      <c r="F41" s="141"/>
      <c r="G41" s="10"/>
      <c r="H41" s="139"/>
      <c r="I41" s="48"/>
      <c r="J41" s="165"/>
      <c r="K41" s="135"/>
      <c r="L41" s="136"/>
      <c r="M41" s="140">
        <v>37</v>
      </c>
      <c r="N41" s="24" t="s">
        <v>819</v>
      </c>
      <c r="O41" s="10"/>
      <c r="P41" s="141"/>
      <c r="Q41" s="10"/>
      <c r="R41" s="139"/>
      <c r="S41" s="48"/>
      <c r="T41" s="166"/>
      <c r="V41" s="135"/>
      <c r="W41" s="136"/>
      <c r="X41" s="140">
        <v>37</v>
      </c>
      <c r="Y41" s="24" t="s">
        <v>819</v>
      </c>
      <c r="Z41" s="10"/>
      <c r="AA41" s="141"/>
      <c r="AB41" s="10"/>
      <c r="AC41" s="139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141"/>
      <c r="AL41" s="10"/>
      <c r="AM41" s="139"/>
      <c r="AN41" s="48"/>
    </row>
    <row r="42" spans="1:40">
      <c r="A42" s="135"/>
      <c r="B42" s="136"/>
      <c r="C42" s="134">
        <v>38</v>
      </c>
      <c r="D42" s="24" t="s">
        <v>819</v>
      </c>
      <c r="E42" s="10"/>
      <c r="F42" s="141"/>
      <c r="G42" s="10"/>
      <c r="H42" s="139"/>
      <c r="I42" s="48"/>
      <c r="J42" s="165"/>
      <c r="K42" s="135"/>
      <c r="L42" s="136"/>
      <c r="M42" s="140">
        <v>38</v>
      </c>
      <c r="N42" s="24" t="s">
        <v>819</v>
      </c>
      <c r="O42" s="10"/>
      <c r="P42" s="141"/>
      <c r="Q42" s="10"/>
      <c r="R42" s="139"/>
      <c r="S42" s="48"/>
      <c r="T42" s="166"/>
      <c r="V42" s="135"/>
      <c r="W42" s="136"/>
      <c r="X42" s="140">
        <v>38</v>
      </c>
      <c r="Y42" s="24" t="s">
        <v>819</v>
      </c>
      <c r="Z42" s="10"/>
      <c r="AA42" s="141"/>
      <c r="AB42" s="10"/>
      <c r="AC42" s="139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141"/>
      <c r="AL42" s="10"/>
      <c r="AM42" s="139"/>
      <c r="AN42" s="48"/>
    </row>
    <row r="43" spans="1:40">
      <c r="A43" s="135"/>
      <c r="B43" s="136"/>
      <c r="C43" s="134">
        <v>39</v>
      </c>
      <c r="D43" s="24" t="s">
        <v>819</v>
      </c>
      <c r="E43" s="10"/>
      <c r="F43" s="28"/>
      <c r="G43" s="10"/>
      <c r="H43" s="139"/>
      <c r="I43" s="130"/>
      <c r="J43" s="165"/>
      <c r="K43" s="135"/>
      <c r="L43" s="136"/>
      <c r="M43" s="140">
        <v>39</v>
      </c>
      <c r="N43" s="24" t="s">
        <v>819</v>
      </c>
      <c r="O43" s="10"/>
      <c r="P43" s="28"/>
      <c r="Q43" s="10"/>
      <c r="R43" s="139"/>
      <c r="S43" s="48"/>
      <c r="T43" s="166"/>
      <c r="V43" s="135"/>
      <c r="W43" s="136"/>
      <c r="X43" s="140">
        <v>39</v>
      </c>
      <c r="Y43" s="24" t="s">
        <v>819</v>
      </c>
      <c r="Z43" s="10"/>
      <c r="AA43" s="28"/>
      <c r="AB43" s="10"/>
      <c r="AC43" s="139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28"/>
      <c r="AL43" s="10"/>
      <c r="AM43" s="139"/>
      <c r="AN43" s="48"/>
    </row>
    <row r="44" spans="1:40">
      <c r="A44" s="135"/>
      <c r="B44" s="136"/>
      <c r="C44" s="134">
        <v>40</v>
      </c>
      <c r="D44" s="24" t="s">
        <v>819</v>
      </c>
      <c r="E44" s="10"/>
      <c r="F44" s="28"/>
      <c r="G44" s="10"/>
      <c r="H44" s="139"/>
      <c r="I44" s="48"/>
      <c r="J44" s="165"/>
      <c r="K44" s="135"/>
      <c r="L44" s="136"/>
      <c r="M44" s="140">
        <v>40</v>
      </c>
      <c r="N44" s="24" t="s">
        <v>819</v>
      </c>
      <c r="O44" s="10"/>
      <c r="P44" s="28"/>
      <c r="Q44" s="10"/>
      <c r="R44" s="139"/>
      <c r="S44" s="48"/>
      <c r="T44" s="166"/>
      <c r="V44" s="135"/>
      <c r="W44" s="136"/>
      <c r="X44" s="140">
        <v>40</v>
      </c>
      <c r="Y44" s="24" t="s">
        <v>819</v>
      </c>
      <c r="Z44" s="10"/>
      <c r="AA44" s="28"/>
      <c r="AB44" s="10"/>
      <c r="AC44" s="139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28"/>
      <c r="AL44" s="10"/>
      <c r="AM44" s="139"/>
      <c r="AN44" s="48"/>
    </row>
    <row r="45" spans="1:40">
      <c r="A45" s="135"/>
      <c r="B45" s="136"/>
      <c r="C45" s="134">
        <v>41</v>
      </c>
      <c r="D45" s="24" t="s">
        <v>819</v>
      </c>
      <c r="E45" s="10"/>
      <c r="F45" s="28"/>
      <c r="G45" s="10"/>
      <c r="H45" s="139"/>
      <c r="I45" s="48"/>
      <c r="J45" s="165"/>
      <c r="K45" s="135"/>
      <c r="L45" s="136"/>
      <c r="M45" s="140">
        <v>41</v>
      </c>
      <c r="N45" s="24" t="s">
        <v>819</v>
      </c>
      <c r="O45" s="10"/>
      <c r="P45" s="28"/>
      <c r="Q45" s="10"/>
      <c r="R45" s="139"/>
      <c r="S45" s="48"/>
      <c r="T45" s="166"/>
      <c r="V45" s="135"/>
      <c r="W45" s="136"/>
      <c r="X45" s="140">
        <v>41</v>
      </c>
      <c r="Y45" s="24" t="s">
        <v>819</v>
      </c>
      <c r="Z45" s="10"/>
      <c r="AA45" s="28"/>
      <c r="AB45" s="10"/>
      <c r="AC45" s="139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28"/>
      <c r="AL45" s="10"/>
      <c r="AM45" s="139"/>
      <c r="AN45" s="48"/>
    </row>
    <row r="46" spans="1:40">
      <c r="A46" s="135"/>
      <c r="B46" s="136"/>
      <c r="C46" s="134">
        <v>42</v>
      </c>
      <c r="D46" s="24" t="s">
        <v>819</v>
      </c>
      <c r="E46" s="10"/>
      <c r="F46" s="28"/>
      <c r="G46" s="10"/>
      <c r="H46" s="139"/>
      <c r="I46" s="48"/>
      <c r="J46" s="165"/>
      <c r="K46" s="135"/>
      <c r="L46" s="136"/>
      <c r="M46" s="140">
        <v>42</v>
      </c>
      <c r="N46" s="24" t="s">
        <v>819</v>
      </c>
      <c r="O46" s="10"/>
      <c r="P46" s="28"/>
      <c r="Q46" s="10"/>
      <c r="R46" s="139"/>
      <c r="S46" s="48"/>
      <c r="T46" s="166"/>
      <c r="V46" s="135"/>
      <c r="W46" s="136"/>
      <c r="X46" s="140">
        <v>42</v>
      </c>
      <c r="Y46" s="24" t="s">
        <v>819</v>
      </c>
      <c r="Z46" s="10"/>
      <c r="AA46" s="28"/>
      <c r="AB46" s="10"/>
      <c r="AC46" s="139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28"/>
      <c r="AL46" s="10"/>
      <c r="AM46" s="139"/>
      <c r="AN46" s="48"/>
    </row>
    <row r="47" spans="1:40">
      <c r="A47" s="135"/>
      <c r="B47" s="136"/>
      <c r="C47" s="134">
        <v>43</v>
      </c>
      <c r="D47" s="24" t="s">
        <v>819</v>
      </c>
      <c r="E47" s="10"/>
      <c r="F47" s="28"/>
      <c r="G47" s="10"/>
      <c r="H47" s="139"/>
      <c r="I47" s="48"/>
      <c r="J47" s="165"/>
      <c r="K47" s="135"/>
      <c r="L47" s="136"/>
      <c r="M47" s="140">
        <v>43</v>
      </c>
      <c r="N47" s="24" t="s">
        <v>819</v>
      </c>
      <c r="O47" s="10"/>
      <c r="P47" s="28"/>
      <c r="Q47" s="10"/>
      <c r="R47" s="139"/>
      <c r="S47" s="48"/>
      <c r="T47" s="166"/>
      <c r="V47" s="135"/>
      <c r="W47" s="136"/>
      <c r="X47" s="140">
        <v>43</v>
      </c>
      <c r="Y47" s="24" t="s">
        <v>819</v>
      </c>
      <c r="Z47" s="10"/>
      <c r="AA47" s="28"/>
      <c r="AB47" s="10"/>
      <c r="AC47" s="139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28"/>
      <c r="AL47" s="10"/>
      <c r="AM47" s="139"/>
      <c r="AN47" s="48"/>
    </row>
    <row r="48" spans="1:40">
      <c r="A48" s="135"/>
      <c r="B48" s="136"/>
      <c r="C48" s="134">
        <v>44</v>
      </c>
      <c r="D48" s="24" t="s">
        <v>819</v>
      </c>
      <c r="E48" s="10"/>
      <c r="F48" s="28"/>
      <c r="G48" s="10"/>
      <c r="H48" s="139"/>
      <c r="I48" s="48"/>
      <c r="J48" s="165"/>
      <c r="K48" s="135"/>
      <c r="L48" s="136"/>
      <c r="M48" s="140">
        <v>44</v>
      </c>
      <c r="N48" s="24" t="s">
        <v>819</v>
      </c>
      <c r="O48" s="10"/>
      <c r="P48" s="28"/>
      <c r="Q48" s="10"/>
      <c r="R48" s="139"/>
      <c r="S48" s="48"/>
      <c r="T48" s="166"/>
      <c r="V48" s="135"/>
      <c r="W48" s="136"/>
      <c r="X48" s="140">
        <v>44</v>
      </c>
      <c r="Y48" s="24" t="s">
        <v>819</v>
      </c>
      <c r="Z48" s="10"/>
      <c r="AA48" s="28"/>
      <c r="AB48" s="10"/>
      <c r="AC48" s="139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28"/>
      <c r="AL48" s="10"/>
      <c r="AM48" s="139"/>
      <c r="AN48" s="48"/>
    </row>
    <row r="49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HW106-06</v>
      </c>
      <c r="F51" s="144" t="str">
        <f>$L$1</f>
        <v>政务外网区万兆存储交换机-2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HW106-04</v>
      </c>
      <c r="P51" s="144" t="str">
        <f>$B$1</f>
        <v>政务外网区万兆存储交换机-1</v>
      </c>
      <c r="Q51" s="10" t="str">
        <f>VLOOKUP(P51,'00设备表'!$D:$F,2,0)</f>
        <v>华为CE6881H</v>
      </c>
      <c r="R51" s="24" t="s">
        <v>925</v>
      </c>
      <c r="S51" s="48" t="s">
        <v>604</v>
      </c>
      <c r="V51" s="135"/>
      <c r="W51" s="136"/>
      <c r="X51" s="94">
        <v>47</v>
      </c>
      <c r="Y51" s="24" t="s">
        <v>819</v>
      </c>
      <c r="Z51" s="10" t="str">
        <f>VLOOKUP(AA51,'00设备表'!$D:$F,3,0)</f>
        <v>HW108-03</v>
      </c>
      <c r="AA51" s="144" t="str">
        <f>$AG$1</f>
        <v>互联网区万兆存储交换机-2</v>
      </c>
      <c r="AB51" s="10" t="str">
        <f>VLOOKUP(AA51,'00设备表'!$D:$F,2,0)</f>
        <v>华为CE6881H</v>
      </c>
      <c r="AC51" s="24" t="s">
        <v>925</v>
      </c>
      <c r="AD51" s="48" t="s">
        <v>604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HW108-01</v>
      </c>
      <c r="AK51" s="144" t="str">
        <f>$W$1</f>
        <v>互联网区万兆存储交换机-1</v>
      </c>
      <c r="AL51" s="10" t="str">
        <f>VLOOKUP(AK51,'00设备表'!$D:$F,2,0)</f>
        <v>华为CE6881H</v>
      </c>
      <c r="AM51" s="24" t="s">
        <v>925</v>
      </c>
      <c r="AN51" s="48" t="s">
        <v>604</v>
      </c>
    </row>
    <row r="52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HW106-06</v>
      </c>
      <c r="F52" s="144" t="str">
        <f>$L$1</f>
        <v>政务外网区万兆存储交换机-2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HW106-04</v>
      </c>
      <c r="P52" s="144" t="str">
        <f>$B$1</f>
        <v>政务外网区万兆存储交换机-1</v>
      </c>
      <c r="Q52" s="10" t="str">
        <f>VLOOKUP(P52,'00设备表'!$D:$F,2,0)</f>
        <v>华为CE6881H</v>
      </c>
      <c r="R52" s="24" t="s">
        <v>927</v>
      </c>
      <c r="S52" s="48" t="s">
        <v>604</v>
      </c>
      <c r="V52" s="135"/>
      <c r="W52" s="48"/>
      <c r="X52" s="94">
        <v>48</v>
      </c>
      <c r="Y52" s="24" t="s">
        <v>819</v>
      </c>
      <c r="Z52" s="10" t="str">
        <f>VLOOKUP(AA52,'00设备表'!$D:$F,3,0)</f>
        <v>HW108-03</v>
      </c>
      <c r="AA52" s="144" t="str">
        <f>$AG$1</f>
        <v>互联网区万兆存储交换机-2</v>
      </c>
      <c r="AB52" s="10" t="str">
        <f>VLOOKUP(AA52,'00设备表'!$D:$F,2,0)</f>
        <v>华为CE6881H</v>
      </c>
      <c r="AC52" s="24" t="s">
        <v>927</v>
      </c>
      <c r="AD52" s="48" t="s">
        <v>604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HW108-01</v>
      </c>
      <c r="AK52" s="144" t="str">
        <f>$W$1</f>
        <v>互联网区万兆存储交换机-1</v>
      </c>
      <c r="AL52" s="10" t="str">
        <f>VLOOKUP(AK52,'00设备表'!$D:$F,2,0)</f>
        <v>华为CE6881H</v>
      </c>
      <c r="AM52" s="24" t="s">
        <v>927</v>
      </c>
      <c r="AN52" s="48" t="s">
        <v>604</v>
      </c>
    </row>
    <row r="53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HW105-01</v>
      </c>
      <c r="F53" s="145" t="s">
        <v>352</v>
      </c>
      <c r="G53" s="10" t="str">
        <f>VLOOKUP(F53,'00设备表'!$D:$F,2,0)</f>
        <v>华为CE8865-4C</v>
      </c>
      <c r="H53" s="24" t="s">
        <v>833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HW105-01</v>
      </c>
      <c r="P53" s="145" t="s">
        <v>352</v>
      </c>
      <c r="Q53" s="10" t="str">
        <f>VLOOKUP(P53,'00设备表'!$D:$F,2,0)</f>
        <v>华为CE8865-4C</v>
      </c>
      <c r="R53" s="24" t="s">
        <v>836</v>
      </c>
      <c r="S53" s="24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HW107-02</v>
      </c>
      <c r="AA53" s="145" t="s">
        <v>450</v>
      </c>
      <c r="AB53" s="10" t="str">
        <f>VLOOKUP(AA53,'00设备表'!$D:$F,2,0)</f>
        <v>华为CE8865-4C</v>
      </c>
      <c r="AC53" s="24" t="s">
        <v>833</v>
      </c>
      <c r="AD53" s="2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HW107-02</v>
      </c>
      <c r="AK53" s="145" t="s">
        <v>450</v>
      </c>
      <c r="AL53" s="10" t="str">
        <f>VLOOKUP(AK53,'00设备表'!$D:$F,2,0)</f>
        <v>华为CE8865-4C</v>
      </c>
      <c r="AM53" s="24" t="s">
        <v>836</v>
      </c>
      <c r="AN53" s="24"/>
    </row>
    <row r="54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HW105-02</v>
      </c>
      <c r="F54" s="145" t="s">
        <v>364</v>
      </c>
      <c r="G54" s="10" t="str">
        <f>VLOOKUP(F54,'00设备表'!$D:$F,2,0)</f>
        <v>华为CE8865-4C</v>
      </c>
      <c r="H54" s="24" t="s">
        <v>833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HW105-02</v>
      </c>
      <c r="P54" s="145" t="s">
        <v>364</v>
      </c>
      <c r="Q54" s="10" t="str">
        <f>VLOOKUP(P54,'00设备表'!$D:$F,2,0)</f>
        <v>华为CE8865-4C</v>
      </c>
      <c r="R54" s="24" t="s">
        <v>836</v>
      </c>
      <c r="S54" s="24"/>
      <c r="V54" s="135"/>
      <c r="W54" s="48"/>
      <c r="X54" s="94">
        <v>50</v>
      </c>
      <c r="Y54" s="139" t="s">
        <v>796</v>
      </c>
      <c r="Z54" s="10" t="str">
        <f>VLOOKUP(AA54,'00设备表'!$D:$F,3,0)</f>
        <v>HW107-03</v>
      </c>
      <c r="AA54" s="145" t="s">
        <v>461</v>
      </c>
      <c r="AB54" s="10" t="str">
        <f>VLOOKUP(AA54,'00设备表'!$D:$F,2,0)</f>
        <v>华为CE8865-4C</v>
      </c>
      <c r="AC54" s="24" t="s">
        <v>833</v>
      </c>
      <c r="AD54" s="2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HW107-03</v>
      </c>
      <c r="AK54" s="145" t="s">
        <v>461</v>
      </c>
      <c r="AL54" s="10" t="str">
        <f>VLOOKUP(AK54,'00设备表'!$D:$F,2,0)</f>
        <v>华为CE8865-4C</v>
      </c>
      <c r="AM54" s="24" t="s">
        <v>836</v>
      </c>
      <c r="AN54" s="24"/>
    </row>
    <row r="55" spans="1:40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  <c r="V55" s="135"/>
      <c r="W55" s="48"/>
      <c r="X55" s="94">
        <v>51</v>
      </c>
      <c r="Y55" s="139" t="s">
        <v>796</v>
      </c>
      <c r="Z55" s="10"/>
      <c r="AA55" s="145"/>
      <c r="AB55" s="10"/>
      <c r="AC55" s="24"/>
      <c r="AD55" s="24"/>
      <c r="AE55" s="146"/>
      <c r="AF55" s="135"/>
      <c r="AG55" s="48"/>
      <c r="AH55" s="94">
        <v>51</v>
      </c>
      <c r="AI55" s="139" t="s">
        <v>796</v>
      </c>
      <c r="AJ55" s="10"/>
      <c r="AK55" s="145"/>
      <c r="AL55" s="10"/>
      <c r="AM55" s="24"/>
      <c r="AN55" s="24"/>
    </row>
    <row r="56" spans="1:40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  <c r="V56" s="135"/>
      <c r="W56" s="48"/>
      <c r="X56" s="94">
        <v>52</v>
      </c>
      <c r="Y56" s="139" t="s">
        <v>796</v>
      </c>
      <c r="Z56" s="10"/>
      <c r="AA56" s="145"/>
      <c r="AB56" s="10"/>
      <c r="AC56" s="24"/>
      <c r="AD56" s="24"/>
      <c r="AE56" s="146"/>
      <c r="AF56" s="135"/>
      <c r="AG56" s="48"/>
      <c r="AH56" s="94">
        <v>52</v>
      </c>
      <c r="AI56" s="139" t="s">
        <v>796</v>
      </c>
      <c r="AJ56" s="10"/>
      <c r="AK56" s="145"/>
      <c r="AL56" s="10"/>
      <c r="AM56" s="24"/>
      <c r="AN56" s="24"/>
    </row>
    <row r="57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HW106-06</v>
      </c>
      <c r="F57" s="144" t="str">
        <f>$L$1</f>
        <v>政务外网区万兆存储交换机-2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HW106-04</v>
      </c>
      <c r="P57" s="144" t="str">
        <f>$B$1</f>
        <v>政务外网区万兆存储交换机-1</v>
      </c>
      <c r="Q57" s="10" t="str">
        <f>VLOOKUP(P57,'00设备表'!$D:$F,2,0)</f>
        <v>华为CE6881H</v>
      </c>
      <c r="R57" s="24" t="s">
        <v>932</v>
      </c>
      <c r="S57" s="24" t="s">
        <v>603</v>
      </c>
      <c r="V57" s="135"/>
      <c r="W57" s="48"/>
      <c r="X57" s="94">
        <v>53</v>
      </c>
      <c r="Y57" s="139" t="s">
        <v>796</v>
      </c>
      <c r="Z57" s="10" t="str">
        <f>VLOOKUP(AA57,'00设备表'!$D:$F,3,0)</f>
        <v>HW108-03</v>
      </c>
      <c r="AA57" s="144" t="str">
        <f>$AG$1</f>
        <v>互联网区万兆存储交换机-2</v>
      </c>
      <c r="AB57" s="10" t="str">
        <f>VLOOKUP(AA57,'00设备表'!$D:$F,2,0)</f>
        <v>华为CE6881H</v>
      </c>
      <c r="AC57" s="24" t="s">
        <v>932</v>
      </c>
      <c r="AD57" s="24" t="s">
        <v>603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HW108-01</v>
      </c>
      <c r="AK57" s="144" t="str">
        <f>$W$1</f>
        <v>互联网区万兆存储交换机-1</v>
      </c>
      <c r="AL57" s="10" t="str">
        <f>VLOOKUP(AK57,'00设备表'!$D:$F,2,0)</f>
        <v>华为CE6881H</v>
      </c>
      <c r="AM57" s="24" t="s">
        <v>932</v>
      </c>
      <c r="AN57" s="24" t="s">
        <v>603</v>
      </c>
    </row>
    <row r="58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HW106-06</v>
      </c>
      <c r="F58" s="144" t="str">
        <f>$L$1</f>
        <v>政务外网区万兆存储交换机-2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HW106-04</v>
      </c>
      <c r="P58" s="144" t="str">
        <f>$B$1</f>
        <v>政务外网区万兆存储交换机-1</v>
      </c>
      <c r="Q58" s="10" t="str">
        <f>VLOOKUP(P58,'00设备表'!$D:$F,2,0)</f>
        <v>华为CE6881H</v>
      </c>
      <c r="R58" s="24" t="s">
        <v>934</v>
      </c>
      <c r="S58" s="24" t="s">
        <v>603</v>
      </c>
      <c r="V58" s="149"/>
      <c r="W58" s="48"/>
      <c r="X58" s="94">
        <v>54</v>
      </c>
      <c r="Y58" s="139" t="s">
        <v>796</v>
      </c>
      <c r="Z58" s="10" t="str">
        <f>VLOOKUP(AA58,'00设备表'!$D:$F,3,0)</f>
        <v>HW108-03</v>
      </c>
      <c r="AA58" s="144" t="str">
        <f>$AG$1</f>
        <v>互联网区万兆存储交换机-2</v>
      </c>
      <c r="AB58" s="10" t="str">
        <f>VLOOKUP(AA58,'00设备表'!$D:$F,2,0)</f>
        <v>华为CE6881H</v>
      </c>
      <c r="AC58" s="24" t="s">
        <v>934</v>
      </c>
      <c r="AD58" s="24" t="s">
        <v>603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HW108-01</v>
      </c>
      <c r="AK58" s="144" t="str">
        <f>$W$1</f>
        <v>互联网区万兆存储交换机-1</v>
      </c>
      <c r="AL58" s="10" t="str">
        <f>VLOOKUP(AK58,'00设备表'!$D:$F,2,0)</f>
        <v>华为CE6881H</v>
      </c>
      <c r="AM58" s="24" t="s">
        <v>934</v>
      </c>
      <c r="AN58" s="24" t="s">
        <v>603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S58"/>
  <sheetViews>
    <sheetView topLeftCell="F14" workbookViewId="0">
      <selection activeCell="P27" sqref="P27"/>
    </sheetView>
  </sheetViews>
  <sheetFormatPr defaultColWidth="9" defaultRowHeight="16.8"/>
  <cols>
    <col min="1" max="1" width="7.4375" customWidth="1"/>
    <col min="2" max="2" width="9.66964285714286" customWidth="1"/>
    <col min="3" max="3" width="9.10714285714286" customWidth="1"/>
    <col min="4" max="4" width="10.4375" customWidth="1"/>
    <col min="5" max="5" width="11.8839285714286" style="115" customWidth="1"/>
    <col min="6" max="6" width="29.3303571428571" customWidth="1"/>
    <col min="7" max="7" width="18" style="115" customWidth="1"/>
    <col min="8" max="8" width="13.5625" customWidth="1"/>
    <col min="9" max="9" width="7.88392857142857" customWidth="1"/>
    <col min="10" max="10" width="16.4375" customWidth="1"/>
    <col min="11" max="11" width="11.3303571428571" customWidth="1"/>
    <col min="12" max="12" width="10.8839285714286" customWidth="1"/>
    <col min="13" max="13" width="10.6696428571429" customWidth="1"/>
    <col min="14" max="14" width="10.4375" customWidth="1"/>
    <col min="15" max="15" width="12.7767857142857" style="115" customWidth="1"/>
    <col min="16" max="16" width="30.2142857142857" customWidth="1"/>
    <col min="17" max="17" width="21.3303571428571" style="115" customWidth="1"/>
    <col min="18" max="18" width="13.7767857142857" customWidth="1"/>
    <col min="19" max="19" width="7.88392857142857" customWidth="1"/>
  </cols>
  <sheetData>
    <row r="1" s="45" customFormat="1" ht="61" spans="1:19">
      <c r="A1" s="10" t="str">
        <f>VLOOKUP(B1,'00设备表'!$D:$F,3,0)</f>
        <v>HW108-01</v>
      </c>
      <c r="B1" s="117" t="str">
        <f>'00设备表'!D131</f>
        <v>互联网区万兆对象存储交换机-1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HW108-03</v>
      </c>
      <c r="L1" s="117" t="str">
        <f>'00设备表'!D141</f>
        <v>互联网区万兆对象存储交换机-2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</row>
    <row r="2" s="114" customFormat="1" spans="1:19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</row>
    <row r="3" spans="1:19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</row>
    <row r="4" spans="1:19">
      <c r="A4" s="85" t="s">
        <v>789</v>
      </c>
      <c r="B4" s="86"/>
      <c r="C4" s="89"/>
      <c r="D4" s="24" t="s">
        <v>786</v>
      </c>
      <c r="E4" s="10" t="str">
        <f>VLOOKUP(F4,'00设备表'!$D:$F,3,0)</f>
        <v>HW108-03</v>
      </c>
      <c r="F4" s="28" t="s">
        <v>526</v>
      </c>
      <c r="G4" s="10" t="str">
        <f>VLOOKUP(F4,'00设备表'!$D:$F,2,0)</f>
        <v>华为5855</v>
      </c>
      <c r="H4" s="24" t="s">
        <v>792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HW108-03</v>
      </c>
      <c r="P4" s="28" t="s">
        <v>526</v>
      </c>
      <c r="Q4" s="10" t="str">
        <f>VLOOKUP(P4,'00设备表'!$D:$F,2,0)</f>
        <v>华为5855</v>
      </c>
      <c r="R4" s="24" t="s">
        <v>793</v>
      </c>
      <c r="S4" s="24"/>
    </row>
    <row r="5" spans="1:19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HW108-01</v>
      </c>
      <c r="F5" s="28" t="s">
        <v>517</v>
      </c>
      <c r="G5" s="10" t="str">
        <f>VLOOKUP(F5,'00设备表'!$D:$F,2,0)</f>
        <v>烽火R220K V2</v>
      </c>
      <c r="H5" s="139" t="s">
        <v>910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HW108-01</v>
      </c>
      <c r="P5" s="28" t="s">
        <v>517</v>
      </c>
      <c r="Q5" s="10" t="str">
        <f>VLOOKUP(P5,'00设备表'!$D:$F,2,0)</f>
        <v>烽火R220K V2</v>
      </c>
      <c r="R5" s="139" t="s">
        <v>939</v>
      </c>
      <c r="S5" s="48"/>
    </row>
    <row r="6" spans="1:19">
      <c r="A6" s="135"/>
      <c r="B6" s="136"/>
      <c r="C6" s="127">
        <v>2</v>
      </c>
      <c r="D6" s="24" t="s">
        <v>819</v>
      </c>
      <c r="E6" s="10" t="str">
        <f>VLOOKUP(F6,'00设备表'!$D:$F,3,0)</f>
        <v>HW108-01</v>
      </c>
      <c r="F6" s="28" t="s">
        <v>517</v>
      </c>
      <c r="G6" s="10" t="str">
        <f>VLOOKUP(F6,'00设备表'!$D:$F,2,0)</f>
        <v>烽火R220K V2</v>
      </c>
      <c r="H6" s="139" t="s">
        <v>912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HW108-01</v>
      </c>
      <c r="P6" s="28" t="s">
        <v>517</v>
      </c>
      <c r="Q6" s="10" t="str">
        <f>VLOOKUP(P6,'00设备表'!$D:$F,2,0)</f>
        <v>烽火R220K V2</v>
      </c>
      <c r="R6" s="139" t="s">
        <v>937</v>
      </c>
      <c r="S6" s="48"/>
    </row>
    <row r="7" spans="1:19">
      <c r="A7" s="135"/>
      <c r="B7" s="136"/>
      <c r="C7" s="127">
        <v>3</v>
      </c>
      <c r="D7" s="24" t="s">
        <v>819</v>
      </c>
      <c r="E7" s="10" t="str">
        <f>VLOOKUP(F7,'00设备表'!$D:$F,3,0)</f>
        <v>HW108-03</v>
      </c>
      <c r="F7" s="28" t="s">
        <v>528</v>
      </c>
      <c r="G7" s="10" t="str">
        <f>VLOOKUP(F7,'00设备表'!$D:$F,2,0)</f>
        <v>烽火R220K V2</v>
      </c>
      <c r="H7" s="139" t="s">
        <v>910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HW108-03</v>
      </c>
      <c r="P7" s="28" t="s">
        <v>528</v>
      </c>
      <c r="Q7" s="10" t="str">
        <f>VLOOKUP(P7,'00设备表'!$D:$F,2,0)</f>
        <v>烽火R220K V2</v>
      </c>
      <c r="R7" s="139" t="s">
        <v>939</v>
      </c>
      <c r="S7" s="48"/>
    </row>
    <row r="8" spans="1:19">
      <c r="A8" s="135"/>
      <c r="B8" s="136"/>
      <c r="C8" s="127">
        <v>4</v>
      </c>
      <c r="D8" s="24" t="s">
        <v>819</v>
      </c>
      <c r="E8" s="10" t="str">
        <f>VLOOKUP(F8,'00设备表'!$D:$F,3,0)</f>
        <v>HW108-03</v>
      </c>
      <c r="F8" s="28" t="s">
        <v>528</v>
      </c>
      <c r="G8" s="10" t="str">
        <f>VLOOKUP(F8,'00设备表'!$D:$F,2,0)</f>
        <v>烽火R220K V2</v>
      </c>
      <c r="H8" s="139" t="s">
        <v>912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HW108-03</v>
      </c>
      <c r="P8" s="28" t="s">
        <v>528</v>
      </c>
      <c r="Q8" s="10" t="str">
        <f>VLOOKUP(P8,'00设备表'!$D:$F,2,0)</f>
        <v>烽火R220K V2</v>
      </c>
      <c r="R8" s="139" t="s">
        <v>937</v>
      </c>
      <c r="S8" s="48"/>
    </row>
    <row r="9" spans="1:19">
      <c r="A9" s="135"/>
      <c r="B9" s="136"/>
      <c r="C9" s="127">
        <v>5</v>
      </c>
      <c r="D9" s="24" t="s">
        <v>819</v>
      </c>
      <c r="E9" s="10" t="str">
        <f>VLOOKUP(F9,'00设备表'!$D:$F,3,0)</f>
        <v>HW108-01</v>
      </c>
      <c r="F9" s="28" t="s">
        <v>516</v>
      </c>
      <c r="G9" s="10" t="str">
        <f>VLOOKUP(F9,'00设备表'!$D:$F,2,0)</f>
        <v>烽火R220K V2</v>
      </c>
      <c r="H9" s="139" t="s">
        <v>910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HW108-01</v>
      </c>
      <c r="P9" s="28" t="s">
        <v>516</v>
      </c>
      <c r="Q9" s="10" t="str">
        <f>VLOOKUP(P9,'00设备表'!$D:$F,2,0)</f>
        <v>烽火R220K V2</v>
      </c>
      <c r="R9" s="139" t="s">
        <v>939</v>
      </c>
      <c r="S9" s="48"/>
    </row>
    <row r="10" spans="1:19">
      <c r="A10" s="135"/>
      <c r="B10" s="136"/>
      <c r="C10" s="127">
        <v>6</v>
      </c>
      <c r="D10" s="24" t="s">
        <v>819</v>
      </c>
      <c r="E10" s="10" t="str">
        <f>VLOOKUP(F10,'00设备表'!$D:$F,3,0)</f>
        <v>HW108-01</v>
      </c>
      <c r="F10" s="28" t="s">
        <v>516</v>
      </c>
      <c r="G10" s="10" t="str">
        <f>VLOOKUP(F10,'00设备表'!$D:$F,2,0)</f>
        <v>烽火R220K V2</v>
      </c>
      <c r="H10" s="139" t="s">
        <v>912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HW108-01</v>
      </c>
      <c r="P10" s="28" t="s">
        <v>516</v>
      </c>
      <c r="Q10" s="10" t="str">
        <f>VLOOKUP(P10,'00设备表'!$D:$F,2,0)</f>
        <v>烽火R220K V2</v>
      </c>
      <c r="R10" s="139" t="s">
        <v>937</v>
      </c>
      <c r="S10" s="48"/>
    </row>
    <row r="11" spans="1:19">
      <c r="A11" s="135"/>
      <c r="B11" s="136"/>
      <c r="C11" s="127">
        <v>7</v>
      </c>
      <c r="D11" s="24" t="s">
        <v>819</v>
      </c>
      <c r="E11" s="10"/>
      <c r="F11" s="28"/>
      <c r="G11" s="10"/>
      <c r="H11" s="139"/>
      <c r="I11" s="48"/>
      <c r="J11" s="124"/>
      <c r="K11" s="135"/>
      <c r="L11" s="136"/>
      <c r="M11" s="127">
        <v>7</v>
      </c>
      <c r="N11" s="24" t="s">
        <v>819</v>
      </c>
      <c r="O11" s="10"/>
      <c r="P11" s="28"/>
      <c r="Q11" s="10"/>
      <c r="R11" s="139"/>
      <c r="S11" s="48"/>
    </row>
    <row r="12" spans="1:19">
      <c r="A12" s="135"/>
      <c r="B12" s="136"/>
      <c r="C12" s="127">
        <v>8</v>
      </c>
      <c r="D12" s="24" t="s">
        <v>819</v>
      </c>
      <c r="E12" s="10"/>
      <c r="F12" s="28"/>
      <c r="G12" s="10"/>
      <c r="H12" s="139"/>
      <c r="I12" s="48"/>
      <c r="J12" s="124"/>
      <c r="K12" s="135"/>
      <c r="L12" s="136"/>
      <c r="M12" s="127">
        <v>8</v>
      </c>
      <c r="N12" s="24" t="s">
        <v>819</v>
      </c>
      <c r="O12" s="10"/>
      <c r="P12" s="28"/>
      <c r="Q12" s="10"/>
      <c r="R12" s="139"/>
      <c r="S12" s="48"/>
    </row>
    <row r="13" spans="1:19">
      <c r="A13" s="135"/>
      <c r="B13" s="136"/>
      <c r="C13" s="127">
        <v>9</v>
      </c>
      <c r="D13" s="24" t="s">
        <v>819</v>
      </c>
      <c r="E13" s="10"/>
      <c r="F13" s="28"/>
      <c r="G13" s="10"/>
      <c r="H13" s="139"/>
      <c r="I13" s="48"/>
      <c r="J13" s="124"/>
      <c r="K13" s="135"/>
      <c r="L13" s="136"/>
      <c r="M13" s="127">
        <v>9</v>
      </c>
      <c r="N13" s="24" t="s">
        <v>819</v>
      </c>
      <c r="O13" s="10"/>
      <c r="P13" s="28"/>
      <c r="Q13" s="10"/>
      <c r="R13" s="139"/>
      <c r="S13" s="48"/>
    </row>
    <row r="14" spans="1:19">
      <c r="A14" s="135"/>
      <c r="B14" s="136"/>
      <c r="C14" s="127">
        <v>10</v>
      </c>
      <c r="D14" s="24" t="s">
        <v>819</v>
      </c>
      <c r="E14" s="10"/>
      <c r="F14" s="28"/>
      <c r="G14" s="10"/>
      <c r="H14" s="139"/>
      <c r="I14" s="48"/>
      <c r="J14" s="124"/>
      <c r="K14" s="135"/>
      <c r="L14" s="136"/>
      <c r="M14" s="127">
        <v>10</v>
      </c>
      <c r="N14" s="24" t="s">
        <v>819</v>
      </c>
      <c r="O14" s="10"/>
      <c r="P14" s="28"/>
      <c r="Q14" s="10"/>
      <c r="R14" s="139"/>
      <c r="S14" s="48"/>
    </row>
    <row r="15" spans="1:19">
      <c r="A15" s="135"/>
      <c r="B15" s="136"/>
      <c r="C15" s="127">
        <v>11</v>
      </c>
      <c r="D15" s="24" t="s">
        <v>819</v>
      </c>
      <c r="E15" s="10"/>
      <c r="F15" s="28"/>
      <c r="G15" s="10"/>
      <c r="H15" s="139"/>
      <c r="I15" s="48"/>
      <c r="J15" s="124"/>
      <c r="K15" s="135"/>
      <c r="L15" s="136"/>
      <c r="M15" s="127">
        <v>11</v>
      </c>
      <c r="N15" s="24" t="s">
        <v>819</v>
      </c>
      <c r="O15" s="10"/>
      <c r="P15" s="28"/>
      <c r="Q15" s="10"/>
      <c r="R15" s="139"/>
      <c r="S15" s="48"/>
    </row>
    <row r="16" spans="1:19">
      <c r="A16" s="135"/>
      <c r="B16" s="136"/>
      <c r="C16" s="127">
        <v>12</v>
      </c>
      <c r="D16" s="24" t="s">
        <v>819</v>
      </c>
      <c r="E16" s="10"/>
      <c r="F16" s="28"/>
      <c r="G16" s="10"/>
      <c r="H16" s="139"/>
      <c r="I16" s="48"/>
      <c r="J16" s="124"/>
      <c r="K16" s="135"/>
      <c r="L16" s="136"/>
      <c r="M16" s="127">
        <v>12</v>
      </c>
      <c r="N16" s="24" t="s">
        <v>819</v>
      </c>
      <c r="O16" s="10"/>
      <c r="P16" s="28"/>
      <c r="Q16" s="10"/>
      <c r="R16" s="139"/>
      <c r="S16" s="48"/>
    </row>
    <row r="17" spans="1:19">
      <c r="A17" s="135"/>
      <c r="B17" s="136"/>
      <c r="C17" s="127">
        <v>13</v>
      </c>
      <c r="D17" s="24" t="s">
        <v>819</v>
      </c>
      <c r="E17" s="10"/>
      <c r="F17" s="28"/>
      <c r="G17" s="10"/>
      <c r="H17" s="139"/>
      <c r="I17" s="48"/>
      <c r="J17" s="124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</row>
    <row r="18" spans="1:19">
      <c r="A18" s="135"/>
      <c r="B18" s="136"/>
      <c r="C18" s="127">
        <v>14</v>
      </c>
      <c r="D18" s="24" t="s">
        <v>819</v>
      </c>
      <c r="E18" s="10"/>
      <c r="F18" s="28"/>
      <c r="G18" s="10"/>
      <c r="H18" s="139"/>
      <c r="I18" s="48"/>
      <c r="J18" s="124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</row>
    <row r="19" spans="1:19">
      <c r="A19" s="135"/>
      <c r="B19" s="136"/>
      <c r="C19" s="127">
        <v>15</v>
      </c>
      <c r="D19" s="24" t="s">
        <v>819</v>
      </c>
      <c r="E19" s="10"/>
      <c r="F19" s="28"/>
      <c r="G19" s="10"/>
      <c r="H19" s="139"/>
      <c r="I19" s="48"/>
      <c r="J19" s="124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</row>
    <row r="20" spans="1:19">
      <c r="A20" s="135"/>
      <c r="B20" s="136"/>
      <c r="C20" s="127">
        <v>16</v>
      </c>
      <c r="D20" s="24" t="s">
        <v>819</v>
      </c>
      <c r="E20" s="10"/>
      <c r="F20" s="28"/>
      <c r="G20" s="10"/>
      <c r="H20" s="139"/>
      <c r="I20" s="48"/>
      <c r="J20" s="124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</row>
    <row r="21" spans="1:19">
      <c r="A21" s="135"/>
      <c r="B21" s="136"/>
      <c r="C21" s="127">
        <v>17</v>
      </c>
      <c r="D21" s="24" t="s">
        <v>819</v>
      </c>
      <c r="E21" s="10"/>
      <c r="F21" s="28"/>
      <c r="G21" s="10"/>
      <c r="H21" s="139"/>
      <c r="I21" s="48"/>
      <c r="J21" s="124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</row>
    <row r="22" spans="1:19">
      <c r="A22" s="135"/>
      <c r="B22" s="136"/>
      <c r="C22" s="127">
        <v>18</v>
      </c>
      <c r="D22" s="24" t="s">
        <v>819</v>
      </c>
      <c r="E22" s="10"/>
      <c r="F22" s="28"/>
      <c r="G22" s="10"/>
      <c r="H22" s="139"/>
      <c r="I22" s="48"/>
      <c r="J22" s="124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</row>
    <row r="23" spans="1:19">
      <c r="A23" s="135"/>
      <c r="B23" s="136"/>
      <c r="C23" s="127">
        <v>19</v>
      </c>
      <c r="D23" s="24" t="s">
        <v>819</v>
      </c>
      <c r="E23" s="10"/>
      <c r="F23" s="28"/>
      <c r="G23" s="10"/>
      <c r="H23" s="139"/>
      <c r="I23" s="48"/>
      <c r="J23" s="124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</row>
    <row r="24" spans="1:19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</row>
    <row r="25" spans="1:19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</row>
    <row r="26" spans="1:19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</row>
    <row r="27" spans="1:19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</row>
    <row r="28" spans="1:19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</row>
    <row r="29" spans="1:19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</row>
    <row r="30" spans="1:19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</row>
    <row r="31" spans="1:19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</row>
    <row r="32" spans="1:19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</row>
    <row r="33" spans="1:19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</row>
    <row r="34" spans="1:19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</row>
    <row r="35" spans="1:19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</row>
    <row r="36" spans="1:19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</row>
    <row r="37" spans="1:19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</row>
    <row r="38" spans="1:19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</row>
    <row r="39" spans="1:19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</row>
    <row r="40" spans="1:19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</row>
    <row r="41" spans="1:19">
      <c r="A41" s="135"/>
      <c r="B41" s="136"/>
      <c r="C41" s="140">
        <v>37</v>
      </c>
      <c r="D41" s="24" t="s">
        <v>819</v>
      </c>
      <c r="E41" s="10"/>
      <c r="F41" s="143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143"/>
      <c r="Q41" s="10"/>
      <c r="R41" s="24"/>
      <c r="S41" s="48"/>
    </row>
    <row r="42" spans="1:19">
      <c r="A42" s="135"/>
      <c r="B42" s="136"/>
      <c r="C42" s="140">
        <v>38</v>
      </c>
      <c r="D42" s="24" t="s">
        <v>819</v>
      </c>
      <c r="E42" s="10"/>
      <c r="F42" s="143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143"/>
      <c r="Q42" s="10"/>
      <c r="R42" s="24"/>
      <c r="S42" s="48"/>
    </row>
    <row r="43" spans="1:19">
      <c r="A43" s="135"/>
      <c r="B43" s="136"/>
      <c r="C43" s="140">
        <v>39</v>
      </c>
      <c r="D43" s="24" t="s">
        <v>819</v>
      </c>
      <c r="E43" s="10"/>
      <c r="F43" s="143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143"/>
      <c r="Q43" s="10"/>
      <c r="R43" s="24"/>
      <c r="S43" s="48"/>
    </row>
    <row r="44" spans="1:19">
      <c r="A44" s="135"/>
      <c r="B44" s="136"/>
      <c r="C44" s="140">
        <v>40</v>
      </c>
      <c r="D44" s="24" t="s">
        <v>819</v>
      </c>
      <c r="E44" s="10"/>
      <c r="F44" s="143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143"/>
      <c r="Q44" s="10"/>
      <c r="R44" s="24"/>
      <c r="S44" s="48"/>
    </row>
    <row r="45" spans="1:19">
      <c r="A45" s="135"/>
      <c r="B45" s="136"/>
      <c r="C45" s="140">
        <v>41</v>
      </c>
      <c r="D45" s="24" t="s">
        <v>819</v>
      </c>
      <c r="E45" s="10"/>
      <c r="F45" s="143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143"/>
      <c r="Q45" s="10"/>
      <c r="R45" s="24"/>
      <c r="S45" s="48"/>
    </row>
    <row r="46" spans="1:19">
      <c r="A46" s="135"/>
      <c r="B46" s="136"/>
      <c r="C46" s="140">
        <v>42</v>
      </c>
      <c r="D46" s="24" t="s">
        <v>819</v>
      </c>
      <c r="E46" s="10"/>
      <c r="F46" s="143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143"/>
      <c r="Q46" s="10"/>
      <c r="R46" s="24"/>
      <c r="S46" s="48"/>
    </row>
    <row r="47" spans="1:19">
      <c r="A47" s="135"/>
      <c r="B47" s="136"/>
      <c r="C47" s="140">
        <v>43</v>
      </c>
      <c r="D47" s="24" t="s">
        <v>819</v>
      </c>
      <c r="E47" s="10"/>
      <c r="F47" s="143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143"/>
      <c r="Q47" s="10"/>
      <c r="R47" s="24"/>
      <c r="S47" s="48"/>
    </row>
    <row r="48" spans="1:19">
      <c r="A48" s="135"/>
      <c r="B48" s="136"/>
      <c r="C48" s="140">
        <v>44</v>
      </c>
      <c r="D48" s="24" t="s">
        <v>819</v>
      </c>
      <c r="E48" s="10"/>
      <c r="F48" s="143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143"/>
      <c r="Q48" s="10"/>
      <c r="R48" s="24"/>
      <c r="S48" s="48"/>
    </row>
    <row r="49" spans="1:19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</row>
    <row r="50" spans="1:19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</row>
    <row r="51" ht="31" spans="1:19">
      <c r="A51" s="135"/>
      <c r="B51" s="136"/>
      <c r="C51" s="94">
        <v>47</v>
      </c>
      <c r="D51" s="24" t="s">
        <v>819</v>
      </c>
      <c r="E51" s="10" t="str">
        <f>VLOOKUP(F51,'00设备表'!$D:$F,3,0)</f>
        <v>HW108-03</v>
      </c>
      <c r="F51" s="144" t="str">
        <f>$L$1</f>
        <v>互联网区万兆对象存储交换机-2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HW108-01</v>
      </c>
      <c r="P51" s="144" t="str">
        <f>$B$1</f>
        <v>互联网区万兆对象存储交换机-1</v>
      </c>
      <c r="Q51" s="10" t="str">
        <f>VLOOKUP(P51,'00设备表'!$D:$F,2,0)</f>
        <v>华为CE6881H</v>
      </c>
      <c r="R51" s="24" t="s">
        <v>925</v>
      </c>
      <c r="S51" s="48" t="s">
        <v>604</v>
      </c>
    </row>
    <row r="52" ht="31" spans="1:19">
      <c r="A52" s="135"/>
      <c r="B52" s="48"/>
      <c r="C52" s="94">
        <v>48</v>
      </c>
      <c r="D52" s="24" t="s">
        <v>819</v>
      </c>
      <c r="E52" s="10" t="str">
        <f>VLOOKUP(F52,'00设备表'!$D:$F,3,0)</f>
        <v>HW108-03</v>
      </c>
      <c r="F52" s="144" t="str">
        <f>$L$1</f>
        <v>互联网区万兆对象存储交换机-2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HW108-01</v>
      </c>
      <c r="P52" s="144" t="str">
        <f>$B$1</f>
        <v>互联网区万兆对象存储交换机-1</v>
      </c>
      <c r="Q52" s="10" t="str">
        <f>VLOOKUP(P52,'00设备表'!$D:$F,2,0)</f>
        <v>华为CE6881H</v>
      </c>
      <c r="R52" s="24" t="s">
        <v>927</v>
      </c>
      <c r="S52" s="48" t="s">
        <v>604</v>
      </c>
    </row>
    <row r="53" ht="31" spans="1:19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HW107-02</v>
      </c>
      <c r="F53" s="145" t="s">
        <v>450</v>
      </c>
      <c r="G53" s="10" t="str">
        <f>VLOOKUP(F53,'00设备表'!$D:$F,2,0)</f>
        <v>华为CE8865-4C</v>
      </c>
      <c r="H53" s="24" t="s">
        <v>820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HW107-02</v>
      </c>
      <c r="P53" s="145" t="s">
        <v>450</v>
      </c>
      <c r="Q53" s="10" t="str">
        <f>VLOOKUP(P53,'00设备表'!$D:$F,2,0)</f>
        <v>华为CE8865-4C</v>
      </c>
      <c r="R53" s="24" t="s">
        <v>822</v>
      </c>
      <c r="S53" s="24"/>
    </row>
    <row r="54" ht="31" spans="1:19">
      <c r="A54" s="135"/>
      <c r="B54" s="48"/>
      <c r="C54" s="94">
        <v>50</v>
      </c>
      <c r="D54" s="139" t="s">
        <v>796</v>
      </c>
      <c r="E54" s="10" t="str">
        <f>VLOOKUP(F54,'00设备表'!$D:$F,3,0)</f>
        <v>HW107-03</v>
      </c>
      <c r="F54" s="145" t="s">
        <v>461</v>
      </c>
      <c r="G54" s="10" t="str">
        <f>VLOOKUP(F54,'00设备表'!$D:$F,2,0)</f>
        <v>华为CE8865-4C</v>
      </c>
      <c r="H54" s="24" t="s">
        <v>820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HW107-03</v>
      </c>
      <c r="P54" s="145" t="s">
        <v>461</v>
      </c>
      <c r="Q54" s="10" t="str">
        <f>VLOOKUP(P54,'00设备表'!$D:$F,2,0)</f>
        <v>华为CE8865-4C</v>
      </c>
      <c r="R54" s="24" t="s">
        <v>822</v>
      </c>
      <c r="S54" s="24"/>
    </row>
    <row r="55" ht="31" spans="1:19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</row>
    <row r="56" ht="31" spans="1:19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</row>
    <row r="57" ht="31" spans="1:19">
      <c r="A57" s="135"/>
      <c r="B57" s="48"/>
      <c r="C57" s="94">
        <v>53</v>
      </c>
      <c r="D57" s="139" t="s">
        <v>796</v>
      </c>
      <c r="E57" s="10" t="str">
        <f>VLOOKUP(F57,'00设备表'!$D:$F,3,0)</f>
        <v>HW108-03</v>
      </c>
      <c r="F57" s="144" t="str">
        <f>$L$1</f>
        <v>互联网区万兆对象存储交换机-2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HW108-01</v>
      </c>
      <c r="P57" s="144" t="str">
        <f>$B$1</f>
        <v>互联网区万兆对象存储交换机-1</v>
      </c>
      <c r="Q57" s="10" t="str">
        <f>VLOOKUP(P57,'00设备表'!$D:$F,2,0)</f>
        <v>华为CE6881H</v>
      </c>
      <c r="R57" s="24" t="s">
        <v>932</v>
      </c>
      <c r="S57" s="24" t="s">
        <v>603</v>
      </c>
    </row>
    <row r="58" ht="31" spans="1:19">
      <c r="A58" s="149"/>
      <c r="B58" s="48"/>
      <c r="C58" s="94">
        <v>54</v>
      </c>
      <c r="D58" s="139" t="s">
        <v>796</v>
      </c>
      <c r="E58" s="10" t="str">
        <f>VLOOKUP(F58,'00设备表'!$D:$F,3,0)</f>
        <v>HW108-03</v>
      </c>
      <c r="F58" s="144" t="str">
        <f>$L$1</f>
        <v>互联网区万兆对象存储交换机-2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HW108-01</v>
      </c>
      <c r="P58" s="144" t="str">
        <f>$B$1</f>
        <v>互联网区万兆对象存储交换机-1</v>
      </c>
      <c r="Q58" s="10" t="str">
        <f>VLOOKUP(P58,'00设备表'!$D:$F,2,0)</f>
        <v>华为CE6881H</v>
      </c>
      <c r="R58" s="24" t="s">
        <v>934</v>
      </c>
      <c r="S58" s="24" t="s">
        <v>603</v>
      </c>
    </row>
  </sheetData>
  <mergeCells count="10">
    <mergeCell ref="A3:C3"/>
    <mergeCell ref="K3:M3"/>
    <mergeCell ref="A4:C4"/>
    <mergeCell ref="K4:M4"/>
    <mergeCell ref="A5:A58"/>
    <mergeCell ref="B5:B52"/>
    <mergeCell ref="B53:B58"/>
    <mergeCell ref="K5:K58"/>
    <mergeCell ref="L5:L52"/>
    <mergeCell ref="L53:L58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N58"/>
  <sheetViews>
    <sheetView zoomScale="85" zoomScaleNormal="85" topLeftCell="E1" workbookViewId="0">
      <selection activeCell="K1" sqref="K1:N58"/>
    </sheetView>
  </sheetViews>
  <sheetFormatPr defaultColWidth="9" defaultRowHeight="16.8"/>
  <cols>
    <col min="1" max="1" width="7.4375" customWidth="1"/>
    <col min="2" max="2" width="9.66964285714286" customWidth="1"/>
    <col min="3" max="3" width="9.10714285714286" customWidth="1"/>
    <col min="4" max="4" width="12.5625" customWidth="1"/>
    <col min="5" max="5" width="11.8839285714286" style="115" customWidth="1"/>
    <col min="6" max="6" width="30" customWidth="1"/>
    <col min="7" max="7" width="21.3303571428571" style="115" customWidth="1"/>
    <col min="8" max="8" width="13.7767857142857" customWidth="1"/>
    <col min="9" max="9" width="7.88392857142857" customWidth="1"/>
    <col min="10" max="10" width="16.4375" customWidth="1"/>
    <col min="11" max="11" width="11.3303571428571" customWidth="1"/>
    <col min="12" max="12" width="10.8839285714286" customWidth="1"/>
    <col min="13" max="13" width="10.6696428571429" customWidth="1"/>
    <col min="14" max="14" width="12.5625" customWidth="1"/>
    <col min="15" max="15" width="11.8839285714286" style="115" customWidth="1"/>
    <col min="16" max="16" width="30.2142857142857" customWidth="1"/>
    <col min="17" max="17" width="21.3303571428571" style="115" customWidth="1"/>
    <col min="18" max="18" width="13.7767857142857" customWidth="1"/>
    <col min="19" max="19" width="7.88392857142857" customWidth="1"/>
    <col min="20" max="21" width="9.10714285714286" style="116" hidden="1" customWidth="1"/>
    <col min="22" max="22" width="7.4375" hidden="1" customWidth="1"/>
    <col min="23" max="23" width="9.66964285714286" hidden="1" customWidth="1"/>
    <col min="24" max="24" width="9.10714285714286" hidden="1" customWidth="1"/>
    <col min="25" max="25" width="10.4375" hidden="1" customWidth="1"/>
    <col min="26" max="26" width="11.8839285714286" style="115" hidden="1" customWidth="1"/>
    <col min="27" max="27" width="29.3303571428571" hidden="1" customWidth="1"/>
    <col min="28" max="28" width="18" style="115" hidden="1" customWidth="1"/>
    <col min="29" max="29" width="13.5625" hidden="1" customWidth="1"/>
    <col min="30" max="30" width="7.88392857142857" hidden="1" customWidth="1"/>
    <col min="31" max="31" width="16.4375" hidden="1" customWidth="1"/>
    <col min="32" max="32" width="11.3303571428571" hidden="1" customWidth="1"/>
    <col min="33" max="33" width="10.8839285714286" hidden="1" customWidth="1"/>
    <col min="34" max="34" width="10.6696428571429" hidden="1" customWidth="1"/>
    <col min="35" max="35" width="10.4375" hidden="1" customWidth="1"/>
    <col min="36" max="36" width="12.7767857142857" style="115" hidden="1" customWidth="1"/>
    <col min="37" max="37" width="30.2142857142857" hidden="1" customWidth="1"/>
    <col min="38" max="38" width="21.3303571428571" style="115" hidden="1" customWidth="1"/>
    <col min="39" max="39" width="13.7767857142857" hidden="1" customWidth="1"/>
    <col min="40" max="40" width="7.88392857142857" hidden="1" customWidth="1"/>
  </cols>
  <sheetData>
    <row r="1" s="45" customFormat="1" ht="46" spans="1:40">
      <c r="A1" s="10" t="str">
        <f>VLOOKUP(B1,'00设备表'!$D:$F,3,0)</f>
        <v>HW106-02</v>
      </c>
      <c r="B1" s="117" t="str">
        <f>'00设备表'!D57</f>
        <v>政务外网区裸金属交换机-1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HW106-03</v>
      </c>
      <c r="L1" s="117" t="str">
        <f>'00设备表'!D60</f>
        <v>政务外网区裸金属交换机-2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18"/>
      <c r="U1" s="118"/>
      <c r="V1" s="10" t="str">
        <f>VLOOKUP(W1,'00设备表'!$D:$F,3,0)</f>
        <v>HW107-08</v>
      </c>
      <c r="W1" s="117" t="str">
        <f>'00设备表'!D129</f>
        <v>互联网区计算节点-2</v>
      </c>
      <c r="X1" s="17" t="str">
        <f>VLOOKUP(W1,'00设备表'!$D:$F,2,0)</f>
        <v>烽火R220K V2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HW108-01</v>
      </c>
      <c r="AG1" s="117" t="str">
        <f>'00设备表'!D130</f>
        <v>互联网区万兆存储交换机-1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14" customFormat="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21"/>
      <c r="U2" s="121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HW106-04</v>
      </c>
      <c r="F4" s="28" t="s">
        <v>428</v>
      </c>
      <c r="G4" s="10" t="str">
        <f>VLOOKUP(F4,'00设备表'!$D:$F,2,0)</f>
        <v>华为5855</v>
      </c>
      <c r="H4" s="24" t="s">
        <v>917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HW106-04</v>
      </c>
      <c r="P4" s="28" t="s">
        <v>428</v>
      </c>
      <c r="Q4" s="10" t="str">
        <f>VLOOKUP(P4,'00设备表'!$D:$F,2,0)</f>
        <v>华为5855</v>
      </c>
      <c r="R4" s="24" t="s">
        <v>918</v>
      </c>
      <c r="S4" s="24"/>
      <c r="T4" s="125"/>
      <c r="V4" s="85" t="s">
        <v>789</v>
      </c>
      <c r="W4" s="86"/>
      <c r="X4" s="89"/>
      <c r="Y4" s="24" t="s">
        <v>786</v>
      </c>
      <c r="Z4" s="10" t="e">
        <f>VLOOKUP(AA4,'00设备表'!$D:$F,3,0)</f>
        <v>#N/A</v>
      </c>
      <c r="AA4" s="28" t="s">
        <v>916</v>
      </c>
      <c r="AB4" s="10" t="e">
        <f>VLOOKUP(AA4,'00设备表'!$D:$F,2,0)</f>
        <v>#N/A</v>
      </c>
      <c r="AC4" s="24" t="s">
        <v>917</v>
      </c>
      <c r="AD4" s="24"/>
      <c r="AE4" s="124"/>
      <c r="AF4" s="85" t="s">
        <v>789</v>
      </c>
      <c r="AG4" s="86"/>
      <c r="AH4" s="89"/>
      <c r="AI4" s="24" t="s">
        <v>786</v>
      </c>
      <c r="AJ4" s="10" t="e">
        <f>VLOOKUP(AK4,'00设备表'!$D:$F,3,0)</f>
        <v>#N/A</v>
      </c>
      <c r="AK4" s="28" t="s">
        <v>916</v>
      </c>
      <c r="AL4" s="10" t="e">
        <f>VLOOKUP(AK4,'00设备表'!$D:$F,2,0)</f>
        <v>#N/A</v>
      </c>
      <c r="AM4" s="24" t="s">
        <v>918</v>
      </c>
      <c r="AN4" s="24"/>
    </row>
    <row r="5" spans="1:40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HW106-02</v>
      </c>
      <c r="F5" s="28" t="s">
        <v>418</v>
      </c>
      <c r="G5" s="10" t="str">
        <f>VLOOKUP(F5,'00设备表'!$D:$F,2,0)</f>
        <v>烽火R220K V2</v>
      </c>
      <c r="H5" s="139" t="s">
        <v>910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HW106-02</v>
      </c>
      <c r="P5" s="28" t="s">
        <v>418</v>
      </c>
      <c r="Q5" s="10" t="str">
        <f>VLOOKUP(P5,'00设备表'!$D:$F,2,0)</f>
        <v>烽火R220K V2</v>
      </c>
      <c r="R5" s="139" t="s">
        <v>912</v>
      </c>
      <c r="S5" s="48"/>
      <c r="T5" s="125"/>
      <c r="V5" s="126">
        <v>0</v>
      </c>
      <c r="W5" s="49" t="s">
        <v>919</v>
      </c>
      <c r="X5" s="127">
        <v>1</v>
      </c>
      <c r="Y5" s="24" t="s">
        <v>819</v>
      </c>
      <c r="Z5" s="10"/>
      <c r="AA5" s="143"/>
      <c r="AB5" s="10"/>
      <c r="AC5" s="24"/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/>
      <c r="AK5" s="143"/>
      <c r="AL5" s="10"/>
      <c r="AM5" s="24"/>
      <c r="AN5" s="48"/>
    </row>
    <row r="6" spans="1:40">
      <c r="A6" s="135"/>
      <c r="B6" s="136"/>
      <c r="C6" s="127">
        <v>2</v>
      </c>
      <c r="D6" s="24" t="s">
        <v>819</v>
      </c>
      <c r="E6" s="10" t="str">
        <f>VLOOKUP(F6,'00设备表'!$D:$F,3,0)</f>
        <v>HW106-03</v>
      </c>
      <c r="F6" s="28" t="s">
        <v>424</v>
      </c>
      <c r="G6" s="10" t="str">
        <f>VLOOKUP(F6,'00设备表'!$D:$F,2,0)</f>
        <v>烽火R220K V2</v>
      </c>
      <c r="H6" s="139" t="s">
        <v>910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HW106-03</v>
      </c>
      <c r="P6" s="28" t="s">
        <v>424</v>
      </c>
      <c r="Q6" s="10" t="str">
        <f>VLOOKUP(P6,'00设备表'!$D:$F,2,0)</f>
        <v>烽火R220K V2</v>
      </c>
      <c r="R6" s="139" t="s">
        <v>912</v>
      </c>
      <c r="S6" s="48"/>
      <c r="T6" s="125"/>
      <c r="V6" s="135"/>
      <c r="W6" s="136"/>
      <c r="X6" s="127">
        <v>2</v>
      </c>
      <c r="Y6" s="24" t="s">
        <v>819</v>
      </c>
      <c r="Z6" s="10"/>
      <c r="AA6" s="143"/>
      <c r="AB6" s="10"/>
      <c r="AC6" s="24"/>
      <c r="AD6" s="48"/>
      <c r="AE6" s="124"/>
      <c r="AF6" s="135"/>
      <c r="AG6" s="136"/>
      <c r="AH6" s="127">
        <v>2</v>
      </c>
      <c r="AI6" s="24" t="s">
        <v>819</v>
      </c>
      <c r="AJ6" s="10"/>
      <c r="AK6" s="143"/>
      <c r="AL6" s="10"/>
      <c r="AM6" s="24"/>
      <c r="AN6" s="48"/>
    </row>
    <row r="7" spans="1:40">
      <c r="A7" s="135"/>
      <c r="B7" s="136"/>
      <c r="C7" s="127">
        <v>3</v>
      </c>
      <c r="D7" s="24" t="s">
        <v>819</v>
      </c>
      <c r="E7" s="10" t="str">
        <f>VLOOKUP(F7,'00设备表'!$D:$F,3,0)</f>
        <v>HW106-02</v>
      </c>
      <c r="F7" s="28" t="s">
        <v>419</v>
      </c>
      <c r="G7" s="10" t="str">
        <f>VLOOKUP(F7,'00设备表'!$D:$F,2,0)</f>
        <v>烽火G440K V2</v>
      </c>
      <c r="H7" s="139" t="s">
        <v>910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HW106-02</v>
      </c>
      <c r="P7" s="28" t="s">
        <v>419</v>
      </c>
      <c r="Q7" s="10" t="str">
        <f>VLOOKUP(P7,'00设备表'!$D:$F,2,0)</f>
        <v>烽火G440K V2</v>
      </c>
      <c r="R7" s="139" t="s">
        <v>937</v>
      </c>
      <c r="S7" s="48"/>
      <c r="V7" s="135"/>
      <c r="W7" s="136"/>
      <c r="X7" s="127">
        <v>3</v>
      </c>
      <c r="Y7" s="24" t="s">
        <v>819</v>
      </c>
      <c r="Z7" s="10"/>
      <c r="AA7" s="143"/>
      <c r="AB7" s="10"/>
      <c r="AC7" s="24"/>
      <c r="AD7" s="48"/>
      <c r="AE7" s="124"/>
      <c r="AF7" s="135"/>
      <c r="AG7" s="136"/>
      <c r="AH7" s="127">
        <v>3</v>
      </c>
      <c r="AI7" s="24" t="s">
        <v>819</v>
      </c>
      <c r="AJ7" s="10"/>
      <c r="AK7" s="143"/>
      <c r="AL7" s="10"/>
      <c r="AM7" s="24"/>
      <c r="AN7" s="48"/>
    </row>
    <row r="8" spans="1:40">
      <c r="A8" s="135"/>
      <c r="B8" s="136"/>
      <c r="C8" s="127">
        <v>4</v>
      </c>
      <c r="D8" s="24" t="s">
        <v>819</v>
      </c>
      <c r="E8" s="10" t="str">
        <f>VLOOKUP(F8,'00设备表'!$D:$F,3,0)</f>
        <v>HW106-02</v>
      </c>
      <c r="F8" s="28" t="s">
        <v>419</v>
      </c>
      <c r="G8" s="10" t="str">
        <f>VLOOKUP(F8,'00设备表'!$D:$F,2,0)</f>
        <v>烽火G440K V2</v>
      </c>
      <c r="H8" s="139" t="s">
        <v>912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HW106-02</v>
      </c>
      <c r="P8" s="28" t="s">
        <v>419</v>
      </c>
      <c r="Q8" s="10" t="str">
        <f>VLOOKUP(P8,'00设备表'!$D:$F,2,0)</f>
        <v>烽火G440K V2</v>
      </c>
      <c r="R8" s="139" t="s">
        <v>938</v>
      </c>
      <c r="S8" s="48"/>
      <c r="V8" s="135"/>
      <c r="W8" s="136"/>
      <c r="X8" s="127">
        <v>4</v>
      </c>
      <c r="Y8" s="24" t="s">
        <v>819</v>
      </c>
      <c r="Z8" s="10"/>
      <c r="AA8" s="143"/>
      <c r="AB8" s="10"/>
      <c r="AC8" s="24"/>
      <c r="AD8" s="48"/>
      <c r="AE8" s="124"/>
      <c r="AF8" s="135"/>
      <c r="AG8" s="136"/>
      <c r="AH8" s="127">
        <v>4</v>
      </c>
      <c r="AI8" s="24" t="s">
        <v>819</v>
      </c>
      <c r="AJ8" s="10"/>
      <c r="AK8" s="143"/>
      <c r="AL8" s="10"/>
      <c r="AM8" s="24"/>
      <c r="AN8" s="48"/>
    </row>
    <row r="9" spans="1:40">
      <c r="A9" s="135"/>
      <c r="B9" s="136"/>
      <c r="C9" s="127">
        <v>5</v>
      </c>
      <c r="D9" s="24" t="s">
        <v>819</v>
      </c>
      <c r="E9" s="10" t="str">
        <f>VLOOKUP(F9,'00设备表'!$D:$F,3,0)</f>
        <v>HW106-02</v>
      </c>
      <c r="F9" s="28" t="s">
        <v>419</v>
      </c>
      <c r="G9" s="10" t="str">
        <f>VLOOKUP(F9,'00设备表'!$D:$F,2,0)</f>
        <v>烽火G440K V2</v>
      </c>
      <c r="H9" s="139" t="s">
        <v>939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HW106-02</v>
      </c>
      <c r="P9" s="28" t="s">
        <v>419</v>
      </c>
      <c r="Q9" s="10" t="str">
        <f>VLOOKUP(P9,'00设备表'!$D:$F,2,0)</f>
        <v>烽火G440K V2</v>
      </c>
      <c r="R9" s="139" t="s">
        <v>940</v>
      </c>
      <c r="S9" s="48"/>
      <c r="V9" s="135"/>
      <c r="W9" s="136"/>
      <c r="X9" s="127">
        <v>5</v>
      </c>
      <c r="Y9" s="24" t="s">
        <v>819</v>
      </c>
      <c r="Z9" s="10"/>
      <c r="AA9" s="28"/>
      <c r="AB9" s="10"/>
      <c r="AC9" s="139"/>
      <c r="AD9" s="48"/>
      <c r="AE9" s="124"/>
      <c r="AF9" s="135"/>
      <c r="AG9" s="136"/>
      <c r="AH9" s="127">
        <v>5</v>
      </c>
      <c r="AI9" s="24" t="s">
        <v>819</v>
      </c>
      <c r="AJ9" s="10"/>
      <c r="AK9" s="28"/>
      <c r="AL9" s="10"/>
      <c r="AM9" s="139"/>
      <c r="AN9" s="48"/>
    </row>
    <row r="10" spans="1:40">
      <c r="A10" s="135"/>
      <c r="B10" s="136"/>
      <c r="C10" s="127">
        <v>6</v>
      </c>
      <c r="D10" s="24" t="s">
        <v>819</v>
      </c>
      <c r="E10" s="10" t="str">
        <f>VLOOKUP(F10,'00设备表'!$D:$F,3,0)</f>
        <v>HW106-03</v>
      </c>
      <c r="F10" s="28" t="s">
        <v>425</v>
      </c>
      <c r="G10" s="10" t="str">
        <f>VLOOKUP(F10,'00设备表'!$D:$F,2,0)</f>
        <v>烽火G440K V2</v>
      </c>
      <c r="H10" s="139" t="s">
        <v>910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HW106-03</v>
      </c>
      <c r="P10" s="28" t="s">
        <v>425</v>
      </c>
      <c r="Q10" s="10" t="str">
        <f>VLOOKUP(P10,'00设备表'!$D:$F,2,0)</f>
        <v>烽火G440K V2</v>
      </c>
      <c r="R10" s="139" t="s">
        <v>937</v>
      </c>
      <c r="S10" s="48"/>
      <c r="V10" s="135"/>
      <c r="W10" s="136"/>
      <c r="X10" s="127">
        <v>6</v>
      </c>
      <c r="Y10" s="24" t="s">
        <v>819</v>
      </c>
      <c r="Z10" s="10"/>
      <c r="AA10" s="28"/>
      <c r="AB10" s="10"/>
      <c r="AC10" s="139"/>
      <c r="AD10" s="48"/>
      <c r="AE10" s="124"/>
      <c r="AF10" s="135"/>
      <c r="AG10" s="136"/>
      <c r="AH10" s="127">
        <v>6</v>
      </c>
      <c r="AI10" s="24" t="s">
        <v>819</v>
      </c>
      <c r="AJ10" s="10"/>
      <c r="AK10" s="28"/>
      <c r="AL10" s="10"/>
      <c r="AM10" s="139"/>
      <c r="AN10" s="48"/>
    </row>
    <row r="11" spans="1:40">
      <c r="A11" s="135"/>
      <c r="B11" s="136"/>
      <c r="C11" s="127">
        <v>7</v>
      </c>
      <c r="D11" s="24" t="s">
        <v>819</v>
      </c>
      <c r="E11" s="10" t="str">
        <f>VLOOKUP(F11,'00设备表'!$D:$F,3,0)</f>
        <v>HW106-03</v>
      </c>
      <c r="F11" s="28" t="s">
        <v>425</v>
      </c>
      <c r="G11" s="10" t="str">
        <f>VLOOKUP(F11,'00设备表'!$D:$F,2,0)</f>
        <v>烽火G440K V2</v>
      </c>
      <c r="H11" s="139" t="s">
        <v>912</v>
      </c>
      <c r="I11" s="48"/>
      <c r="J11" s="124"/>
      <c r="K11" s="135"/>
      <c r="L11" s="136"/>
      <c r="M11" s="127">
        <v>7</v>
      </c>
      <c r="N11" s="24" t="s">
        <v>819</v>
      </c>
      <c r="O11" s="10" t="str">
        <f>VLOOKUP(P11,'00设备表'!$D:$F,3,0)</f>
        <v>HW106-03</v>
      </c>
      <c r="P11" s="28" t="s">
        <v>425</v>
      </c>
      <c r="Q11" s="10" t="str">
        <f>VLOOKUP(P11,'00设备表'!$D:$F,2,0)</f>
        <v>烽火G440K V2</v>
      </c>
      <c r="R11" s="139" t="s">
        <v>938</v>
      </c>
      <c r="S11" s="48"/>
      <c r="V11" s="135"/>
      <c r="W11" s="136"/>
      <c r="X11" s="127">
        <v>7</v>
      </c>
      <c r="Y11" s="24" t="s">
        <v>819</v>
      </c>
      <c r="Z11" s="10"/>
      <c r="AA11" s="28"/>
      <c r="AB11" s="10"/>
      <c r="AC11" s="139"/>
      <c r="AD11" s="48"/>
      <c r="AE11" s="124"/>
      <c r="AF11" s="135"/>
      <c r="AG11" s="136"/>
      <c r="AH11" s="127">
        <v>7</v>
      </c>
      <c r="AI11" s="24" t="s">
        <v>819</v>
      </c>
      <c r="AJ11" s="10"/>
      <c r="AK11" s="28"/>
      <c r="AL11" s="10"/>
      <c r="AM11" s="139"/>
      <c r="AN11" s="48"/>
    </row>
    <row r="12" spans="1:40">
      <c r="A12" s="135"/>
      <c r="B12" s="136"/>
      <c r="C12" s="127">
        <v>8</v>
      </c>
      <c r="D12" s="24" t="s">
        <v>819</v>
      </c>
      <c r="E12" s="10" t="str">
        <f>VLOOKUP(F12,'00设备表'!$D:$F,3,0)</f>
        <v>HW106-03</v>
      </c>
      <c r="F12" s="28" t="s">
        <v>425</v>
      </c>
      <c r="G12" s="10" t="str">
        <f>VLOOKUP(F12,'00设备表'!$D:$F,2,0)</f>
        <v>烽火G440K V2</v>
      </c>
      <c r="H12" s="139" t="s">
        <v>939</v>
      </c>
      <c r="I12" s="48"/>
      <c r="J12" s="124"/>
      <c r="K12" s="135"/>
      <c r="L12" s="136"/>
      <c r="M12" s="127">
        <v>8</v>
      </c>
      <c r="N12" s="24" t="s">
        <v>819</v>
      </c>
      <c r="O12" s="10" t="str">
        <f>VLOOKUP(P12,'00设备表'!$D:$F,3,0)</f>
        <v>HW106-03</v>
      </c>
      <c r="P12" s="28" t="s">
        <v>425</v>
      </c>
      <c r="Q12" s="10" t="str">
        <f>VLOOKUP(P12,'00设备表'!$D:$F,2,0)</f>
        <v>烽火G440K V2</v>
      </c>
      <c r="R12" s="139" t="s">
        <v>940</v>
      </c>
      <c r="S12" s="48"/>
      <c r="V12" s="135"/>
      <c r="W12" s="136"/>
      <c r="X12" s="127">
        <v>8</v>
      </c>
      <c r="Y12" s="24" t="s">
        <v>819</v>
      </c>
      <c r="Z12" s="10"/>
      <c r="AA12" s="28"/>
      <c r="AB12" s="10"/>
      <c r="AC12" s="139"/>
      <c r="AD12" s="48"/>
      <c r="AE12" s="124"/>
      <c r="AF12" s="135"/>
      <c r="AG12" s="136"/>
      <c r="AH12" s="127">
        <v>8</v>
      </c>
      <c r="AI12" s="24" t="s">
        <v>819</v>
      </c>
      <c r="AJ12" s="10"/>
      <c r="AK12" s="28"/>
      <c r="AL12" s="10"/>
      <c r="AM12" s="139"/>
      <c r="AN12" s="48"/>
    </row>
    <row r="13" spans="1:40">
      <c r="A13" s="135"/>
      <c r="B13" s="136"/>
      <c r="C13" s="127">
        <v>9</v>
      </c>
      <c r="D13" s="24" t="s">
        <v>819</v>
      </c>
      <c r="E13" s="10"/>
      <c r="F13" s="28"/>
      <c r="G13" s="10"/>
      <c r="H13" s="139"/>
      <c r="I13" s="48"/>
      <c r="J13" s="124"/>
      <c r="K13" s="135"/>
      <c r="L13" s="136"/>
      <c r="M13" s="127">
        <v>9</v>
      </c>
      <c r="N13" s="24" t="s">
        <v>819</v>
      </c>
      <c r="O13" s="10"/>
      <c r="P13" s="28"/>
      <c r="Q13" s="10"/>
      <c r="R13" s="139"/>
      <c r="S13" s="48"/>
      <c r="V13" s="135"/>
      <c r="W13" s="136"/>
      <c r="X13" s="127">
        <v>9</v>
      </c>
      <c r="Y13" s="24" t="s">
        <v>819</v>
      </c>
      <c r="Z13" s="10"/>
      <c r="AA13" s="28"/>
      <c r="AB13" s="10"/>
      <c r="AC13" s="139"/>
      <c r="AD13" s="48"/>
      <c r="AE13" s="124"/>
      <c r="AF13" s="135"/>
      <c r="AG13" s="136"/>
      <c r="AH13" s="127">
        <v>9</v>
      </c>
      <c r="AI13" s="24" t="s">
        <v>819</v>
      </c>
      <c r="AJ13" s="10"/>
      <c r="AK13" s="28"/>
      <c r="AL13" s="10"/>
      <c r="AM13" s="139"/>
      <c r="AN13" s="48"/>
    </row>
    <row r="14" spans="1:40">
      <c r="A14" s="135"/>
      <c r="B14" s="136"/>
      <c r="C14" s="127">
        <v>10</v>
      </c>
      <c r="D14" s="24" t="s">
        <v>819</v>
      </c>
      <c r="E14" s="10"/>
      <c r="F14" s="28"/>
      <c r="G14" s="10"/>
      <c r="H14" s="139"/>
      <c r="I14" s="48"/>
      <c r="J14" s="124"/>
      <c r="K14" s="135"/>
      <c r="L14" s="136"/>
      <c r="M14" s="127">
        <v>10</v>
      </c>
      <c r="N14" s="24" t="s">
        <v>819</v>
      </c>
      <c r="O14" s="10"/>
      <c r="P14" s="28"/>
      <c r="Q14" s="10"/>
      <c r="R14" s="139"/>
      <c r="S14" s="48"/>
      <c r="V14" s="135"/>
      <c r="W14" s="136"/>
      <c r="X14" s="127">
        <v>10</v>
      </c>
      <c r="Y14" s="24" t="s">
        <v>819</v>
      </c>
      <c r="Z14" s="10"/>
      <c r="AA14" s="28"/>
      <c r="AB14" s="10"/>
      <c r="AC14" s="139"/>
      <c r="AD14" s="48"/>
      <c r="AE14" s="124"/>
      <c r="AF14" s="135"/>
      <c r="AG14" s="136"/>
      <c r="AH14" s="127">
        <v>10</v>
      </c>
      <c r="AI14" s="24" t="s">
        <v>819</v>
      </c>
      <c r="AJ14" s="10"/>
      <c r="AK14" s="28"/>
      <c r="AL14" s="10"/>
      <c r="AM14" s="139"/>
      <c r="AN14" s="48"/>
    </row>
    <row r="15" spans="1:40">
      <c r="A15" s="135"/>
      <c r="B15" s="136"/>
      <c r="C15" s="127">
        <v>11</v>
      </c>
      <c r="D15" s="24" t="s">
        <v>819</v>
      </c>
      <c r="E15" s="10"/>
      <c r="F15" s="28"/>
      <c r="G15" s="10"/>
      <c r="H15" s="139"/>
      <c r="I15" s="48"/>
      <c r="J15" s="124"/>
      <c r="K15" s="135"/>
      <c r="L15" s="136"/>
      <c r="M15" s="127">
        <v>11</v>
      </c>
      <c r="N15" s="24" t="s">
        <v>819</v>
      </c>
      <c r="O15" s="10"/>
      <c r="P15" s="28"/>
      <c r="Q15" s="10"/>
      <c r="R15" s="139"/>
      <c r="S15" s="48"/>
      <c r="V15" s="135"/>
      <c r="W15" s="136"/>
      <c r="X15" s="127">
        <v>11</v>
      </c>
      <c r="Y15" s="24" t="s">
        <v>819</v>
      </c>
      <c r="Z15" s="10"/>
      <c r="AA15" s="28"/>
      <c r="AB15" s="10"/>
      <c r="AC15" s="139"/>
      <c r="AD15" s="48"/>
      <c r="AE15" s="124"/>
      <c r="AF15" s="135"/>
      <c r="AG15" s="136"/>
      <c r="AH15" s="127">
        <v>11</v>
      </c>
      <c r="AI15" s="24" t="s">
        <v>819</v>
      </c>
      <c r="AJ15" s="10"/>
      <c r="AK15" s="28"/>
      <c r="AL15" s="10"/>
      <c r="AM15" s="139"/>
      <c r="AN15" s="48"/>
    </row>
    <row r="16" spans="1:40">
      <c r="A16" s="135"/>
      <c r="B16" s="136"/>
      <c r="C16" s="127">
        <v>12</v>
      </c>
      <c r="D16" s="24" t="s">
        <v>819</v>
      </c>
      <c r="E16" s="10"/>
      <c r="F16" s="28"/>
      <c r="G16" s="10"/>
      <c r="H16" s="139"/>
      <c r="I16" s="48"/>
      <c r="J16" s="124"/>
      <c r="K16" s="135"/>
      <c r="L16" s="136"/>
      <c r="M16" s="127">
        <v>12</v>
      </c>
      <c r="N16" s="24" t="s">
        <v>819</v>
      </c>
      <c r="O16" s="10"/>
      <c r="P16" s="28"/>
      <c r="Q16" s="10"/>
      <c r="R16" s="139"/>
      <c r="S16" s="48"/>
      <c r="V16" s="135"/>
      <c r="W16" s="136"/>
      <c r="X16" s="127">
        <v>12</v>
      </c>
      <c r="Y16" s="24" t="s">
        <v>819</v>
      </c>
      <c r="Z16" s="10"/>
      <c r="AA16" s="28"/>
      <c r="AB16" s="10"/>
      <c r="AC16" s="139"/>
      <c r="AD16" s="48"/>
      <c r="AE16" s="124"/>
      <c r="AF16" s="135"/>
      <c r="AG16" s="136"/>
      <c r="AH16" s="127">
        <v>12</v>
      </c>
      <c r="AI16" s="24" t="s">
        <v>819</v>
      </c>
      <c r="AJ16" s="10"/>
      <c r="AK16" s="28"/>
      <c r="AL16" s="10"/>
      <c r="AM16" s="139"/>
      <c r="AN16" s="48"/>
    </row>
    <row r="17" spans="1:40">
      <c r="A17" s="135"/>
      <c r="B17" s="136"/>
      <c r="C17" s="127">
        <v>13</v>
      </c>
      <c r="D17" s="24" t="s">
        <v>819</v>
      </c>
      <c r="E17" s="10"/>
      <c r="F17" s="28"/>
      <c r="G17" s="10"/>
      <c r="H17" s="139"/>
      <c r="I17" s="48"/>
      <c r="J17" s="124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  <c r="V17" s="135"/>
      <c r="W17" s="136"/>
      <c r="X17" s="127">
        <v>13</v>
      </c>
      <c r="Y17" s="24" t="s">
        <v>819</v>
      </c>
      <c r="Z17" s="10"/>
      <c r="AA17" s="28"/>
      <c r="AB17" s="10"/>
      <c r="AC17" s="139"/>
      <c r="AD17" s="48"/>
      <c r="AE17" s="124"/>
      <c r="AF17" s="135"/>
      <c r="AG17" s="136"/>
      <c r="AH17" s="127">
        <v>13</v>
      </c>
      <c r="AI17" s="24" t="s">
        <v>819</v>
      </c>
      <c r="AJ17" s="10"/>
      <c r="AK17" s="28"/>
      <c r="AL17" s="10"/>
      <c r="AM17" s="139"/>
      <c r="AN17" s="48"/>
    </row>
    <row r="18" spans="1:40">
      <c r="A18" s="135"/>
      <c r="B18" s="136"/>
      <c r="C18" s="127">
        <v>14</v>
      </c>
      <c r="D18" s="24" t="s">
        <v>819</v>
      </c>
      <c r="E18" s="10"/>
      <c r="F18" s="28"/>
      <c r="G18" s="10"/>
      <c r="H18" s="139"/>
      <c r="I18" s="48"/>
      <c r="J18" s="124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  <c r="V18" s="135"/>
      <c r="W18" s="136"/>
      <c r="X18" s="127">
        <v>14</v>
      </c>
      <c r="Y18" s="24" t="s">
        <v>819</v>
      </c>
      <c r="Z18" s="10"/>
      <c r="AA18" s="28"/>
      <c r="AB18" s="10"/>
      <c r="AC18" s="139"/>
      <c r="AD18" s="48"/>
      <c r="AE18" s="124"/>
      <c r="AF18" s="135"/>
      <c r="AG18" s="136"/>
      <c r="AH18" s="127">
        <v>14</v>
      </c>
      <c r="AI18" s="24" t="s">
        <v>819</v>
      </c>
      <c r="AJ18" s="10"/>
      <c r="AK18" s="28"/>
      <c r="AL18" s="10"/>
      <c r="AM18" s="139"/>
      <c r="AN18" s="48"/>
    </row>
    <row r="19" spans="1:40">
      <c r="A19" s="135"/>
      <c r="B19" s="136"/>
      <c r="C19" s="127">
        <v>15</v>
      </c>
      <c r="D19" s="24" t="s">
        <v>819</v>
      </c>
      <c r="E19" s="10"/>
      <c r="F19" s="28"/>
      <c r="G19" s="10"/>
      <c r="H19" s="139"/>
      <c r="I19" s="48"/>
      <c r="J19" s="124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  <c r="V19" s="135"/>
      <c r="W19" s="136"/>
      <c r="X19" s="127">
        <v>15</v>
      </c>
      <c r="Y19" s="24" t="s">
        <v>819</v>
      </c>
      <c r="Z19" s="10"/>
      <c r="AA19" s="28"/>
      <c r="AB19" s="10"/>
      <c r="AC19" s="139"/>
      <c r="AD19" s="48"/>
      <c r="AE19" s="124"/>
      <c r="AF19" s="135"/>
      <c r="AG19" s="136"/>
      <c r="AH19" s="127">
        <v>15</v>
      </c>
      <c r="AI19" s="24" t="s">
        <v>819</v>
      </c>
      <c r="AJ19" s="10"/>
      <c r="AK19" s="28"/>
      <c r="AL19" s="10"/>
      <c r="AM19" s="139"/>
      <c r="AN19" s="48"/>
    </row>
    <row r="20" spans="1:40">
      <c r="A20" s="135"/>
      <c r="B20" s="136"/>
      <c r="C20" s="127">
        <v>16</v>
      </c>
      <c r="D20" s="24" t="s">
        <v>819</v>
      </c>
      <c r="E20" s="10"/>
      <c r="F20" s="28"/>
      <c r="G20" s="10"/>
      <c r="H20" s="139"/>
      <c r="I20" s="48"/>
      <c r="J20" s="124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  <c r="V20" s="135"/>
      <c r="W20" s="136"/>
      <c r="X20" s="127">
        <v>16</v>
      </c>
      <c r="Y20" s="24" t="s">
        <v>819</v>
      </c>
      <c r="Z20" s="10"/>
      <c r="AA20" s="28"/>
      <c r="AB20" s="10"/>
      <c r="AC20" s="139"/>
      <c r="AD20" s="48"/>
      <c r="AE20" s="124"/>
      <c r="AF20" s="135"/>
      <c r="AG20" s="136"/>
      <c r="AH20" s="127">
        <v>16</v>
      </c>
      <c r="AI20" s="24" t="s">
        <v>819</v>
      </c>
      <c r="AJ20" s="10"/>
      <c r="AK20" s="28"/>
      <c r="AL20" s="10"/>
      <c r="AM20" s="139"/>
      <c r="AN20" s="48"/>
    </row>
    <row r="21" spans="1:40">
      <c r="A21" s="135"/>
      <c r="B21" s="136"/>
      <c r="C21" s="127">
        <v>17</v>
      </c>
      <c r="D21" s="24" t="s">
        <v>819</v>
      </c>
      <c r="E21" s="10"/>
      <c r="F21" s="28"/>
      <c r="G21" s="10"/>
      <c r="H21" s="139"/>
      <c r="I21" s="48"/>
      <c r="J21" s="124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  <c r="V21" s="135"/>
      <c r="W21" s="136"/>
      <c r="X21" s="127">
        <v>17</v>
      </c>
      <c r="Y21" s="24" t="s">
        <v>819</v>
      </c>
      <c r="Z21" s="10"/>
      <c r="AA21" s="28"/>
      <c r="AB21" s="10"/>
      <c r="AC21" s="139"/>
      <c r="AD21" s="48"/>
      <c r="AE21" s="124"/>
      <c r="AF21" s="135"/>
      <c r="AG21" s="136"/>
      <c r="AH21" s="127">
        <v>17</v>
      </c>
      <c r="AI21" s="24" t="s">
        <v>819</v>
      </c>
      <c r="AJ21" s="10"/>
      <c r="AK21" s="28"/>
      <c r="AL21" s="10"/>
      <c r="AM21" s="139"/>
      <c r="AN21" s="48"/>
    </row>
    <row r="22" spans="1:40">
      <c r="A22" s="135"/>
      <c r="B22" s="136"/>
      <c r="C22" s="127">
        <v>18</v>
      </c>
      <c r="D22" s="24" t="s">
        <v>819</v>
      </c>
      <c r="E22" s="10"/>
      <c r="F22" s="28"/>
      <c r="G22" s="10"/>
      <c r="H22" s="139"/>
      <c r="I22" s="48"/>
      <c r="J22" s="124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  <c r="V22" s="135"/>
      <c r="W22" s="136"/>
      <c r="X22" s="127">
        <v>18</v>
      </c>
      <c r="Y22" s="24" t="s">
        <v>819</v>
      </c>
      <c r="Z22" s="10"/>
      <c r="AA22" s="28"/>
      <c r="AB22" s="10"/>
      <c r="AC22" s="139"/>
      <c r="AD22" s="48"/>
      <c r="AE22" s="124"/>
      <c r="AF22" s="135"/>
      <c r="AG22" s="136"/>
      <c r="AH22" s="127">
        <v>18</v>
      </c>
      <c r="AI22" s="24" t="s">
        <v>819</v>
      </c>
      <c r="AJ22" s="10"/>
      <c r="AK22" s="28"/>
      <c r="AL22" s="10"/>
      <c r="AM22" s="139"/>
      <c r="AN22" s="48"/>
    </row>
    <row r="23" spans="1:40">
      <c r="A23" s="135"/>
      <c r="B23" s="136"/>
      <c r="C23" s="127">
        <v>19</v>
      </c>
      <c r="D23" s="24" t="s">
        <v>819</v>
      </c>
      <c r="E23" s="10"/>
      <c r="F23" s="28"/>
      <c r="G23" s="10"/>
      <c r="H23" s="139"/>
      <c r="I23" s="48"/>
      <c r="J23" s="124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  <c r="V23" s="135"/>
      <c r="W23" s="136"/>
      <c r="X23" s="127">
        <v>19</v>
      </c>
      <c r="Y23" s="24" t="s">
        <v>819</v>
      </c>
      <c r="Z23" s="10"/>
      <c r="AA23" s="28"/>
      <c r="AB23" s="10"/>
      <c r="AC23" s="139"/>
      <c r="AD23" s="48"/>
      <c r="AE23" s="124"/>
      <c r="AF23" s="135"/>
      <c r="AG23" s="136"/>
      <c r="AH23" s="127">
        <v>19</v>
      </c>
      <c r="AI23" s="24" t="s">
        <v>819</v>
      </c>
      <c r="AJ23" s="10"/>
      <c r="AK23" s="28"/>
      <c r="AL23" s="10"/>
      <c r="AM23" s="139"/>
      <c r="AN23" s="48"/>
    </row>
    <row r="24" spans="1:40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V24" s="135"/>
      <c r="W24" s="136"/>
      <c r="X24" s="127">
        <v>20</v>
      </c>
      <c r="Y24" s="24" t="s">
        <v>819</v>
      </c>
      <c r="Z24" s="10"/>
      <c r="AA24" s="28"/>
      <c r="AB24" s="10"/>
      <c r="AC24" s="139"/>
      <c r="AD24" s="48"/>
      <c r="AE24" s="124"/>
      <c r="AF24" s="135"/>
      <c r="AG24" s="136"/>
      <c r="AH24" s="127">
        <v>20</v>
      </c>
      <c r="AI24" s="24" t="s">
        <v>819</v>
      </c>
      <c r="AJ24" s="10"/>
      <c r="AK24" s="28"/>
      <c r="AL24" s="10"/>
      <c r="AM24" s="139"/>
      <c r="AN24" s="48"/>
    </row>
    <row r="25" spans="1:40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V25" s="135"/>
      <c r="W25" s="136"/>
      <c r="X25" s="127">
        <v>21</v>
      </c>
      <c r="Y25" s="24" t="s">
        <v>819</v>
      </c>
      <c r="Z25" s="10"/>
      <c r="AA25" s="28"/>
      <c r="AB25" s="10"/>
      <c r="AC25" s="139"/>
      <c r="AD25" s="48"/>
      <c r="AE25" s="124"/>
      <c r="AF25" s="135"/>
      <c r="AG25" s="136"/>
      <c r="AH25" s="127">
        <v>21</v>
      </c>
      <c r="AI25" s="24" t="s">
        <v>819</v>
      </c>
      <c r="AJ25" s="10"/>
      <c r="AK25" s="28"/>
      <c r="AL25" s="10"/>
      <c r="AM25" s="139"/>
      <c r="AN25" s="48"/>
    </row>
    <row r="26" spans="1:40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V26" s="135"/>
      <c r="W26" s="136"/>
      <c r="X26" s="127">
        <v>22</v>
      </c>
      <c r="Y26" s="24" t="s">
        <v>819</v>
      </c>
      <c r="Z26" s="10"/>
      <c r="AA26" s="28"/>
      <c r="AB26" s="10"/>
      <c r="AC26" s="139"/>
      <c r="AD26" s="48"/>
      <c r="AE26" s="124"/>
      <c r="AF26" s="135"/>
      <c r="AG26" s="136"/>
      <c r="AH26" s="127">
        <v>22</v>
      </c>
      <c r="AI26" s="24" t="s">
        <v>819</v>
      </c>
      <c r="AJ26" s="10"/>
      <c r="AK26" s="28"/>
      <c r="AL26" s="10"/>
      <c r="AM26" s="139"/>
      <c r="AN26" s="48"/>
    </row>
    <row r="27" spans="1:40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V27" s="135"/>
      <c r="W27" s="136"/>
      <c r="X27" s="140">
        <v>23</v>
      </c>
      <c r="Y27" s="24" t="s">
        <v>819</v>
      </c>
      <c r="Z27" s="10"/>
      <c r="AA27" s="28"/>
      <c r="AB27" s="10"/>
      <c r="AC27" s="139"/>
      <c r="AD27" s="48"/>
      <c r="AE27" s="124"/>
      <c r="AF27" s="135"/>
      <c r="AG27" s="136"/>
      <c r="AH27" s="140">
        <v>23</v>
      </c>
      <c r="AI27" s="24" t="s">
        <v>819</v>
      </c>
      <c r="AJ27" s="10"/>
      <c r="AK27" s="28"/>
      <c r="AL27" s="10"/>
      <c r="AM27" s="139"/>
      <c r="AN27" s="48"/>
    </row>
    <row r="28" spans="1:40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</row>
    <row r="29" spans="1:40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</row>
    <row r="30" spans="1:40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</row>
    <row r="31" spans="1:40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</row>
    <row r="32" spans="1:40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</row>
    <row r="33" spans="1:40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</row>
    <row r="34" spans="1:40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</row>
    <row r="35" spans="1:40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</row>
    <row r="36" spans="1:40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</row>
    <row r="37" spans="1:40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</row>
    <row r="38" spans="1:40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</row>
    <row r="39" spans="1:40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</row>
    <row r="40" spans="1:40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</row>
    <row r="41" spans="1:40">
      <c r="A41" s="135"/>
      <c r="B41" s="136"/>
      <c r="C41" s="140">
        <v>37</v>
      </c>
      <c r="D41" s="24" t="s">
        <v>819</v>
      </c>
      <c r="E41" s="10"/>
      <c r="F41" s="143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143"/>
      <c r="Q41" s="10"/>
      <c r="R41" s="24"/>
      <c r="S41" s="48"/>
      <c r="T41" s="125"/>
      <c r="V41" s="135"/>
      <c r="W41" s="136"/>
      <c r="X41" s="140">
        <v>37</v>
      </c>
      <c r="Y41" s="24" t="s">
        <v>819</v>
      </c>
      <c r="Z41" s="10"/>
      <c r="AA41" s="143"/>
      <c r="AB41" s="10"/>
      <c r="AC41" s="24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143"/>
      <c r="AL41" s="10"/>
      <c r="AM41" s="24"/>
      <c r="AN41" s="48"/>
    </row>
    <row r="42" spans="1:40">
      <c r="A42" s="135"/>
      <c r="B42" s="136"/>
      <c r="C42" s="140">
        <v>38</v>
      </c>
      <c r="D42" s="24" t="s">
        <v>819</v>
      </c>
      <c r="E42" s="10"/>
      <c r="F42" s="143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143"/>
      <c r="Q42" s="10"/>
      <c r="R42" s="24"/>
      <c r="S42" s="48"/>
      <c r="T42" s="125"/>
      <c r="V42" s="135"/>
      <c r="W42" s="136"/>
      <c r="X42" s="140">
        <v>38</v>
      </c>
      <c r="Y42" s="24" t="s">
        <v>819</v>
      </c>
      <c r="Z42" s="10"/>
      <c r="AA42" s="143"/>
      <c r="AB42" s="10"/>
      <c r="AC42" s="24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143"/>
      <c r="AL42" s="10"/>
      <c r="AM42" s="24"/>
      <c r="AN42" s="48"/>
    </row>
    <row r="43" spans="1:40">
      <c r="A43" s="135"/>
      <c r="B43" s="136"/>
      <c r="C43" s="140">
        <v>39</v>
      </c>
      <c r="D43" s="24" t="s">
        <v>819</v>
      </c>
      <c r="E43" s="10"/>
      <c r="F43" s="143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143"/>
      <c r="Q43" s="10"/>
      <c r="R43" s="24"/>
      <c r="S43" s="48"/>
      <c r="T43" s="125"/>
      <c r="V43" s="135"/>
      <c r="W43" s="136"/>
      <c r="X43" s="140">
        <v>39</v>
      </c>
      <c r="Y43" s="24" t="s">
        <v>819</v>
      </c>
      <c r="Z43" s="10"/>
      <c r="AA43" s="143"/>
      <c r="AB43" s="10"/>
      <c r="AC43" s="24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143"/>
      <c r="AL43" s="10"/>
      <c r="AM43" s="24"/>
      <c r="AN43" s="48"/>
    </row>
    <row r="44" spans="1:40">
      <c r="A44" s="135"/>
      <c r="B44" s="136"/>
      <c r="C44" s="140">
        <v>40</v>
      </c>
      <c r="D44" s="24" t="s">
        <v>819</v>
      </c>
      <c r="E44" s="10"/>
      <c r="F44" s="143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143"/>
      <c r="Q44" s="10"/>
      <c r="R44" s="24"/>
      <c r="S44" s="48"/>
      <c r="T44" s="125"/>
      <c r="V44" s="135"/>
      <c r="W44" s="136"/>
      <c r="X44" s="140">
        <v>40</v>
      </c>
      <c r="Y44" s="24" t="s">
        <v>819</v>
      </c>
      <c r="Z44" s="10"/>
      <c r="AA44" s="143"/>
      <c r="AB44" s="10"/>
      <c r="AC44" s="24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143"/>
      <c r="AL44" s="10"/>
      <c r="AM44" s="24"/>
      <c r="AN44" s="48"/>
    </row>
    <row r="45" spans="1:40">
      <c r="A45" s="135"/>
      <c r="B45" s="136"/>
      <c r="C45" s="140">
        <v>41</v>
      </c>
      <c r="D45" s="24" t="s">
        <v>819</v>
      </c>
      <c r="E45" s="10"/>
      <c r="F45" s="143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143"/>
      <c r="Q45" s="10"/>
      <c r="R45" s="24"/>
      <c r="S45" s="48"/>
      <c r="T45" s="125"/>
      <c r="V45" s="135"/>
      <c r="W45" s="136"/>
      <c r="X45" s="140">
        <v>41</v>
      </c>
      <c r="Y45" s="24" t="s">
        <v>819</v>
      </c>
      <c r="Z45" s="10"/>
      <c r="AA45" s="143"/>
      <c r="AB45" s="10"/>
      <c r="AC45" s="24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143"/>
      <c r="AL45" s="10"/>
      <c r="AM45" s="24"/>
      <c r="AN45" s="48"/>
    </row>
    <row r="46" spans="1:40">
      <c r="A46" s="135"/>
      <c r="B46" s="136"/>
      <c r="C46" s="140">
        <v>42</v>
      </c>
      <c r="D46" s="24" t="s">
        <v>819</v>
      </c>
      <c r="E46" s="10"/>
      <c r="F46" s="143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143"/>
      <c r="Q46" s="10"/>
      <c r="R46" s="24"/>
      <c r="S46" s="48"/>
      <c r="T46" s="125"/>
      <c r="V46" s="135"/>
      <c r="W46" s="136"/>
      <c r="X46" s="140">
        <v>42</v>
      </c>
      <c r="Y46" s="24" t="s">
        <v>819</v>
      </c>
      <c r="Z46" s="10"/>
      <c r="AA46" s="143"/>
      <c r="AB46" s="10"/>
      <c r="AC46" s="24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143"/>
      <c r="AL46" s="10"/>
      <c r="AM46" s="24"/>
      <c r="AN46" s="48"/>
    </row>
    <row r="47" spans="1:40">
      <c r="A47" s="135"/>
      <c r="B47" s="136"/>
      <c r="C47" s="140">
        <v>43</v>
      </c>
      <c r="D47" s="24" t="s">
        <v>819</v>
      </c>
      <c r="E47" s="10"/>
      <c r="F47" s="143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143"/>
      <c r="Q47" s="10"/>
      <c r="R47" s="24"/>
      <c r="S47" s="48"/>
      <c r="T47" s="125"/>
      <c r="V47" s="135"/>
      <c r="W47" s="136"/>
      <c r="X47" s="140">
        <v>43</v>
      </c>
      <c r="Y47" s="24" t="s">
        <v>819</v>
      </c>
      <c r="Z47" s="10"/>
      <c r="AA47" s="143"/>
      <c r="AB47" s="10"/>
      <c r="AC47" s="24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143"/>
      <c r="AL47" s="10"/>
      <c r="AM47" s="24"/>
      <c r="AN47" s="48"/>
    </row>
    <row r="48" spans="1:40">
      <c r="A48" s="135"/>
      <c r="B48" s="136"/>
      <c r="C48" s="140">
        <v>44</v>
      </c>
      <c r="D48" s="24" t="s">
        <v>819</v>
      </c>
      <c r="E48" s="10"/>
      <c r="F48" s="143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143"/>
      <c r="Q48" s="10"/>
      <c r="R48" s="24"/>
      <c r="S48" s="48"/>
      <c r="T48" s="125"/>
      <c r="V48" s="135"/>
      <c r="W48" s="136"/>
      <c r="X48" s="140">
        <v>44</v>
      </c>
      <c r="Y48" s="24" t="s">
        <v>819</v>
      </c>
      <c r="Z48" s="10"/>
      <c r="AA48" s="143"/>
      <c r="AB48" s="10"/>
      <c r="AC48" s="24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143"/>
      <c r="AL48" s="10"/>
      <c r="AM48" s="24"/>
      <c r="AN48" s="48"/>
    </row>
    <row r="49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HW106-03</v>
      </c>
      <c r="F51" s="144" t="str">
        <f>$L$1</f>
        <v>政务外网区裸金属交换机-2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HW106-02</v>
      </c>
      <c r="P51" s="144" t="str">
        <f>$B$1</f>
        <v>政务外网区裸金属交换机-1</v>
      </c>
      <c r="Q51" s="10" t="str">
        <f>VLOOKUP(P51,'00设备表'!$D:$F,2,0)</f>
        <v>华为CE6881H</v>
      </c>
      <c r="R51" s="24" t="s">
        <v>925</v>
      </c>
      <c r="S51" s="48" t="s">
        <v>604</v>
      </c>
      <c r="V51" s="135"/>
      <c r="W51" s="136"/>
      <c r="X51" s="94">
        <v>47</v>
      </c>
      <c r="Y51" s="24" t="s">
        <v>819</v>
      </c>
      <c r="Z51" s="10" t="str">
        <f>VLOOKUP(AA51,'00设备表'!$D:$F,3,0)</f>
        <v>HW108-01</v>
      </c>
      <c r="AA51" s="144" t="str">
        <f>$AG$1</f>
        <v>互联网区万兆存储交换机-1</v>
      </c>
      <c r="AB51" s="10" t="str">
        <f>VLOOKUP(AA51,'00设备表'!$D:$F,2,0)</f>
        <v>华为CE6881H</v>
      </c>
      <c r="AC51" s="24" t="s">
        <v>926</v>
      </c>
      <c r="AD51" s="48" t="s">
        <v>604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HW107-08</v>
      </c>
      <c r="AK51" s="144" t="str">
        <f>$W$1</f>
        <v>互联网区计算节点-2</v>
      </c>
      <c r="AL51" s="10" t="str">
        <f>VLOOKUP(AK51,'00设备表'!$D:$F,2,0)</f>
        <v>烽火R220K V2</v>
      </c>
      <c r="AM51" s="24" t="s">
        <v>926</v>
      </c>
      <c r="AN51" s="48" t="s">
        <v>604</v>
      </c>
    </row>
    <row r="52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HW106-03</v>
      </c>
      <c r="F52" s="144" t="str">
        <f>$L$1</f>
        <v>政务外网区裸金属交换机-2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HW106-02</v>
      </c>
      <c r="P52" s="144" t="str">
        <f>$B$1</f>
        <v>政务外网区裸金属交换机-1</v>
      </c>
      <c r="Q52" s="10" t="str">
        <f>VLOOKUP(P52,'00设备表'!$D:$F,2,0)</f>
        <v>华为CE6881H</v>
      </c>
      <c r="R52" s="24" t="s">
        <v>927</v>
      </c>
      <c r="S52" s="48" t="s">
        <v>604</v>
      </c>
      <c r="V52" s="135"/>
      <c r="W52" s="48"/>
      <c r="X52" s="94">
        <v>48</v>
      </c>
      <c r="Y52" s="24" t="s">
        <v>819</v>
      </c>
      <c r="Z52" s="10" t="str">
        <f>VLOOKUP(AA52,'00设备表'!$D:$F,3,0)</f>
        <v>HW108-01</v>
      </c>
      <c r="AA52" s="144" t="str">
        <f>$AG$1</f>
        <v>互联网区万兆存储交换机-1</v>
      </c>
      <c r="AB52" s="10" t="str">
        <f>VLOOKUP(AA52,'00设备表'!$D:$F,2,0)</f>
        <v>华为CE6881H</v>
      </c>
      <c r="AC52" s="24" t="s">
        <v>928</v>
      </c>
      <c r="AD52" s="48" t="s">
        <v>604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HW107-08</v>
      </c>
      <c r="AK52" s="144" t="str">
        <f>$W$1</f>
        <v>互联网区计算节点-2</v>
      </c>
      <c r="AL52" s="10" t="str">
        <f>VLOOKUP(AK52,'00设备表'!$D:$F,2,0)</f>
        <v>烽火R220K V2</v>
      </c>
      <c r="AM52" s="24" t="s">
        <v>928</v>
      </c>
      <c r="AN52" s="48" t="s">
        <v>604</v>
      </c>
    </row>
    <row r="53" ht="31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HW105-01</v>
      </c>
      <c r="F53" s="145" t="s">
        <v>352</v>
      </c>
      <c r="G53" s="10" t="str">
        <f>VLOOKUP(F53,'00设备表'!$D:$F,2,0)</f>
        <v>华为CE8865-4C</v>
      </c>
      <c r="H53" s="24" t="s">
        <v>820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HW105-01</v>
      </c>
      <c r="P53" s="145" t="s">
        <v>352</v>
      </c>
      <c r="Q53" s="10" t="str">
        <f>VLOOKUP(P53,'00设备表'!$D:$F,2,0)</f>
        <v>华为CE8865-4C</v>
      </c>
      <c r="R53" s="24" t="s">
        <v>822</v>
      </c>
      <c r="S53" s="24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HW107-02</v>
      </c>
      <c r="AA53" s="145" t="s">
        <v>450</v>
      </c>
      <c r="AB53" s="10" t="str">
        <f>VLOOKUP(AA53,'00设备表'!$D:$F,2,0)</f>
        <v>华为CE8865-4C</v>
      </c>
      <c r="AC53" s="24" t="s">
        <v>825</v>
      </c>
      <c r="AD53" s="2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HW107-02</v>
      </c>
      <c r="AK53" s="145" t="s">
        <v>450</v>
      </c>
      <c r="AL53" s="10" t="str">
        <f>VLOOKUP(AK53,'00设备表'!$D:$F,2,0)</f>
        <v>华为CE8865-4C</v>
      </c>
      <c r="AM53" s="24" t="s">
        <v>905</v>
      </c>
      <c r="AN53" s="24"/>
    </row>
    <row r="54" ht="31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HW105-02</v>
      </c>
      <c r="F54" s="145" t="s">
        <v>364</v>
      </c>
      <c r="G54" s="10" t="str">
        <f>VLOOKUP(F54,'00设备表'!$D:$F,2,0)</f>
        <v>华为CE8865-4C</v>
      </c>
      <c r="H54" s="24" t="s">
        <v>820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HW105-02</v>
      </c>
      <c r="P54" s="145" t="s">
        <v>364</v>
      </c>
      <c r="Q54" s="10" t="str">
        <f>VLOOKUP(P54,'00设备表'!$D:$F,2,0)</f>
        <v>华为CE8865-4C</v>
      </c>
      <c r="R54" s="24" t="s">
        <v>822</v>
      </c>
      <c r="S54" s="24"/>
      <c r="V54" s="135"/>
      <c r="W54" s="48"/>
      <c r="X54" s="94">
        <v>50</v>
      </c>
      <c r="Y54" s="139" t="s">
        <v>796</v>
      </c>
      <c r="Z54" s="10" t="str">
        <f>VLOOKUP(AA54,'00设备表'!$D:$F,3,0)</f>
        <v>HW107-03</v>
      </c>
      <c r="AA54" s="145" t="s">
        <v>461</v>
      </c>
      <c r="AB54" s="10" t="str">
        <f>VLOOKUP(AA54,'00设备表'!$D:$F,2,0)</f>
        <v>华为CE8865-4C</v>
      </c>
      <c r="AC54" s="24" t="s">
        <v>825</v>
      </c>
      <c r="AD54" s="2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HW107-03</v>
      </c>
      <c r="AK54" s="145" t="s">
        <v>461</v>
      </c>
      <c r="AL54" s="10" t="str">
        <f>VLOOKUP(AK54,'00设备表'!$D:$F,2,0)</f>
        <v>华为CE8865-4C</v>
      </c>
      <c r="AM54" s="24" t="s">
        <v>905</v>
      </c>
      <c r="AN54" s="24"/>
    </row>
    <row r="55" ht="31" spans="1:40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  <c r="V55" s="135"/>
      <c r="W55" s="48"/>
      <c r="X55" s="94">
        <v>51</v>
      </c>
      <c r="Y55" s="139" t="s">
        <v>796</v>
      </c>
      <c r="Z55" s="10" t="str">
        <f>VLOOKUP(AA55,'00设备表'!$D:$F,3,0)</f>
        <v>HW107-02</v>
      </c>
      <c r="AA55" s="145" t="s">
        <v>450</v>
      </c>
      <c r="AB55" s="10" t="str">
        <f>VLOOKUP(AA55,'00设备表'!$D:$F,2,0)</f>
        <v>华为CE8865-4C</v>
      </c>
      <c r="AC55" s="24" t="s">
        <v>930</v>
      </c>
      <c r="AD55" s="24"/>
      <c r="AE55" s="146"/>
      <c r="AF55" s="135"/>
      <c r="AG55" s="48"/>
      <c r="AH55" s="94">
        <v>51</v>
      </c>
      <c r="AI55" s="139" t="s">
        <v>796</v>
      </c>
      <c r="AJ55" s="10" t="str">
        <f>VLOOKUP(AK55,'00设备表'!$D:$F,3,0)</f>
        <v>HW107-02</v>
      </c>
      <c r="AK55" s="145" t="s">
        <v>450</v>
      </c>
      <c r="AL55" s="10" t="str">
        <f>VLOOKUP(AK55,'00设备表'!$D:$F,2,0)</f>
        <v>华为CE8865-4C</v>
      </c>
      <c r="AM55" s="24" t="s">
        <v>931</v>
      </c>
      <c r="AN55" s="24"/>
    </row>
    <row r="56" ht="31" spans="1:40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  <c r="V56" s="135"/>
      <c r="W56" s="48"/>
      <c r="X56" s="94">
        <v>52</v>
      </c>
      <c r="Y56" s="139" t="s">
        <v>796</v>
      </c>
      <c r="Z56" s="10" t="str">
        <f>VLOOKUP(AA56,'00设备表'!$D:$F,3,0)</f>
        <v>HW107-03</v>
      </c>
      <c r="AA56" s="145" t="s">
        <v>461</v>
      </c>
      <c r="AB56" s="10" t="str">
        <f>VLOOKUP(AA56,'00设备表'!$D:$F,2,0)</f>
        <v>华为CE8865-4C</v>
      </c>
      <c r="AC56" s="24" t="s">
        <v>930</v>
      </c>
      <c r="AD56" s="24"/>
      <c r="AE56" s="146"/>
      <c r="AF56" s="135"/>
      <c r="AG56" s="48"/>
      <c r="AH56" s="94">
        <v>52</v>
      </c>
      <c r="AI56" s="139" t="s">
        <v>796</v>
      </c>
      <c r="AJ56" s="10" t="str">
        <f>VLOOKUP(AK56,'00设备表'!$D:$F,3,0)</f>
        <v>HW107-03</v>
      </c>
      <c r="AK56" s="145" t="s">
        <v>461</v>
      </c>
      <c r="AL56" s="10" t="str">
        <f>VLOOKUP(AK56,'00设备表'!$D:$F,2,0)</f>
        <v>华为CE8865-4C</v>
      </c>
      <c r="AM56" s="24" t="s">
        <v>931</v>
      </c>
      <c r="AN56" s="24"/>
    </row>
    <row r="57" ht="31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HW106-03</v>
      </c>
      <c r="F57" s="144" t="str">
        <f>$L$1</f>
        <v>政务外网区裸金属交换机-2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HW106-02</v>
      </c>
      <c r="P57" s="144" t="str">
        <f>$B$1</f>
        <v>政务外网区裸金属交换机-1</v>
      </c>
      <c r="Q57" s="10" t="str">
        <f>VLOOKUP(P57,'00设备表'!$D:$F,2,0)</f>
        <v>华为CE6881H</v>
      </c>
      <c r="R57" s="24" t="s">
        <v>932</v>
      </c>
      <c r="S57" s="24" t="s">
        <v>603</v>
      </c>
      <c r="V57" s="135"/>
      <c r="W57" s="48"/>
      <c r="X57" s="94">
        <v>53</v>
      </c>
      <c r="Y57" s="139" t="s">
        <v>796</v>
      </c>
      <c r="Z57" s="10" t="str">
        <f>VLOOKUP(AA57,'00设备表'!$D:$F,3,0)</f>
        <v>HW108-01</v>
      </c>
      <c r="AA57" s="144" t="str">
        <f>$AG$1</f>
        <v>互联网区万兆存储交换机-1</v>
      </c>
      <c r="AB57" s="10" t="str">
        <f>VLOOKUP(AA57,'00设备表'!$D:$F,2,0)</f>
        <v>华为CE6881H</v>
      </c>
      <c r="AC57" s="24" t="s">
        <v>933</v>
      </c>
      <c r="AD57" s="24" t="s">
        <v>603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HW107-08</v>
      </c>
      <c r="AK57" s="144" t="str">
        <f>$W$1</f>
        <v>互联网区计算节点-2</v>
      </c>
      <c r="AL57" s="10" t="str">
        <f>VLOOKUP(AK57,'00设备表'!$D:$F,2,0)</f>
        <v>烽火R220K V2</v>
      </c>
      <c r="AM57" s="24" t="s">
        <v>933</v>
      </c>
      <c r="AN57" s="24" t="s">
        <v>603</v>
      </c>
    </row>
    <row r="58" ht="31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HW106-03</v>
      </c>
      <c r="F58" s="144" t="str">
        <f>$L$1</f>
        <v>政务外网区裸金属交换机-2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HW106-02</v>
      </c>
      <c r="P58" s="144" t="str">
        <f>$B$1</f>
        <v>政务外网区裸金属交换机-1</v>
      </c>
      <c r="Q58" s="10" t="str">
        <f>VLOOKUP(P58,'00设备表'!$D:$F,2,0)</f>
        <v>华为CE6881H</v>
      </c>
      <c r="R58" s="24" t="s">
        <v>934</v>
      </c>
      <c r="S58" s="24" t="s">
        <v>603</v>
      </c>
      <c r="V58" s="149"/>
      <c r="W58" s="48"/>
      <c r="X58" s="94">
        <v>54</v>
      </c>
      <c r="Y58" s="139" t="s">
        <v>796</v>
      </c>
      <c r="Z58" s="10" t="str">
        <f>VLOOKUP(AA58,'00设备表'!$D:$F,3,0)</f>
        <v>HW108-01</v>
      </c>
      <c r="AA58" s="144" t="str">
        <f>$AG$1</f>
        <v>互联网区万兆存储交换机-1</v>
      </c>
      <c r="AB58" s="10" t="str">
        <f>VLOOKUP(AA58,'00设备表'!$D:$F,2,0)</f>
        <v>华为CE6881H</v>
      </c>
      <c r="AC58" s="24" t="s">
        <v>935</v>
      </c>
      <c r="AD58" s="24" t="s">
        <v>603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HW107-08</v>
      </c>
      <c r="AK58" s="144" t="str">
        <f>$W$1</f>
        <v>互联网区计算节点-2</v>
      </c>
      <c r="AL58" s="10" t="str">
        <f>VLOOKUP(AK58,'00设备表'!$D:$F,2,0)</f>
        <v>烽火R220K V2</v>
      </c>
      <c r="AM58" s="24" t="s">
        <v>935</v>
      </c>
      <c r="AN58" s="24" t="s">
        <v>603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I58"/>
  <sheetViews>
    <sheetView zoomScale="85" zoomScaleNormal="85" topLeftCell="S1" workbookViewId="0">
      <selection activeCell="AX18" sqref="AX18"/>
    </sheetView>
  </sheetViews>
  <sheetFormatPr defaultColWidth="9" defaultRowHeight="16.8"/>
  <cols>
    <col min="1" max="1" width="7.4375" customWidth="1"/>
    <col min="2" max="2" width="9.66964285714286" customWidth="1"/>
    <col min="3" max="3" width="9.10714285714286" customWidth="1"/>
    <col min="4" max="4" width="12.5625" customWidth="1"/>
    <col min="5" max="5" width="11.8839285714286" style="115" customWidth="1"/>
    <col min="6" max="6" width="30" customWidth="1"/>
    <col min="7" max="7" width="21.3303571428571" style="115" customWidth="1"/>
    <col min="8" max="8" width="13.7767857142857" customWidth="1"/>
    <col min="9" max="9" width="7.88392857142857" customWidth="1"/>
    <col min="10" max="10" width="16.4375" customWidth="1"/>
    <col min="11" max="11" width="11.3303571428571" customWidth="1"/>
    <col min="12" max="12" width="10.8839285714286" customWidth="1"/>
    <col min="13" max="13" width="10.6696428571429" customWidth="1"/>
    <col min="14" max="14" width="12.5625" customWidth="1"/>
    <col min="15" max="15" width="11.8839285714286" style="115" customWidth="1"/>
    <col min="16" max="16" width="30.2142857142857" customWidth="1"/>
    <col min="17" max="17" width="21.3303571428571" style="115" customWidth="1"/>
    <col min="18" max="18" width="13.7767857142857" customWidth="1"/>
    <col min="19" max="19" width="7.88392857142857" customWidth="1"/>
    <col min="20" max="21" width="9.10714285714286" style="116" hidden="1" customWidth="1"/>
    <col min="22" max="22" width="7.4375" hidden="1" customWidth="1"/>
    <col min="23" max="23" width="9.66964285714286" hidden="1" customWidth="1"/>
    <col min="24" max="24" width="9.10714285714286" hidden="1" customWidth="1"/>
    <col min="25" max="25" width="10.4375" hidden="1" customWidth="1"/>
    <col min="26" max="26" width="11.8839285714286" style="115" hidden="1" customWidth="1"/>
    <col min="27" max="27" width="29.3303571428571" hidden="1" customWidth="1"/>
    <col min="28" max="28" width="18" style="115" hidden="1" customWidth="1"/>
    <col min="29" max="29" width="13.5625" hidden="1" customWidth="1"/>
    <col min="30" max="30" width="7.88392857142857" hidden="1" customWidth="1"/>
    <col min="31" max="31" width="16.4375" hidden="1" customWidth="1"/>
    <col min="32" max="32" width="11.3303571428571" hidden="1" customWidth="1"/>
    <col min="33" max="33" width="10.8839285714286" hidden="1" customWidth="1"/>
    <col min="34" max="34" width="10.6696428571429" hidden="1" customWidth="1"/>
    <col min="35" max="35" width="10.4375" hidden="1" customWidth="1"/>
    <col min="36" max="36" width="12.7767857142857" style="115" hidden="1" customWidth="1"/>
    <col min="37" max="37" width="30.2142857142857" hidden="1" customWidth="1"/>
    <col min="38" max="38" width="21.3303571428571" style="115" hidden="1" customWidth="1"/>
    <col min="39" max="39" width="13.7767857142857" hidden="1" customWidth="1"/>
    <col min="40" max="40" width="7.88392857142857" hidden="1" customWidth="1"/>
    <col min="41" max="42" width="9" style="161"/>
    <col min="46" max="46" width="15.6875" customWidth="1"/>
    <col min="48" max="48" width="20.9017857142857" customWidth="1"/>
    <col min="49" max="49" width="14.0803571428571" customWidth="1"/>
    <col min="56" max="56" width="13.8571428571429" customWidth="1"/>
    <col min="58" max="58" width="22.1428571428571" customWidth="1"/>
    <col min="59" max="59" width="15.6785714285714" customWidth="1"/>
  </cols>
  <sheetData>
    <row r="1" s="45" customFormat="1" ht="46" spans="1:61">
      <c r="A1" s="10" t="str">
        <f>VLOOKUP(B1,'00设备表'!$D:$F,3,0)</f>
        <v>HW105-04</v>
      </c>
      <c r="B1" s="117" t="str">
        <f>'00设备表'!D22</f>
        <v>政务外网区专线交换机-1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HW105-05</v>
      </c>
      <c r="L1" s="117" t="str">
        <f>'00设备表'!D31</f>
        <v>政务外网区专线交换机-2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18"/>
      <c r="U1" s="118"/>
      <c r="V1" s="10" t="str">
        <f>VLOOKUP(W1,'00设备表'!$D:$F,3,0)</f>
        <v>HW107-08</v>
      </c>
      <c r="W1" s="117" t="str">
        <f>'00设备表'!D129</f>
        <v>互联网区计算节点-2</v>
      </c>
      <c r="X1" s="17" t="str">
        <f>VLOOKUP(W1,'00设备表'!$D:$F,2,0)</f>
        <v>烽火R220K V2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HW108-01</v>
      </c>
      <c r="AG1" s="117" t="str">
        <f>'00设备表'!D130</f>
        <v>互联网区万兆存储交换机-1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  <c r="AO1" s="162"/>
      <c r="AP1" s="162"/>
      <c r="AQ1" s="10" t="str">
        <f>VLOOKUP(AR1,'00设备表'!$D:$F,3,0)</f>
        <v>HW107-07</v>
      </c>
      <c r="AR1" s="117" t="str">
        <f>'00设备表'!D113</f>
        <v>互联网区专线交换机-1</v>
      </c>
      <c r="AS1" s="17" t="str">
        <f>VLOOKUP(AR1,'00设备表'!$D:$F,2,0)</f>
        <v>华为CE6881H</v>
      </c>
      <c r="AT1" s="58"/>
      <c r="AU1" s="58"/>
      <c r="AV1" s="58"/>
      <c r="AW1" s="58"/>
      <c r="AX1" s="58"/>
      <c r="AY1" s="58"/>
      <c r="AZ1" s="58"/>
      <c r="BA1" s="57" t="str">
        <f>VLOOKUP(BB1,'00设备表'!$D:$F,3,0)</f>
        <v>HW107-08</v>
      </c>
      <c r="BB1" s="117" t="str">
        <f>'00设备表'!D122</f>
        <v>互联网区专线交换机-2</v>
      </c>
      <c r="BC1" s="43" t="str">
        <f>VLOOKUP(BB1,'00设备表'!$D:$F,2,0)</f>
        <v>华为CE6881H</v>
      </c>
      <c r="BD1" s="58"/>
      <c r="BE1" s="58"/>
      <c r="BF1" s="58"/>
      <c r="BG1" s="58"/>
      <c r="BH1" s="58"/>
      <c r="BI1" s="58"/>
    </row>
    <row r="2" s="114" customFormat="1" ht="31" spans="1:61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21"/>
      <c r="U2" s="121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  <c r="AO2" s="163"/>
      <c r="AP2" s="163"/>
      <c r="AQ2" s="119" t="s">
        <v>775</v>
      </c>
      <c r="AR2" s="83" t="s">
        <v>913</v>
      </c>
      <c r="AS2" s="23" t="s">
        <v>777</v>
      </c>
      <c r="AT2" s="22" t="s">
        <v>879</v>
      </c>
      <c r="AU2" s="83" t="s">
        <v>880</v>
      </c>
      <c r="AV2" s="83" t="s">
        <v>780</v>
      </c>
      <c r="AW2" s="83" t="s">
        <v>781</v>
      </c>
      <c r="AX2" s="83" t="s">
        <v>782</v>
      </c>
      <c r="AY2" s="22" t="s">
        <v>335</v>
      </c>
      <c r="AZ2" s="120"/>
      <c r="BA2" s="119" t="s">
        <v>775</v>
      </c>
      <c r="BB2" s="83" t="s">
        <v>913</v>
      </c>
      <c r="BC2" s="23" t="s">
        <v>777</v>
      </c>
      <c r="BD2" s="22" t="s">
        <v>879</v>
      </c>
      <c r="BE2" s="83" t="s">
        <v>880</v>
      </c>
      <c r="BF2" s="83" t="s">
        <v>780</v>
      </c>
      <c r="BG2" s="83" t="s">
        <v>781</v>
      </c>
      <c r="BH2" s="83" t="s">
        <v>782</v>
      </c>
      <c r="BI2" s="22" t="s">
        <v>335</v>
      </c>
    </row>
    <row r="3" spans="1:61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  <c r="AQ3" s="85" t="s">
        <v>914</v>
      </c>
      <c r="AR3" s="86"/>
      <c r="AS3" s="89"/>
      <c r="AT3" s="24" t="s">
        <v>786</v>
      </c>
      <c r="AU3" s="122"/>
      <c r="AV3" s="123"/>
      <c r="AW3" s="10"/>
      <c r="AX3" s="24"/>
      <c r="AY3" s="24"/>
      <c r="AZ3" s="124"/>
      <c r="BA3" s="85" t="s">
        <v>914</v>
      </c>
      <c r="BB3" s="86"/>
      <c r="BC3" s="89"/>
      <c r="BD3" s="24" t="s">
        <v>786</v>
      </c>
      <c r="BE3" s="122"/>
      <c r="BF3" s="123"/>
      <c r="BG3" s="10"/>
      <c r="BH3" s="24"/>
      <c r="BI3" s="24"/>
    </row>
    <row r="4" ht="31" spans="1:61">
      <c r="A4" s="85" t="s">
        <v>789</v>
      </c>
      <c r="B4" s="86"/>
      <c r="C4" s="89"/>
      <c r="D4" s="24" t="s">
        <v>786</v>
      </c>
      <c r="E4" s="10" t="str">
        <f>VLOOKUP(F4,'00设备表'!$D:$F,3,0)</f>
        <v>HW106-04</v>
      </c>
      <c r="F4" s="28" t="s">
        <v>428</v>
      </c>
      <c r="G4" s="10" t="str">
        <f>VLOOKUP(F4,'00设备表'!$D:$F,2,0)</f>
        <v>华为5855</v>
      </c>
      <c r="H4" s="24" t="s">
        <v>917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HW106-04</v>
      </c>
      <c r="P4" s="28" t="s">
        <v>428</v>
      </c>
      <c r="Q4" s="10" t="str">
        <f>VLOOKUP(P4,'00设备表'!$D:$F,2,0)</f>
        <v>华为5855</v>
      </c>
      <c r="R4" s="24" t="s">
        <v>918</v>
      </c>
      <c r="S4" s="24"/>
      <c r="T4" s="125"/>
      <c r="V4" s="85" t="s">
        <v>789</v>
      </c>
      <c r="W4" s="86"/>
      <c r="X4" s="89"/>
      <c r="Y4" s="24" t="s">
        <v>786</v>
      </c>
      <c r="Z4" s="10" t="e">
        <f>VLOOKUP(AA4,'00设备表'!$D:$F,3,0)</f>
        <v>#N/A</v>
      </c>
      <c r="AA4" s="28" t="s">
        <v>916</v>
      </c>
      <c r="AB4" s="10" t="e">
        <f>VLOOKUP(AA4,'00设备表'!$D:$F,2,0)</f>
        <v>#N/A</v>
      </c>
      <c r="AC4" s="24" t="s">
        <v>917</v>
      </c>
      <c r="AD4" s="24"/>
      <c r="AE4" s="124"/>
      <c r="AF4" s="85" t="s">
        <v>789</v>
      </c>
      <c r="AG4" s="86"/>
      <c r="AH4" s="89"/>
      <c r="AI4" s="24" t="s">
        <v>786</v>
      </c>
      <c r="AJ4" s="10" t="e">
        <f>VLOOKUP(AK4,'00设备表'!$D:$F,3,0)</f>
        <v>#N/A</v>
      </c>
      <c r="AK4" s="28" t="s">
        <v>916</v>
      </c>
      <c r="AL4" s="10" t="e">
        <f>VLOOKUP(AK4,'00设备表'!$D:$F,2,0)</f>
        <v>#N/A</v>
      </c>
      <c r="AM4" s="24" t="s">
        <v>918</v>
      </c>
      <c r="AN4" s="24"/>
      <c r="AQ4" s="85" t="s">
        <v>789</v>
      </c>
      <c r="AR4" s="86"/>
      <c r="AS4" s="89"/>
      <c r="AT4" s="24" t="s">
        <v>786</v>
      </c>
      <c r="AU4" s="10" t="str">
        <f>VLOOKUP(AV4,'00设备表'!$D:$F,3,0)</f>
        <v>HW107-08</v>
      </c>
      <c r="AV4" s="28" t="s">
        <v>498</v>
      </c>
      <c r="AW4" s="10" t="str">
        <f>VLOOKUP(AV4,'00设备表'!$D:$F,2,0)</f>
        <v>华为5855</v>
      </c>
      <c r="AX4" s="24" t="s">
        <v>792</v>
      </c>
      <c r="AY4" s="24"/>
      <c r="AZ4" s="124"/>
      <c r="BA4" s="85" t="s">
        <v>789</v>
      </c>
      <c r="BB4" s="86"/>
      <c r="BC4" s="89"/>
      <c r="BD4" s="24" t="s">
        <v>786</v>
      </c>
      <c r="BE4" s="10" t="str">
        <f>VLOOKUP(BF4,'00设备表'!$D:$F,3,0)</f>
        <v>HW107-08</v>
      </c>
      <c r="BF4" s="28" t="s">
        <v>498</v>
      </c>
      <c r="BG4" s="10" t="str">
        <f>VLOOKUP(BF4,'00设备表'!$D:$F,2,0)</f>
        <v>华为5855</v>
      </c>
      <c r="BH4" s="24" t="s">
        <v>793</v>
      </c>
      <c r="BI4" s="24"/>
    </row>
    <row r="5" spans="1:61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HW105-01</v>
      </c>
      <c r="F5" s="141" t="s">
        <v>341</v>
      </c>
      <c r="G5" s="10" t="str">
        <f>VLOOKUP(F5,'00设备表'!$D:$F,2,0)</f>
        <v>华为CE6881H</v>
      </c>
      <c r="H5" s="139" t="s">
        <v>790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HW105-01</v>
      </c>
      <c r="P5" s="141" t="s">
        <v>341</v>
      </c>
      <c r="Q5" s="10" t="str">
        <f>VLOOKUP(P5,'00设备表'!$D:$F,2,0)</f>
        <v>华为CE6881H</v>
      </c>
      <c r="R5" s="139" t="s">
        <v>917</v>
      </c>
      <c r="S5" s="48"/>
      <c r="T5" s="125"/>
      <c r="V5" s="126">
        <v>0</v>
      </c>
      <c r="W5" s="49" t="s">
        <v>919</v>
      </c>
      <c r="X5" s="127">
        <v>1</v>
      </c>
      <c r="Y5" s="24" t="s">
        <v>819</v>
      </c>
      <c r="Z5" s="10"/>
      <c r="AA5" s="143"/>
      <c r="AB5" s="10"/>
      <c r="AC5" s="24"/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/>
      <c r="AK5" s="143"/>
      <c r="AL5" s="10"/>
      <c r="AM5" s="24"/>
      <c r="AN5" s="48"/>
      <c r="AQ5" s="126">
        <v>0</v>
      </c>
      <c r="AR5" s="49" t="s">
        <v>919</v>
      </c>
      <c r="AS5" s="127">
        <v>1</v>
      </c>
      <c r="AT5" s="24" t="s">
        <v>819</v>
      </c>
      <c r="AU5" s="10" t="str">
        <f>VLOOKUP(AV5,'00设备表'!$D:$F,3,0)</f>
        <v>HW108-01</v>
      </c>
      <c r="AV5" s="141" t="s">
        <v>514</v>
      </c>
      <c r="AW5" s="10" t="str">
        <f>VLOOKUP(AV5,'00设备表'!$D:$F,2,0)</f>
        <v>华为CE6881H</v>
      </c>
      <c r="AX5" s="139" t="s">
        <v>790</v>
      </c>
      <c r="AY5" s="48"/>
      <c r="AZ5" s="124"/>
      <c r="BA5" s="126">
        <v>0</v>
      </c>
      <c r="BB5" s="49" t="s">
        <v>919</v>
      </c>
      <c r="BC5" s="127">
        <v>1</v>
      </c>
      <c r="BD5" s="24" t="s">
        <v>819</v>
      </c>
      <c r="BE5" s="10" t="str">
        <f>VLOOKUP(BF5,'00设备表'!$D:$F,3,0)</f>
        <v>HW108-01</v>
      </c>
      <c r="BF5" s="141" t="s">
        <v>514</v>
      </c>
      <c r="BG5" s="10" t="str">
        <f>VLOOKUP(BF5,'00设备表'!$D:$F,2,0)</f>
        <v>华为CE6881H</v>
      </c>
      <c r="BH5" s="139" t="s">
        <v>917</v>
      </c>
      <c r="BI5" s="48"/>
    </row>
    <row r="6" spans="1:61">
      <c r="A6" s="135"/>
      <c r="B6" s="136"/>
      <c r="C6" s="127">
        <v>2</v>
      </c>
      <c r="D6" s="24" t="s">
        <v>819</v>
      </c>
      <c r="E6" s="10" t="str">
        <f>VLOOKUP(F6,'00设备表'!$D:$F,3,0)</f>
        <v>HW105-01</v>
      </c>
      <c r="F6" s="141" t="s">
        <v>341</v>
      </c>
      <c r="G6" s="10" t="str">
        <f>VLOOKUP(F6,'00设备表'!$D:$F,2,0)</f>
        <v>华为CE6881H</v>
      </c>
      <c r="H6" s="139" t="s">
        <v>791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HW105-01</v>
      </c>
      <c r="P6" s="141" t="s">
        <v>341</v>
      </c>
      <c r="Q6" s="10" t="str">
        <f>VLOOKUP(P6,'00设备表'!$D:$F,2,0)</f>
        <v>华为CE6881H</v>
      </c>
      <c r="R6" s="139" t="s">
        <v>918</v>
      </c>
      <c r="S6" s="48"/>
      <c r="T6" s="125"/>
      <c r="V6" s="135"/>
      <c r="W6" s="136"/>
      <c r="X6" s="127">
        <v>2</v>
      </c>
      <c r="Y6" s="24" t="s">
        <v>819</v>
      </c>
      <c r="Z6" s="10"/>
      <c r="AA6" s="143"/>
      <c r="AB6" s="10"/>
      <c r="AC6" s="24"/>
      <c r="AD6" s="48"/>
      <c r="AE6" s="124"/>
      <c r="AF6" s="135"/>
      <c r="AG6" s="136"/>
      <c r="AH6" s="127">
        <v>2</v>
      </c>
      <c r="AI6" s="24" t="s">
        <v>819</v>
      </c>
      <c r="AJ6" s="10"/>
      <c r="AK6" s="143"/>
      <c r="AL6" s="10"/>
      <c r="AM6" s="24"/>
      <c r="AN6" s="48"/>
      <c r="AQ6" s="135"/>
      <c r="AR6" s="136"/>
      <c r="AS6" s="127">
        <v>2</v>
      </c>
      <c r="AT6" s="24" t="s">
        <v>819</v>
      </c>
      <c r="AU6" s="10" t="str">
        <f>VLOOKUP(AV6,'00设备表'!$D:$F,3,0)</f>
        <v>HW108-01</v>
      </c>
      <c r="AV6" s="141" t="s">
        <v>514</v>
      </c>
      <c r="AW6" s="10" t="str">
        <f>VLOOKUP(AV6,'00设备表'!$D:$F,2,0)</f>
        <v>华为CE6881H</v>
      </c>
      <c r="AX6" s="139" t="s">
        <v>791</v>
      </c>
      <c r="AY6" s="48"/>
      <c r="AZ6" s="124"/>
      <c r="BA6" s="135"/>
      <c r="BB6" s="136"/>
      <c r="BC6" s="127">
        <v>2</v>
      </c>
      <c r="BD6" s="24" t="s">
        <v>819</v>
      </c>
      <c r="BE6" s="10" t="str">
        <f>VLOOKUP(BF6,'00设备表'!$D:$F,3,0)</f>
        <v>HW108-01</v>
      </c>
      <c r="BF6" s="141" t="s">
        <v>514</v>
      </c>
      <c r="BG6" s="10" t="str">
        <f>VLOOKUP(BF6,'00设备表'!$D:$F,2,0)</f>
        <v>华为CE6881H</v>
      </c>
      <c r="BH6" s="139" t="s">
        <v>918</v>
      </c>
      <c r="BI6" s="48"/>
    </row>
    <row r="7" spans="1:61">
      <c r="A7" s="135"/>
      <c r="B7" s="136"/>
      <c r="C7" s="127">
        <v>3</v>
      </c>
      <c r="D7" s="24" t="s">
        <v>819</v>
      </c>
      <c r="E7" s="10" t="str">
        <f>VLOOKUP(F7,'00设备表'!$D:$F,3,0)</f>
        <v>HW105-02</v>
      </c>
      <c r="F7" s="141" t="s">
        <v>356</v>
      </c>
      <c r="G7" s="10" t="str">
        <f>VLOOKUP(F7,'00设备表'!$D:$F,2,0)</f>
        <v>华为CE6881H</v>
      </c>
      <c r="H7" s="139" t="s">
        <v>790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HW105-02</v>
      </c>
      <c r="P7" s="141" t="s">
        <v>356</v>
      </c>
      <c r="Q7" s="10" t="str">
        <f>VLOOKUP(P7,'00设备表'!$D:$F,2,0)</f>
        <v>华为CE6881H</v>
      </c>
      <c r="R7" s="139" t="s">
        <v>917</v>
      </c>
      <c r="S7" s="48"/>
      <c r="V7" s="135"/>
      <c r="W7" s="136"/>
      <c r="X7" s="127">
        <v>3</v>
      </c>
      <c r="Y7" s="24" t="s">
        <v>819</v>
      </c>
      <c r="Z7" s="10"/>
      <c r="AA7" s="143"/>
      <c r="AB7" s="10"/>
      <c r="AC7" s="24"/>
      <c r="AD7" s="48"/>
      <c r="AE7" s="124"/>
      <c r="AF7" s="135"/>
      <c r="AG7" s="136"/>
      <c r="AH7" s="127">
        <v>3</v>
      </c>
      <c r="AI7" s="24" t="s">
        <v>819</v>
      </c>
      <c r="AJ7" s="10"/>
      <c r="AK7" s="143"/>
      <c r="AL7" s="10"/>
      <c r="AM7" s="24"/>
      <c r="AN7" s="48"/>
      <c r="AQ7" s="135"/>
      <c r="AR7" s="136"/>
      <c r="AS7" s="127">
        <v>3</v>
      </c>
      <c r="AT7" s="24" t="s">
        <v>819</v>
      </c>
      <c r="AU7" s="10" t="str">
        <f>VLOOKUP(AV7,'00设备表'!$D:$F,3,0)</f>
        <v>HW108-03</v>
      </c>
      <c r="AV7" s="141" t="s">
        <v>525</v>
      </c>
      <c r="AW7" s="10" t="str">
        <f>VLOOKUP(AV7,'00设备表'!$D:$F,2,0)</f>
        <v>华为CE6881H</v>
      </c>
      <c r="AX7" s="139" t="s">
        <v>790</v>
      </c>
      <c r="AY7" s="48"/>
      <c r="AZ7" s="124"/>
      <c r="BA7" s="135"/>
      <c r="BB7" s="136"/>
      <c r="BC7" s="127">
        <v>3</v>
      </c>
      <c r="BD7" s="24" t="s">
        <v>819</v>
      </c>
      <c r="BE7" s="10" t="str">
        <f>VLOOKUP(BF7,'00设备表'!$D:$F,3,0)</f>
        <v>HW108-03</v>
      </c>
      <c r="BF7" s="141" t="s">
        <v>525</v>
      </c>
      <c r="BG7" s="10" t="str">
        <f>VLOOKUP(BF7,'00设备表'!$D:$F,2,0)</f>
        <v>华为CE6881H</v>
      </c>
      <c r="BH7" s="139" t="s">
        <v>917</v>
      </c>
      <c r="BI7" s="48"/>
    </row>
    <row r="8" spans="1:61">
      <c r="A8" s="135"/>
      <c r="B8" s="136"/>
      <c r="C8" s="127">
        <v>4</v>
      </c>
      <c r="D8" s="24" t="s">
        <v>819</v>
      </c>
      <c r="E8" s="10" t="str">
        <f>VLOOKUP(F8,'00设备表'!$D:$F,3,0)</f>
        <v>HW105-02</v>
      </c>
      <c r="F8" s="141" t="s">
        <v>356</v>
      </c>
      <c r="G8" s="10" t="str">
        <f>VLOOKUP(F8,'00设备表'!$D:$F,2,0)</f>
        <v>华为CE6881H</v>
      </c>
      <c r="H8" s="139" t="s">
        <v>791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HW105-02</v>
      </c>
      <c r="P8" s="141" t="s">
        <v>356</v>
      </c>
      <c r="Q8" s="10" t="str">
        <f>VLOOKUP(P8,'00设备表'!$D:$F,2,0)</f>
        <v>华为CE6881H</v>
      </c>
      <c r="R8" s="139" t="s">
        <v>918</v>
      </c>
      <c r="S8" s="48"/>
      <c r="V8" s="135"/>
      <c r="W8" s="136"/>
      <c r="X8" s="127">
        <v>4</v>
      </c>
      <c r="Y8" s="24" t="s">
        <v>819</v>
      </c>
      <c r="Z8" s="10"/>
      <c r="AA8" s="143"/>
      <c r="AB8" s="10"/>
      <c r="AC8" s="24"/>
      <c r="AD8" s="48"/>
      <c r="AE8" s="124"/>
      <c r="AF8" s="135"/>
      <c r="AG8" s="136"/>
      <c r="AH8" s="127">
        <v>4</v>
      </c>
      <c r="AI8" s="24" t="s">
        <v>819</v>
      </c>
      <c r="AJ8" s="10"/>
      <c r="AK8" s="143"/>
      <c r="AL8" s="10"/>
      <c r="AM8" s="24"/>
      <c r="AN8" s="48"/>
      <c r="AQ8" s="135"/>
      <c r="AR8" s="136"/>
      <c r="AS8" s="127">
        <v>4</v>
      </c>
      <c r="AT8" s="24" t="s">
        <v>819</v>
      </c>
      <c r="AU8" s="10" t="str">
        <f>VLOOKUP(AV8,'00设备表'!$D:$F,3,0)</f>
        <v>HW108-03</v>
      </c>
      <c r="AV8" s="141" t="s">
        <v>525</v>
      </c>
      <c r="AW8" s="10" t="str">
        <f>VLOOKUP(AV8,'00设备表'!$D:$F,2,0)</f>
        <v>华为CE6881H</v>
      </c>
      <c r="AX8" s="139" t="s">
        <v>791</v>
      </c>
      <c r="AY8" s="48"/>
      <c r="AZ8" s="124"/>
      <c r="BA8" s="135"/>
      <c r="BB8" s="136"/>
      <c r="BC8" s="127">
        <v>4</v>
      </c>
      <c r="BD8" s="24" t="s">
        <v>819</v>
      </c>
      <c r="BE8" s="10" t="str">
        <f>VLOOKUP(BF8,'00设备表'!$D:$F,3,0)</f>
        <v>HW108-03</v>
      </c>
      <c r="BF8" s="141" t="s">
        <v>525</v>
      </c>
      <c r="BG8" s="10" t="str">
        <f>VLOOKUP(BF8,'00设备表'!$D:$F,2,0)</f>
        <v>华为CE6881H</v>
      </c>
      <c r="BH8" s="139" t="s">
        <v>918</v>
      </c>
      <c r="BI8" s="48"/>
    </row>
    <row r="9" spans="1:61">
      <c r="A9" s="135"/>
      <c r="B9" s="136"/>
      <c r="C9" s="127">
        <v>5</v>
      </c>
      <c r="D9" s="24" t="s">
        <v>819</v>
      </c>
      <c r="E9" s="10" t="str">
        <f>VLOOKUP(F9,'00设备表'!$D:$F,3,0)</f>
        <v>HW106-06</v>
      </c>
      <c r="F9" s="141" t="s">
        <v>436</v>
      </c>
      <c r="G9" s="10" t="str">
        <f>VLOOKUP(F9,'00设备表'!$D:$F,2,0)</f>
        <v>中兴R5530 G2</v>
      </c>
      <c r="H9" s="139" t="s">
        <v>910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HW106-06</v>
      </c>
      <c r="P9" s="141" t="s">
        <v>436</v>
      </c>
      <c r="Q9" s="10" t="str">
        <f>VLOOKUP(P9,'00设备表'!$D:$F,2,0)</f>
        <v>中兴R5530 G2</v>
      </c>
      <c r="R9" s="139" t="s">
        <v>912</v>
      </c>
      <c r="S9" s="48"/>
      <c r="V9" s="135"/>
      <c r="W9" s="136"/>
      <c r="X9" s="127">
        <v>5</v>
      </c>
      <c r="Y9" s="24" t="s">
        <v>819</v>
      </c>
      <c r="Z9" s="10"/>
      <c r="AA9" s="28"/>
      <c r="AB9" s="10"/>
      <c r="AC9" s="139"/>
      <c r="AD9" s="48"/>
      <c r="AE9" s="124"/>
      <c r="AF9" s="135"/>
      <c r="AG9" s="136"/>
      <c r="AH9" s="127">
        <v>5</v>
      </c>
      <c r="AI9" s="24" t="s">
        <v>819</v>
      </c>
      <c r="AJ9" s="10"/>
      <c r="AK9" s="28"/>
      <c r="AL9" s="10"/>
      <c r="AM9" s="139"/>
      <c r="AN9" s="48"/>
      <c r="AQ9" s="135"/>
      <c r="AR9" s="136"/>
      <c r="AS9" s="127">
        <v>5</v>
      </c>
      <c r="AT9" s="24" t="s">
        <v>819</v>
      </c>
      <c r="AU9" s="10" t="str">
        <f>VLOOKUP(AV9,'00设备表'!$D:$F,3,0)</f>
        <v>HW108-03</v>
      </c>
      <c r="AV9" s="141" t="s">
        <v>529</v>
      </c>
      <c r="AW9" s="10" t="str">
        <f>VLOOKUP(AV9,'00设备表'!$D:$F,2,0)</f>
        <v>中兴R5530 G2</v>
      </c>
      <c r="AX9" s="139" t="s">
        <v>910</v>
      </c>
      <c r="AY9" s="48"/>
      <c r="AZ9" s="124"/>
      <c r="BA9" s="135"/>
      <c r="BB9" s="136"/>
      <c r="BC9" s="127">
        <v>5</v>
      </c>
      <c r="BD9" s="24" t="s">
        <v>819</v>
      </c>
      <c r="BE9" s="10" t="str">
        <f>VLOOKUP(BF9,'00设备表'!$D:$F,3,0)</f>
        <v>HW108-03</v>
      </c>
      <c r="BF9" s="141" t="s">
        <v>529</v>
      </c>
      <c r="BG9" s="10" t="str">
        <f>VLOOKUP(BF9,'00设备表'!$D:$F,2,0)</f>
        <v>中兴R5530 G2</v>
      </c>
      <c r="BH9" s="139" t="s">
        <v>912</v>
      </c>
      <c r="BI9" s="48"/>
    </row>
    <row r="10" spans="1:61">
      <c r="A10" s="135"/>
      <c r="B10" s="136"/>
      <c r="C10" s="127">
        <v>6</v>
      </c>
      <c r="D10" s="24" t="s">
        <v>819</v>
      </c>
      <c r="E10" s="10" t="str">
        <f>VLOOKUP(F10,'00设备表'!$D:$F,3,0)</f>
        <v>HW105-01</v>
      </c>
      <c r="F10" s="141" t="s">
        <v>337</v>
      </c>
      <c r="G10" s="10" t="str">
        <f>VLOOKUP(F10,'00设备表'!$D:$F,2,0)</f>
        <v>华为1000E-F55</v>
      </c>
      <c r="H10" s="24" t="s">
        <v>945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HW105-01</v>
      </c>
      <c r="P10" s="141" t="s">
        <v>337</v>
      </c>
      <c r="Q10" s="10" t="str">
        <f>VLOOKUP(P10,'00设备表'!$D:$F,2,0)</f>
        <v>华为1000E-F55</v>
      </c>
      <c r="R10" s="24" t="s">
        <v>946</v>
      </c>
      <c r="S10" s="48"/>
      <c r="V10" s="135"/>
      <c r="W10" s="136"/>
      <c r="X10" s="127">
        <v>6</v>
      </c>
      <c r="Y10" s="24" t="s">
        <v>819</v>
      </c>
      <c r="Z10" s="10"/>
      <c r="AA10" s="28"/>
      <c r="AB10" s="10"/>
      <c r="AC10" s="139"/>
      <c r="AD10" s="48"/>
      <c r="AE10" s="124"/>
      <c r="AF10" s="135"/>
      <c r="AG10" s="136"/>
      <c r="AH10" s="127">
        <v>6</v>
      </c>
      <c r="AI10" s="24" t="s">
        <v>819</v>
      </c>
      <c r="AJ10" s="10"/>
      <c r="AK10" s="28"/>
      <c r="AL10" s="10"/>
      <c r="AM10" s="139"/>
      <c r="AN10" s="48"/>
      <c r="AQ10" s="135"/>
      <c r="AR10" s="136"/>
      <c r="AS10" s="127">
        <v>6</v>
      </c>
      <c r="AT10" s="24" t="s">
        <v>819</v>
      </c>
      <c r="AU10" s="10" t="str">
        <f>VLOOKUP(AV10,'00设备表'!$D:$F,3,0)</f>
        <v>HW107-02</v>
      </c>
      <c r="AV10" s="28" t="s">
        <v>441</v>
      </c>
      <c r="AW10" s="10" t="str">
        <f>VLOOKUP(AV10,'00设备表'!$D:$F,2,0)</f>
        <v>华为1000E-F55</v>
      </c>
      <c r="AX10" s="24" t="s">
        <v>945</v>
      </c>
      <c r="AY10" s="48"/>
      <c r="AZ10" s="124"/>
      <c r="BA10" s="135"/>
      <c r="BB10" s="136"/>
      <c r="BC10" s="127">
        <v>6</v>
      </c>
      <c r="BD10" s="24" t="s">
        <v>819</v>
      </c>
      <c r="BE10" s="10" t="str">
        <f>VLOOKUP(BF10,'00设备表'!$D:$F,3,0)</f>
        <v>HW107-02</v>
      </c>
      <c r="BF10" s="28" t="s">
        <v>441</v>
      </c>
      <c r="BG10" s="10" t="str">
        <f>VLOOKUP(BF10,'00设备表'!$D:$F,2,0)</f>
        <v>华为1000E-F55</v>
      </c>
      <c r="BH10" s="24" t="s">
        <v>946</v>
      </c>
      <c r="BI10" s="48"/>
    </row>
    <row r="11" spans="1:61">
      <c r="A11" s="135"/>
      <c r="B11" s="136"/>
      <c r="C11" s="127">
        <v>7</v>
      </c>
      <c r="D11" s="24" t="s">
        <v>819</v>
      </c>
      <c r="E11" s="10" t="str">
        <f>VLOOKUP(F11,'00设备表'!$D:$F,3,0)</f>
        <v>HW105-02</v>
      </c>
      <c r="F11" s="141" t="s">
        <v>355</v>
      </c>
      <c r="G11" s="10" t="str">
        <f>VLOOKUP(F11,'00设备表'!$D:$F,2,0)</f>
        <v>华为1000E-F55</v>
      </c>
      <c r="H11" s="24" t="s">
        <v>945</v>
      </c>
      <c r="I11" s="48"/>
      <c r="J11" s="124"/>
      <c r="K11" s="135"/>
      <c r="L11" s="136"/>
      <c r="M11" s="127">
        <v>7</v>
      </c>
      <c r="N11" s="24" t="s">
        <v>819</v>
      </c>
      <c r="O11" s="10" t="str">
        <f>VLOOKUP(P11,'00设备表'!$D:$F,3,0)</f>
        <v>HW105-02</v>
      </c>
      <c r="P11" s="141" t="s">
        <v>355</v>
      </c>
      <c r="Q11" s="10" t="str">
        <f>VLOOKUP(P11,'00设备表'!$D:$F,2,0)</f>
        <v>华为1000E-F55</v>
      </c>
      <c r="R11" s="24" t="s">
        <v>946</v>
      </c>
      <c r="S11" s="48"/>
      <c r="V11" s="135"/>
      <c r="W11" s="136"/>
      <c r="X11" s="127">
        <v>7</v>
      </c>
      <c r="Y11" s="24" t="s">
        <v>819</v>
      </c>
      <c r="Z11" s="10"/>
      <c r="AA11" s="28"/>
      <c r="AB11" s="10"/>
      <c r="AC11" s="139"/>
      <c r="AD11" s="48"/>
      <c r="AE11" s="124"/>
      <c r="AF11" s="135"/>
      <c r="AG11" s="136"/>
      <c r="AH11" s="127">
        <v>7</v>
      </c>
      <c r="AI11" s="24" t="s">
        <v>819</v>
      </c>
      <c r="AJ11" s="10"/>
      <c r="AK11" s="28"/>
      <c r="AL11" s="10"/>
      <c r="AM11" s="139"/>
      <c r="AN11" s="48"/>
      <c r="AQ11" s="135"/>
      <c r="AR11" s="136"/>
      <c r="AS11" s="127">
        <v>7</v>
      </c>
      <c r="AT11" s="24" t="s">
        <v>819</v>
      </c>
      <c r="AU11" s="10" t="str">
        <f>VLOOKUP(AV11,'00设备表'!$D:$F,3,0)</f>
        <v>HW107-03</v>
      </c>
      <c r="AV11" s="28" t="s">
        <v>452</v>
      </c>
      <c r="AW11" s="10" t="str">
        <f>VLOOKUP(AV11,'00设备表'!$D:$F,2,0)</f>
        <v>华为1000E-F55</v>
      </c>
      <c r="AX11" s="24" t="s">
        <v>945</v>
      </c>
      <c r="AY11" s="48"/>
      <c r="AZ11" s="124"/>
      <c r="BA11" s="135"/>
      <c r="BB11" s="136"/>
      <c r="BC11" s="127">
        <v>7</v>
      </c>
      <c r="BD11" s="24" t="s">
        <v>819</v>
      </c>
      <c r="BE11" s="10" t="str">
        <f>VLOOKUP(BF11,'00设备表'!$D:$F,3,0)</f>
        <v>HW107-03</v>
      </c>
      <c r="BF11" s="28" t="s">
        <v>452</v>
      </c>
      <c r="BG11" s="10" t="str">
        <f>VLOOKUP(BF11,'00设备表'!$D:$F,2,0)</f>
        <v>华为1000E-F55</v>
      </c>
      <c r="BH11" s="24" t="s">
        <v>946</v>
      </c>
      <c r="BI11" s="48"/>
    </row>
    <row r="12" spans="1:61">
      <c r="A12" s="135"/>
      <c r="B12" s="136"/>
      <c r="C12" s="127">
        <v>8</v>
      </c>
      <c r="D12" s="152" t="s">
        <v>895</v>
      </c>
      <c r="E12" s="10" t="str">
        <f>VLOOKUP(F12,'00设备表'!$D:$F,3,0)</f>
        <v>HW109-01</v>
      </c>
      <c r="F12" s="28" t="s">
        <v>608</v>
      </c>
      <c r="G12" s="10" t="str">
        <f>VLOOKUP(F12,'00设备表'!$D:$F,2,0)</f>
        <v>ODF</v>
      </c>
      <c r="H12" s="139"/>
      <c r="I12" s="48" t="s">
        <v>947</v>
      </c>
      <c r="J12" s="124"/>
      <c r="K12" s="135"/>
      <c r="L12" s="136"/>
      <c r="M12" s="127">
        <v>8</v>
      </c>
      <c r="N12" s="24" t="s">
        <v>819</v>
      </c>
      <c r="O12" s="10"/>
      <c r="P12" s="141"/>
      <c r="Q12" s="10"/>
      <c r="R12" s="139"/>
      <c r="S12" s="48"/>
      <c r="V12" s="135"/>
      <c r="W12" s="136"/>
      <c r="X12" s="127">
        <v>8</v>
      </c>
      <c r="Y12" s="24" t="s">
        <v>819</v>
      </c>
      <c r="Z12" s="10"/>
      <c r="AA12" s="28"/>
      <c r="AB12" s="10"/>
      <c r="AC12" s="139"/>
      <c r="AD12" s="48"/>
      <c r="AE12" s="124"/>
      <c r="AF12" s="135"/>
      <c r="AG12" s="136"/>
      <c r="AH12" s="127">
        <v>8</v>
      </c>
      <c r="AI12" s="24" t="s">
        <v>819</v>
      </c>
      <c r="AJ12" s="10"/>
      <c r="AK12" s="28"/>
      <c r="AL12" s="10"/>
      <c r="AM12" s="139"/>
      <c r="AN12" s="48"/>
      <c r="AQ12" s="135"/>
      <c r="AR12" s="136"/>
      <c r="AS12" s="127">
        <v>8</v>
      </c>
      <c r="AT12" s="152" t="s">
        <v>895</v>
      </c>
      <c r="AU12" s="10" t="str">
        <f>VLOOKUP(AV12,'00设备表'!$D:$F,3,0)</f>
        <v>HW109-01</v>
      </c>
      <c r="AV12" s="28" t="s">
        <v>608</v>
      </c>
      <c r="AW12" s="10" t="str">
        <f>VLOOKUP(AV12,'00设备表'!$D:$F,2,0)</f>
        <v>ODF</v>
      </c>
      <c r="AX12" s="139"/>
      <c r="AY12" s="48" t="s">
        <v>947</v>
      </c>
      <c r="AZ12" s="124"/>
      <c r="BA12" s="135"/>
      <c r="BB12" s="136"/>
      <c r="BC12" s="127">
        <v>8</v>
      </c>
      <c r="BD12" s="24" t="s">
        <v>819</v>
      </c>
      <c r="BE12" s="10"/>
      <c r="BF12" s="28"/>
      <c r="BG12" s="10"/>
      <c r="BH12" s="139"/>
      <c r="BI12" s="48"/>
    </row>
    <row r="13" spans="1:61">
      <c r="A13" s="135"/>
      <c r="B13" s="136"/>
      <c r="C13" s="127">
        <v>9</v>
      </c>
      <c r="D13" s="24" t="s">
        <v>819</v>
      </c>
      <c r="E13" s="10"/>
      <c r="F13" s="28"/>
      <c r="G13" s="10"/>
      <c r="H13" s="139"/>
      <c r="I13" s="48"/>
      <c r="J13" s="124"/>
      <c r="K13" s="135"/>
      <c r="L13" s="136"/>
      <c r="M13" s="127">
        <v>9</v>
      </c>
      <c r="N13" s="24" t="s">
        <v>819</v>
      </c>
      <c r="O13" s="10"/>
      <c r="P13" s="28"/>
      <c r="Q13" s="10"/>
      <c r="R13" s="139"/>
      <c r="S13" s="48"/>
      <c r="V13" s="135"/>
      <c r="W13" s="136"/>
      <c r="X13" s="127">
        <v>9</v>
      </c>
      <c r="Y13" s="24" t="s">
        <v>819</v>
      </c>
      <c r="Z13" s="10"/>
      <c r="AA13" s="28"/>
      <c r="AB13" s="10"/>
      <c r="AC13" s="139"/>
      <c r="AD13" s="48"/>
      <c r="AE13" s="124"/>
      <c r="AF13" s="135"/>
      <c r="AG13" s="136"/>
      <c r="AH13" s="127">
        <v>9</v>
      </c>
      <c r="AI13" s="24" t="s">
        <v>819</v>
      </c>
      <c r="AJ13" s="10"/>
      <c r="AK13" s="28"/>
      <c r="AL13" s="10"/>
      <c r="AM13" s="139"/>
      <c r="AN13" s="48"/>
      <c r="AQ13" s="135"/>
      <c r="AR13" s="136"/>
      <c r="AS13" s="127">
        <v>9</v>
      </c>
      <c r="AT13" s="24" t="s">
        <v>819</v>
      </c>
      <c r="AU13" s="10"/>
      <c r="AV13" s="28"/>
      <c r="AW13" s="10"/>
      <c r="AX13" s="139"/>
      <c r="AY13" s="48"/>
      <c r="AZ13" s="124"/>
      <c r="BA13" s="135"/>
      <c r="BB13" s="136"/>
      <c r="BC13" s="127">
        <v>9</v>
      </c>
      <c r="BD13" s="24" t="s">
        <v>819</v>
      </c>
      <c r="BE13" s="10"/>
      <c r="BF13" s="28"/>
      <c r="BG13" s="10"/>
      <c r="BH13" s="139"/>
      <c r="BI13" s="48"/>
    </row>
    <row r="14" spans="1:61">
      <c r="A14" s="135"/>
      <c r="B14" s="136"/>
      <c r="C14" s="127">
        <v>10</v>
      </c>
      <c r="D14" s="24" t="s">
        <v>819</v>
      </c>
      <c r="E14" s="10"/>
      <c r="F14" s="28"/>
      <c r="G14" s="10"/>
      <c r="H14" s="139"/>
      <c r="I14" s="48"/>
      <c r="J14" s="124"/>
      <c r="K14" s="135"/>
      <c r="L14" s="136"/>
      <c r="M14" s="127">
        <v>10</v>
      </c>
      <c r="N14" s="24" t="s">
        <v>819</v>
      </c>
      <c r="O14" s="10"/>
      <c r="P14" s="28"/>
      <c r="Q14" s="10"/>
      <c r="R14" s="139"/>
      <c r="S14" s="48"/>
      <c r="V14" s="135"/>
      <c r="W14" s="136"/>
      <c r="X14" s="127">
        <v>10</v>
      </c>
      <c r="Y14" s="24" t="s">
        <v>819</v>
      </c>
      <c r="Z14" s="10"/>
      <c r="AA14" s="28"/>
      <c r="AB14" s="10"/>
      <c r="AC14" s="139"/>
      <c r="AD14" s="48"/>
      <c r="AE14" s="124"/>
      <c r="AF14" s="135"/>
      <c r="AG14" s="136"/>
      <c r="AH14" s="127">
        <v>10</v>
      </c>
      <c r="AI14" s="24" t="s">
        <v>819</v>
      </c>
      <c r="AJ14" s="10"/>
      <c r="AK14" s="28"/>
      <c r="AL14" s="10"/>
      <c r="AM14" s="139"/>
      <c r="AN14" s="48"/>
      <c r="AQ14" s="135"/>
      <c r="AR14" s="136"/>
      <c r="AS14" s="127">
        <v>10</v>
      </c>
      <c r="AT14" s="24" t="s">
        <v>819</v>
      </c>
      <c r="AU14" s="10"/>
      <c r="AV14" s="28"/>
      <c r="AW14" s="10"/>
      <c r="AX14" s="139"/>
      <c r="AY14" s="48"/>
      <c r="AZ14" s="124"/>
      <c r="BA14" s="135"/>
      <c r="BB14" s="136"/>
      <c r="BC14" s="127">
        <v>10</v>
      </c>
      <c r="BD14" s="24" t="s">
        <v>819</v>
      </c>
      <c r="BE14" s="10"/>
      <c r="BF14" s="28"/>
      <c r="BG14" s="10"/>
      <c r="BH14" s="139"/>
      <c r="BI14" s="48"/>
    </row>
    <row r="15" spans="1:61">
      <c r="A15" s="135"/>
      <c r="B15" s="136"/>
      <c r="C15" s="127">
        <v>11</v>
      </c>
      <c r="D15" s="24" t="s">
        <v>819</v>
      </c>
      <c r="E15" s="10"/>
      <c r="F15" s="28"/>
      <c r="G15" s="10"/>
      <c r="H15" s="139"/>
      <c r="I15" s="48"/>
      <c r="J15" s="124"/>
      <c r="K15" s="135"/>
      <c r="L15" s="136"/>
      <c r="M15" s="127">
        <v>11</v>
      </c>
      <c r="N15" s="24" t="s">
        <v>819</v>
      </c>
      <c r="O15" s="10"/>
      <c r="P15" s="28"/>
      <c r="Q15" s="10"/>
      <c r="R15" s="139"/>
      <c r="S15" s="48"/>
      <c r="V15" s="135"/>
      <c r="W15" s="136"/>
      <c r="X15" s="127">
        <v>11</v>
      </c>
      <c r="Y15" s="24" t="s">
        <v>819</v>
      </c>
      <c r="Z15" s="10"/>
      <c r="AA15" s="28"/>
      <c r="AB15" s="10"/>
      <c r="AC15" s="139"/>
      <c r="AD15" s="48"/>
      <c r="AE15" s="124"/>
      <c r="AF15" s="135"/>
      <c r="AG15" s="136"/>
      <c r="AH15" s="127">
        <v>11</v>
      </c>
      <c r="AI15" s="24" t="s">
        <v>819</v>
      </c>
      <c r="AJ15" s="10"/>
      <c r="AK15" s="28"/>
      <c r="AL15" s="10"/>
      <c r="AM15" s="139"/>
      <c r="AN15" s="48"/>
      <c r="AQ15" s="135"/>
      <c r="AR15" s="136"/>
      <c r="AS15" s="127">
        <v>11</v>
      </c>
      <c r="AT15" s="24" t="s">
        <v>819</v>
      </c>
      <c r="AU15" s="10"/>
      <c r="AV15" s="28"/>
      <c r="AW15" s="10"/>
      <c r="AX15" s="139"/>
      <c r="AY15" s="48"/>
      <c r="AZ15" s="124"/>
      <c r="BA15" s="135"/>
      <c r="BB15" s="136"/>
      <c r="BC15" s="127">
        <v>11</v>
      </c>
      <c r="BD15" s="24" t="s">
        <v>819</v>
      </c>
      <c r="BE15" s="10"/>
      <c r="BF15" s="28"/>
      <c r="BG15" s="10"/>
      <c r="BH15" s="139"/>
      <c r="BI15" s="48"/>
    </row>
    <row r="16" spans="1:61">
      <c r="A16" s="135"/>
      <c r="B16" s="136"/>
      <c r="C16" s="127">
        <v>12</v>
      </c>
      <c r="D16" s="24" t="s">
        <v>819</v>
      </c>
      <c r="E16" s="10"/>
      <c r="F16" s="28"/>
      <c r="G16" s="10"/>
      <c r="H16" s="139"/>
      <c r="I16" s="48"/>
      <c r="J16" s="124"/>
      <c r="K16" s="135"/>
      <c r="L16" s="136"/>
      <c r="M16" s="127">
        <v>12</v>
      </c>
      <c r="N16" s="24" t="s">
        <v>819</v>
      </c>
      <c r="O16" s="10"/>
      <c r="P16" s="28"/>
      <c r="Q16" s="10"/>
      <c r="R16" s="139"/>
      <c r="S16" s="48"/>
      <c r="V16" s="135"/>
      <c r="W16" s="136"/>
      <c r="X16" s="127">
        <v>12</v>
      </c>
      <c r="Y16" s="24" t="s">
        <v>819</v>
      </c>
      <c r="Z16" s="10"/>
      <c r="AA16" s="28"/>
      <c r="AB16" s="10"/>
      <c r="AC16" s="139"/>
      <c r="AD16" s="48"/>
      <c r="AE16" s="124"/>
      <c r="AF16" s="135"/>
      <c r="AG16" s="136"/>
      <c r="AH16" s="127">
        <v>12</v>
      </c>
      <c r="AI16" s="24" t="s">
        <v>819</v>
      </c>
      <c r="AJ16" s="10"/>
      <c r="AK16" s="28"/>
      <c r="AL16" s="10"/>
      <c r="AM16" s="139"/>
      <c r="AN16" s="48"/>
      <c r="AQ16" s="135"/>
      <c r="AR16" s="136"/>
      <c r="AS16" s="127">
        <v>12</v>
      </c>
      <c r="AT16" s="24" t="s">
        <v>819</v>
      </c>
      <c r="AU16" s="10"/>
      <c r="AV16" s="28"/>
      <c r="AW16" s="10"/>
      <c r="AX16" s="139"/>
      <c r="AY16" s="48"/>
      <c r="AZ16" s="124"/>
      <c r="BA16" s="135"/>
      <c r="BB16" s="136"/>
      <c r="BC16" s="127">
        <v>12</v>
      </c>
      <c r="BD16" s="24" t="s">
        <v>819</v>
      </c>
      <c r="BE16" s="10"/>
      <c r="BF16" s="28"/>
      <c r="BG16" s="10"/>
      <c r="BH16" s="139"/>
      <c r="BI16" s="48"/>
    </row>
    <row r="17" spans="1:61">
      <c r="A17" s="135"/>
      <c r="B17" s="136"/>
      <c r="C17" s="127">
        <v>13</v>
      </c>
      <c r="D17" s="24" t="s">
        <v>819</v>
      </c>
      <c r="E17" s="10"/>
      <c r="F17" s="28"/>
      <c r="G17" s="10"/>
      <c r="H17" s="139"/>
      <c r="I17" s="48"/>
      <c r="J17" s="124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  <c r="V17" s="135"/>
      <c r="W17" s="136"/>
      <c r="X17" s="127">
        <v>13</v>
      </c>
      <c r="Y17" s="24" t="s">
        <v>819</v>
      </c>
      <c r="Z17" s="10"/>
      <c r="AA17" s="28"/>
      <c r="AB17" s="10"/>
      <c r="AC17" s="139"/>
      <c r="AD17" s="48"/>
      <c r="AE17" s="124"/>
      <c r="AF17" s="135"/>
      <c r="AG17" s="136"/>
      <c r="AH17" s="127">
        <v>13</v>
      </c>
      <c r="AI17" s="24" t="s">
        <v>819</v>
      </c>
      <c r="AJ17" s="10"/>
      <c r="AK17" s="28"/>
      <c r="AL17" s="10"/>
      <c r="AM17" s="139"/>
      <c r="AN17" s="48"/>
      <c r="AQ17" s="135"/>
      <c r="AR17" s="136"/>
      <c r="AS17" s="127">
        <v>13</v>
      </c>
      <c r="AT17" s="24" t="s">
        <v>819</v>
      </c>
      <c r="AU17" s="10"/>
      <c r="AV17" s="28"/>
      <c r="AW17" s="10"/>
      <c r="AX17" s="139"/>
      <c r="AY17" s="48"/>
      <c r="AZ17" s="124"/>
      <c r="BA17" s="135"/>
      <c r="BB17" s="136"/>
      <c r="BC17" s="127">
        <v>13</v>
      </c>
      <c r="BD17" s="24" t="s">
        <v>819</v>
      </c>
      <c r="BE17" s="10"/>
      <c r="BF17" s="28"/>
      <c r="BG17" s="10"/>
      <c r="BH17" s="139"/>
      <c r="BI17" s="48"/>
    </row>
    <row r="18" spans="1:61">
      <c r="A18" s="135"/>
      <c r="B18" s="136"/>
      <c r="C18" s="127">
        <v>14</v>
      </c>
      <c r="D18" s="24" t="s">
        <v>819</v>
      </c>
      <c r="E18" s="10"/>
      <c r="F18" s="28"/>
      <c r="G18" s="10"/>
      <c r="H18" s="139"/>
      <c r="I18" s="48"/>
      <c r="J18" s="124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  <c r="V18" s="135"/>
      <c r="W18" s="136"/>
      <c r="X18" s="127">
        <v>14</v>
      </c>
      <c r="Y18" s="24" t="s">
        <v>819</v>
      </c>
      <c r="Z18" s="10"/>
      <c r="AA18" s="28"/>
      <c r="AB18" s="10"/>
      <c r="AC18" s="139"/>
      <c r="AD18" s="48"/>
      <c r="AE18" s="124"/>
      <c r="AF18" s="135"/>
      <c r="AG18" s="136"/>
      <c r="AH18" s="127">
        <v>14</v>
      </c>
      <c r="AI18" s="24" t="s">
        <v>819</v>
      </c>
      <c r="AJ18" s="10"/>
      <c r="AK18" s="28"/>
      <c r="AL18" s="10"/>
      <c r="AM18" s="139"/>
      <c r="AN18" s="48"/>
      <c r="AQ18" s="135"/>
      <c r="AR18" s="136"/>
      <c r="AS18" s="127">
        <v>14</v>
      </c>
      <c r="AT18" s="24" t="s">
        <v>819</v>
      </c>
      <c r="AU18" s="10"/>
      <c r="AV18" s="28"/>
      <c r="AW18" s="10"/>
      <c r="AX18" s="139"/>
      <c r="AY18" s="48"/>
      <c r="AZ18" s="124"/>
      <c r="BA18" s="135"/>
      <c r="BB18" s="136"/>
      <c r="BC18" s="127">
        <v>14</v>
      </c>
      <c r="BD18" s="24" t="s">
        <v>819</v>
      </c>
      <c r="BE18" s="10"/>
      <c r="BF18" s="28"/>
      <c r="BG18" s="10"/>
      <c r="BH18" s="139"/>
      <c r="BI18" s="48"/>
    </row>
    <row r="19" spans="1:61">
      <c r="A19" s="135"/>
      <c r="B19" s="136"/>
      <c r="C19" s="127">
        <v>15</v>
      </c>
      <c r="D19" s="24" t="s">
        <v>819</v>
      </c>
      <c r="E19" s="10"/>
      <c r="F19" s="28"/>
      <c r="G19" s="10"/>
      <c r="H19" s="139"/>
      <c r="I19" s="48"/>
      <c r="J19" s="124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  <c r="V19" s="135"/>
      <c r="W19" s="136"/>
      <c r="X19" s="127">
        <v>15</v>
      </c>
      <c r="Y19" s="24" t="s">
        <v>819</v>
      </c>
      <c r="Z19" s="10"/>
      <c r="AA19" s="28"/>
      <c r="AB19" s="10"/>
      <c r="AC19" s="139"/>
      <c r="AD19" s="48"/>
      <c r="AE19" s="124"/>
      <c r="AF19" s="135"/>
      <c r="AG19" s="136"/>
      <c r="AH19" s="127">
        <v>15</v>
      </c>
      <c r="AI19" s="24" t="s">
        <v>819</v>
      </c>
      <c r="AJ19" s="10"/>
      <c r="AK19" s="28"/>
      <c r="AL19" s="10"/>
      <c r="AM19" s="139"/>
      <c r="AN19" s="48"/>
      <c r="AQ19" s="135"/>
      <c r="AR19" s="136"/>
      <c r="AS19" s="127">
        <v>15</v>
      </c>
      <c r="AT19" s="24" t="s">
        <v>819</v>
      </c>
      <c r="AU19" s="10"/>
      <c r="AV19" s="28"/>
      <c r="AW19" s="10"/>
      <c r="AX19" s="139"/>
      <c r="AY19" s="48"/>
      <c r="AZ19" s="124"/>
      <c r="BA19" s="135"/>
      <c r="BB19" s="136"/>
      <c r="BC19" s="127">
        <v>15</v>
      </c>
      <c r="BD19" s="24" t="s">
        <v>819</v>
      </c>
      <c r="BE19" s="10"/>
      <c r="BF19" s="28"/>
      <c r="BG19" s="10"/>
      <c r="BH19" s="139"/>
      <c r="BI19" s="48"/>
    </row>
    <row r="20" spans="1:61">
      <c r="A20" s="135"/>
      <c r="B20" s="136"/>
      <c r="C20" s="127">
        <v>16</v>
      </c>
      <c r="D20" s="24" t="s">
        <v>819</v>
      </c>
      <c r="E20" s="10"/>
      <c r="F20" s="28"/>
      <c r="G20" s="10"/>
      <c r="H20" s="139"/>
      <c r="I20" s="48"/>
      <c r="J20" s="124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  <c r="V20" s="135"/>
      <c r="W20" s="136"/>
      <c r="X20" s="127">
        <v>16</v>
      </c>
      <c r="Y20" s="24" t="s">
        <v>819</v>
      </c>
      <c r="Z20" s="10"/>
      <c r="AA20" s="28"/>
      <c r="AB20" s="10"/>
      <c r="AC20" s="139"/>
      <c r="AD20" s="48"/>
      <c r="AE20" s="124"/>
      <c r="AF20" s="135"/>
      <c r="AG20" s="136"/>
      <c r="AH20" s="127">
        <v>16</v>
      </c>
      <c r="AI20" s="24" t="s">
        <v>819</v>
      </c>
      <c r="AJ20" s="10"/>
      <c r="AK20" s="28"/>
      <c r="AL20" s="10"/>
      <c r="AM20" s="139"/>
      <c r="AN20" s="48"/>
      <c r="AQ20" s="135"/>
      <c r="AR20" s="136"/>
      <c r="AS20" s="127">
        <v>16</v>
      </c>
      <c r="AT20" s="24" t="s">
        <v>819</v>
      </c>
      <c r="AU20" s="10"/>
      <c r="AV20" s="28"/>
      <c r="AW20" s="10"/>
      <c r="AX20" s="139"/>
      <c r="AY20" s="48"/>
      <c r="AZ20" s="124"/>
      <c r="BA20" s="135"/>
      <c r="BB20" s="136"/>
      <c r="BC20" s="127">
        <v>16</v>
      </c>
      <c r="BD20" s="24" t="s">
        <v>819</v>
      </c>
      <c r="BE20" s="10"/>
      <c r="BF20" s="28"/>
      <c r="BG20" s="10"/>
      <c r="BH20" s="139"/>
      <c r="BI20" s="48"/>
    </row>
    <row r="21" spans="1:61">
      <c r="A21" s="135"/>
      <c r="B21" s="136"/>
      <c r="C21" s="127">
        <v>17</v>
      </c>
      <c r="D21" s="24" t="s">
        <v>819</v>
      </c>
      <c r="E21" s="10"/>
      <c r="F21" s="28"/>
      <c r="G21" s="10"/>
      <c r="H21" s="139"/>
      <c r="I21" s="48"/>
      <c r="J21" s="124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  <c r="V21" s="135"/>
      <c r="W21" s="136"/>
      <c r="X21" s="127">
        <v>17</v>
      </c>
      <c r="Y21" s="24" t="s">
        <v>819</v>
      </c>
      <c r="Z21" s="10"/>
      <c r="AA21" s="28"/>
      <c r="AB21" s="10"/>
      <c r="AC21" s="139"/>
      <c r="AD21" s="48"/>
      <c r="AE21" s="124"/>
      <c r="AF21" s="135"/>
      <c r="AG21" s="136"/>
      <c r="AH21" s="127">
        <v>17</v>
      </c>
      <c r="AI21" s="24" t="s">
        <v>819</v>
      </c>
      <c r="AJ21" s="10"/>
      <c r="AK21" s="28"/>
      <c r="AL21" s="10"/>
      <c r="AM21" s="139"/>
      <c r="AN21" s="48"/>
      <c r="AQ21" s="135"/>
      <c r="AR21" s="136"/>
      <c r="AS21" s="127">
        <v>17</v>
      </c>
      <c r="AT21" s="24" t="s">
        <v>819</v>
      </c>
      <c r="AU21" s="10"/>
      <c r="AV21" s="28"/>
      <c r="AW21" s="10"/>
      <c r="AX21" s="139"/>
      <c r="AY21" s="48"/>
      <c r="AZ21" s="124"/>
      <c r="BA21" s="135"/>
      <c r="BB21" s="136"/>
      <c r="BC21" s="127">
        <v>17</v>
      </c>
      <c r="BD21" s="24" t="s">
        <v>819</v>
      </c>
      <c r="BE21" s="10"/>
      <c r="BF21" s="28"/>
      <c r="BG21" s="10"/>
      <c r="BH21" s="139"/>
      <c r="BI21" s="48"/>
    </row>
    <row r="22" spans="1:61">
      <c r="A22" s="135"/>
      <c r="B22" s="136"/>
      <c r="C22" s="127">
        <v>18</v>
      </c>
      <c r="D22" s="24" t="s">
        <v>819</v>
      </c>
      <c r="E22" s="10"/>
      <c r="F22" s="28"/>
      <c r="G22" s="10"/>
      <c r="H22" s="139"/>
      <c r="I22" s="48"/>
      <c r="J22" s="124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  <c r="V22" s="135"/>
      <c r="W22" s="136"/>
      <c r="X22" s="127">
        <v>18</v>
      </c>
      <c r="Y22" s="24" t="s">
        <v>819</v>
      </c>
      <c r="Z22" s="10"/>
      <c r="AA22" s="28"/>
      <c r="AB22" s="10"/>
      <c r="AC22" s="139"/>
      <c r="AD22" s="48"/>
      <c r="AE22" s="124"/>
      <c r="AF22" s="135"/>
      <c r="AG22" s="136"/>
      <c r="AH22" s="127">
        <v>18</v>
      </c>
      <c r="AI22" s="24" t="s">
        <v>819</v>
      </c>
      <c r="AJ22" s="10"/>
      <c r="AK22" s="28"/>
      <c r="AL22" s="10"/>
      <c r="AM22" s="139"/>
      <c r="AN22" s="48"/>
      <c r="AQ22" s="135"/>
      <c r="AR22" s="136"/>
      <c r="AS22" s="127">
        <v>18</v>
      </c>
      <c r="AT22" s="24" t="s">
        <v>819</v>
      </c>
      <c r="AU22" s="10"/>
      <c r="AV22" s="28"/>
      <c r="AW22" s="10"/>
      <c r="AX22" s="139"/>
      <c r="AY22" s="48"/>
      <c r="AZ22" s="124"/>
      <c r="BA22" s="135"/>
      <c r="BB22" s="136"/>
      <c r="BC22" s="127">
        <v>18</v>
      </c>
      <c r="BD22" s="24" t="s">
        <v>819</v>
      </c>
      <c r="BE22" s="10"/>
      <c r="BF22" s="28"/>
      <c r="BG22" s="10"/>
      <c r="BH22" s="139"/>
      <c r="BI22" s="48"/>
    </row>
    <row r="23" spans="1:61">
      <c r="A23" s="135"/>
      <c r="B23" s="136"/>
      <c r="C23" s="127">
        <v>19</v>
      </c>
      <c r="D23" s="24" t="s">
        <v>819</v>
      </c>
      <c r="E23" s="10"/>
      <c r="F23" s="28"/>
      <c r="G23" s="10"/>
      <c r="H23" s="139"/>
      <c r="I23" s="48"/>
      <c r="J23" s="124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  <c r="V23" s="135"/>
      <c r="W23" s="136"/>
      <c r="X23" s="127">
        <v>19</v>
      </c>
      <c r="Y23" s="24" t="s">
        <v>819</v>
      </c>
      <c r="Z23" s="10"/>
      <c r="AA23" s="28"/>
      <c r="AB23" s="10"/>
      <c r="AC23" s="139"/>
      <c r="AD23" s="48"/>
      <c r="AE23" s="124"/>
      <c r="AF23" s="135"/>
      <c r="AG23" s="136"/>
      <c r="AH23" s="127">
        <v>19</v>
      </c>
      <c r="AI23" s="24" t="s">
        <v>819</v>
      </c>
      <c r="AJ23" s="10"/>
      <c r="AK23" s="28"/>
      <c r="AL23" s="10"/>
      <c r="AM23" s="139"/>
      <c r="AN23" s="48"/>
      <c r="AQ23" s="135"/>
      <c r="AR23" s="136"/>
      <c r="AS23" s="127">
        <v>19</v>
      </c>
      <c r="AT23" s="24" t="s">
        <v>819</v>
      </c>
      <c r="AU23" s="10"/>
      <c r="AV23" s="28"/>
      <c r="AW23" s="10"/>
      <c r="AX23" s="139"/>
      <c r="AY23" s="48"/>
      <c r="AZ23" s="124"/>
      <c r="BA23" s="135"/>
      <c r="BB23" s="136"/>
      <c r="BC23" s="127">
        <v>19</v>
      </c>
      <c r="BD23" s="24" t="s">
        <v>819</v>
      </c>
      <c r="BE23" s="10"/>
      <c r="BF23" s="28"/>
      <c r="BG23" s="10"/>
      <c r="BH23" s="139"/>
      <c r="BI23" s="48"/>
    </row>
    <row r="24" spans="1:61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V24" s="135"/>
      <c r="W24" s="136"/>
      <c r="X24" s="127">
        <v>20</v>
      </c>
      <c r="Y24" s="24" t="s">
        <v>819</v>
      </c>
      <c r="Z24" s="10"/>
      <c r="AA24" s="28"/>
      <c r="AB24" s="10"/>
      <c r="AC24" s="139"/>
      <c r="AD24" s="48"/>
      <c r="AE24" s="124"/>
      <c r="AF24" s="135"/>
      <c r="AG24" s="136"/>
      <c r="AH24" s="127">
        <v>20</v>
      </c>
      <c r="AI24" s="24" t="s">
        <v>819</v>
      </c>
      <c r="AJ24" s="10"/>
      <c r="AK24" s="28"/>
      <c r="AL24" s="10"/>
      <c r="AM24" s="139"/>
      <c r="AN24" s="48"/>
      <c r="AQ24" s="135"/>
      <c r="AR24" s="136"/>
      <c r="AS24" s="127">
        <v>20</v>
      </c>
      <c r="AT24" s="24" t="s">
        <v>819</v>
      </c>
      <c r="AU24" s="10"/>
      <c r="AV24" s="28"/>
      <c r="AW24" s="10"/>
      <c r="AX24" s="139"/>
      <c r="AY24" s="48"/>
      <c r="AZ24" s="124"/>
      <c r="BA24" s="135"/>
      <c r="BB24" s="136"/>
      <c r="BC24" s="127">
        <v>20</v>
      </c>
      <c r="BD24" s="24" t="s">
        <v>819</v>
      </c>
      <c r="BE24" s="10"/>
      <c r="BF24" s="28"/>
      <c r="BG24" s="10"/>
      <c r="BH24" s="139"/>
      <c r="BI24" s="48"/>
    </row>
    <row r="25" spans="1:61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V25" s="135"/>
      <c r="W25" s="136"/>
      <c r="X25" s="127">
        <v>21</v>
      </c>
      <c r="Y25" s="24" t="s">
        <v>819</v>
      </c>
      <c r="Z25" s="10"/>
      <c r="AA25" s="28"/>
      <c r="AB25" s="10"/>
      <c r="AC25" s="139"/>
      <c r="AD25" s="48"/>
      <c r="AE25" s="124"/>
      <c r="AF25" s="135"/>
      <c r="AG25" s="136"/>
      <c r="AH25" s="127">
        <v>21</v>
      </c>
      <c r="AI25" s="24" t="s">
        <v>819</v>
      </c>
      <c r="AJ25" s="10"/>
      <c r="AK25" s="28"/>
      <c r="AL25" s="10"/>
      <c r="AM25" s="139"/>
      <c r="AN25" s="48"/>
      <c r="AQ25" s="135"/>
      <c r="AR25" s="136"/>
      <c r="AS25" s="127">
        <v>21</v>
      </c>
      <c r="AT25" s="24" t="s">
        <v>819</v>
      </c>
      <c r="AU25" s="10"/>
      <c r="AV25" s="28"/>
      <c r="AW25" s="10"/>
      <c r="AX25" s="139"/>
      <c r="AY25" s="48"/>
      <c r="AZ25" s="124"/>
      <c r="BA25" s="135"/>
      <c r="BB25" s="136"/>
      <c r="BC25" s="127">
        <v>21</v>
      </c>
      <c r="BD25" s="24" t="s">
        <v>819</v>
      </c>
      <c r="BE25" s="10"/>
      <c r="BF25" s="28"/>
      <c r="BG25" s="10"/>
      <c r="BH25" s="139"/>
      <c r="BI25" s="48"/>
    </row>
    <row r="26" spans="1:61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V26" s="135"/>
      <c r="W26" s="136"/>
      <c r="X26" s="127">
        <v>22</v>
      </c>
      <c r="Y26" s="24" t="s">
        <v>819</v>
      </c>
      <c r="Z26" s="10"/>
      <c r="AA26" s="28"/>
      <c r="AB26" s="10"/>
      <c r="AC26" s="139"/>
      <c r="AD26" s="48"/>
      <c r="AE26" s="124"/>
      <c r="AF26" s="135"/>
      <c r="AG26" s="136"/>
      <c r="AH26" s="127">
        <v>22</v>
      </c>
      <c r="AI26" s="24" t="s">
        <v>819</v>
      </c>
      <c r="AJ26" s="10"/>
      <c r="AK26" s="28"/>
      <c r="AL26" s="10"/>
      <c r="AM26" s="139"/>
      <c r="AN26" s="48"/>
      <c r="AQ26" s="135"/>
      <c r="AR26" s="136"/>
      <c r="AS26" s="127">
        <v>22</v>
      </c>
      <c r="AT26" s="24" t="s">
        <v>819</v>
      </c>
      <c r="AU26" s="10"/>
      <c r="AV26" s="28"/>
      <c r="AW26" s="10"/>
      <c r="AX26" s="139"/>
      <c r="AY26" s="48"/>
      <c r="AZ26" s="124"/>
      <c r="BA26" s="135"/>
      <c r="BB26" s="136"/>
      <c r="BC26" s="127">
        <v>22</v>
      </c>
      <c r="BD26" s="24" t="s">
        <v>819</v>
      </c>
      <c r="BE26" s="10"/>
      <c r="BF26" s="28"/>
      <c r="BG26" s="10"/>
      <c r="BH26" s="139"/>
      <c r="BI26" s="48"/>
    </row>
    <row r="27" spans="1:61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V27" s="135"/>
      <c r="W27" s="136"/>
      <c r="X27" s="140">
        <v>23</v>
      </c>
      <c r="Y27" s="24" t="s">
        <v>819</v>
      </c>
      <c r="Z27" s="10"/>
      <c r="AA27" s="28"/>
      <c r="AB27" s="10"/>
      <c r="AC27" s="139"/>
      <c r="AD27" s="48"/>
      <c r="AE27" s="124"/>
      <c r="AF27" s="135"/>
      <c r="AG27" s="136"/>
      <c r="AH27" s="140">
        <v>23</v>
      </c>
      <c r="AI27" s="24" t="s">
        <v>819</v>
      </c>
      <c r="AJ27" s="10"/>
      <c r="AK27" s="28"/>
      <c r="AL27" s="10"/>
      <c r="AM27" s="139"/>
      <c r="AN27" s="48"/>
      <c r="AQ27" s="135"/>
      <c r="AR27" s="136"/>
      <c r="AS27" s="140">
        <v>23</v>
      </c>
      <c r="AT27" s="24" t="s">
        <v>819</v>
      </c>
      <c r="AU27" s="10"/>
      <c r="AV27" s="28"/>
      <c r="AW27" s="10"/>
      <c r="AX27" s="139"/>
      <c r="AY27" s="48"/>
      <c r="AZ27" s="124"/>
      <c r="BA27" s="135"/>
      <c r="BB27" s="136"/>
      <c r="BC27" s="140">
        <v>23</v>
      </c>
      <c r="BD27" s="24" t="s">
        <v>819</v>
      </c>
      <c r="BE27" s="10"/>
      <c r="BF27" s="28"/>
      <c r="BG27" s="10"/>
      <c r="BH27" s="139"/>
      <c r="BI27" s="48"/>
    </row>
    <row r="28" spans="1:61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  <c r="AQ28" s="135"/>
      <c r="AR28" s="136"/>
      <c r="AS28" s="140">
        <v>24</v>
      </c>
      <c r="AT28" s="24" t="s">
        <v>819</v>
      </c>
      <c r="AU28" s="10"/>
      <c r="AV28" s="28"/>
      <c r="AW28" s="10"/>
      <c r="AX28" s="139"/>
      <c r="AY28" s="48"/>
      <c r="AZ28" s="124"/>
      <c r="BA28" s="135"/>
      <c r="BB28" s="136"/>
      <c r="BC28" s="140">
        <v>24</v>
      </c>
      <c r="BD28" s="24" t="s">
        <v>819</v>
      </c>
      <c r="BE28" s="10"/>
      <c r="BF28" s="28"/>
      <c r="BG28" s="10"/>
      <c r="BH28" s="139"/>
      <c r="BI28" s="48"/>
    </row>
    <row r="29" spans="1:61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  <c r="AQ29" s="135"/>
      <c r="AR29" s="136"/>
      <c r="AS29" s="140">
        <v>25</v>
      </c>
      <c r="AT29" s="24" t="s">
        <v>819</v>
      </c>
      <c r="AU29" s="10"/>
      <c r="AV29" s="28"/>
      <c r="AW29" s="10"/>
      <c r="AX29" s="139"/>
      <c r="AY29" s="48"/>
      <c r="AZ29" s="124"/>
      <c r="BA29" s="135"/>
      <c r="BB29" s="136"/>
      <c r="BC29" s="140">
        <v>25</v>
      </c>
      <c r="BD29" s="24" t="s">
        <v>819</v>
      </c>
      <c r="BE29" s="10"/>
      <c r="BF29" s="28"/>
      <c r="BG29" s="10"/>
      <c r="BH29" s="139"/>
      <c r="BI29" s="48"/>
    </row>
    <row r="30" spans="1:61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  <c r="AQ30" s="135"/>
      <c r="AR30" s="136"/>
      <c r="AS30" s="140">
        <v>26</v>
      </c>
      <c r="AT30" s="24" t="s">
        <v>819</v>
      </c>
      <c r="AU30" s="10"/>
      <c r="AV30" s="28"/>
      <c r="AW30" s="10"/>
      <c r="AX30" s="139"/>
      <c r="AY30" s="48"/>
      <c r="AZ30" s="124"/>
      <c r="BA30" s="135"/>
      <c r="BB30" s="136"/>
      <c r="BC30" s="140">
        <v>26</v>
      </c>
      <c r="BD30" s="24" t="s">
        <v>819</v>
      </c>
      <c r="BE30" s="10"/>
      <c r="BF30" s="28"/>
      <c r="BG30" s="10"/>
      <c r="BH30" s="139"/>
      <c r="BI30" s="48"/>
    </row>
    <row r="31" spans="1:61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  <c r="AQ31" s="135"/>
      <c r="AR31" s="136"/>
      <c r="AS31" s="140">
        <v>27</v>
      </c>
      <c r="AT31" s="24" t="s">
        <v>819</v>
      </c>
      <c r="AU31" s="10"/>
      <c r="AV31" s="28"/>
      <c r="AW31" s="10"/>
      <c r="AX31" s="139"/>
      <c r="AY31" s="48"/>
      <c r="AZ31" s="124"/>
      <c r="BA31" s="135"/>
      <c r="BB31" s="136"/>
      <c r="BC31" s="140">
        <v>27</v>
      </c>
      <c r="BD31" s="24" t="s">
        <v>819</v>
      </c>
      <c r="BE31" s="10"/>
      <c r="BF31" s="28"/>
      <c r="BG31" s="10"/>
      <c r="BH31" s="139"/>
      <c r="BI31" s="48"/>
    </row>
    <row r="32" spans="1:61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  <c r="AQ32" s="135"/>
      <c r="AR32" s="136"/>
      <c r="AS32" s="140">
        <v>28</v>
      </c>
      <c r="AT32" s="24" t="s">
        <v>819</v>
      </c>
      <c r="AU32" s="10"/>
      <c r="AV32" s="28"/>
      <c r="AW32" s="10"/>
      <c r="AX32" s="139"/>
      <c r="AY32" s="48"/>
      <c r="AZ32" s="124"/>
      <c r="BA32" s="135"/>
      <c r="BB32" s="136"/>
      <c r="BC32" s="140">
        <v>28</v>
      </c>
      <c r="BD32" s="24" t="s">
        <v>819</v>
      </c>
      <c r="BE32" s="10"/>
      <c r="BF32" s="28"/>
      <c r="BG32" s="10"/>
      <c r="BH32" s="139"/>
      <c r="BI32" s="48"/>
    </row>
    <row r="33" spans="1:61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  <c r="AQ33" s="135"/>
      <c r="AR33" s="136"/>
      <c r="AS33" s="140">
        <v>29</v>
      </c>
      <c r="AT33" s="24" t="s">
        <v>819</v>
      </c>
      <c r="AU33" s="10"/>
      <c r="AV33" s="28"/>
      <c r="AW33" s="10"/>
      <c r="AX33" s="139"/>
      <c r="AY33" s="48"/>
      <c r="AZ33" s="124"/>
      <c r="BA33" s="135"/>
      <c r="BB33" s="136"/>
      <c r="BC33" s="140">
        <v>29</v>
      </c>
      <c r="BD33" s="24" t="s">
        <v>819</v>
      </c>
      <c r="BE33" s="10"/>
      <c r="BF33" s="28"/>
      <c r="BG33" s="10"/>
      <c r="BH33" s="139"/>
      <c r="BI33" s="48"/>
    </row>
    <row r="34" spans="1:61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  <c r="AQ34" s="135"/>
      <c r="AR34" s="136"/>
      <c r="AS34" s="140">
        <v>30</v>
      </c>
      <c r="AT34" s="24" t="s">
        <v>819</v>
      </c>
      <c r="AU34" s="10"/>
      <c r="AV34" s="28"/>
      <c r="AW34" s="10"/>
      <c r="AX34" s="139"/>
      <c r="AY34" s="48"/>
      <c r="AZ34" s="124"/>
      <c r="BA34" s="135"/>
      <c r="BB34" s="136"/>
      <c r="BC34" s="140">
        <v>30</v>
      </c>
      <c r="BD34" s="24" t="s">
        <v>819</v>
      </c>
      <c r="BE34" s="10"/>
      <c r="BF34" s="28"/>
      <c r="BG34" s="10"/>
      <c r="BH34" s="139"/>
      <c r="BI34" s="48"/>
    </row>
    <row r="35" spans="1:61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  <c r="AQ35" s="135"/>
      <c r="AR35" s="136"/>
      <c r="AS35" s="140">
        <v>31</v>
      </c>
      <c r="AT35" s="24" t="s">
        <v>819</v>
      </c>
      <c r="AU35" s="10"/>
      <c r="AV35" s="28"/>
      <c r="AW35" s="10"/>
      <c r="AX35" s="139"/>
      <c r="AY35" s="48"/>
      <c r="AZ35" s="124"/>
      <c r="BA35" s="135"/>
      <c r="BB35" s="136"/>
      <c r="BC35" s="140">
        <v>31</v>
      </c>
      <c r="BD35" s="24" t="s">
        <v>819</v>
      </c>
      <c r="BE35" s="10"/>
      <c r="BF35" s="28"/>
      <c r="BG35" s="10"/>
      <c r="BH35" s="139"/>
      <c r="BI35" s="48"/>
    </row>
    <row r="36" spans="1:61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  <c r="AQ36" s="135"/>
      <c r="AR36" s="136"/>
      <c r="AS36" s="140">
        <v>32</v>
      </c>
      <c r="AT36" s="24" t="s">
        <v>819</v>
      </c>
      <c r="AU36" s="10"/>
      <c r="AV36" s="28"/>
      <c r="AW36" s="10"/>
      <c r="AX36" s="139"/>
      <c r="AY36" s="48"/>
      <c r="AZ36" s="124"/>
      <c r="BA36" s="135"/>
      <c r="BB36" s="136"/>
      <c r="BC36" s="140">
        <v>32</v>
      </c>
      <c r="BD36" s="24" t="s">
        <v>819</v>
      </c>
      <c r="BE36" s="10"/>
      <c r="BF36" s="28"/>
      <c r="BG36" s="10"/>
      <c r="BH36" s="139"/>
      <c r="BI36" s="48"/>
    </row>
    <row r="37" spans="1:61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  <c r="AQ37" s="135"/>
      <c r="AR37" s="136"/>
      <c r="AS37" s="140">
        <v>33</v>
      </c>
      <c r="AT37" s="24" t="s">
        <v>819</v>
      </c>
      <c r="AU37" s="10"/>
      <c r="AV37" s="28"/>
      <c r="AW37" s="10"/>
      <c r="AX37" s="139"/>
      <c r="AY37" s="48"/>
      <c r="AZ37" s="124"/>
      <c r="BA37" s="135"/>
      <c r="BB37" s="136"/>
      <c r="BC37" s="140">
        <v>33</v>
      </c>
      <c r="BD37" s="24" t="s">
        <v>819</v>
      </c>
      <c r="BE37" s="10"/>
      <c r="BF37" s="28"/>
      <c r="BG37" s="10"/>
      <c r="BH37" s="139"/>
      <c r="BI37" s="48"/>
    </row>
    <row r="38" spans="1:61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  <c r="AQ38" s="135"/>
      <c r="AR38" s="136"/>
      <c r="AS38" s="140">
        <v>34</v>
      </c>
      <c r="AT38" s="24" t="s">
        <v>819</v>
      </c>
      <c r="AU38" s="10"/>
      <c r="AV38" s="28"/>
      <c r="AW38" s="10"/>
      <c r="AX38" s="139"/>
      <c r="AY38" s="48"/>
      <c r="AZ38" s="124"/>
      <c r="BA38" s="135"/>
      <c r="BB38" s="136"/>
      <c r="BC38" s="140">
        <v>34</v>
      </c>
      <c r="BD38" s="24" t="s">
        <v>819</v>
      </c>
      <c r="BE38" s="10"/>
      <c r="BF38" s="28"/>
      <c r="BG38" s="10"/>
      <c r="BH38" s="139"/>
      <c r="BI38" s="48"/>
    </row>
    <row r="39" spans="1:61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  <c r="AQ39" s="135"/>
      <c r="AR39" s="136"/>
      <c r="AS39" s="140">
        <v>35</v>
      </c>
      <c r="AT39" s="24" t="s">
        <v>819</v>
      </c>
      <c r="AU39" s="10"/>
      <c r="AV39" s="28"/>
      <c r="AW39" s="10"/>
      <c r="AX39" s="139"/>
      <c r="AY39" s="48"/>
      <c r="AZ39" s="124"/>
      <c r="BA39" s="135"/>
      <c r="BB39" s="136"/>
      <c r="BC39" s="140">
        <v>35</v>
      </c>
      <c r="BD39" s="24" t="s">
        <v>819</v>
      </c>
      <c r="BE39" s="10"/>
      <c r="BF39" s="28"/>
      <c r="BG39" s="10"/>
      <c r="BH39" s="139"/>
      <c r="BI39" s="48"/>
    </row>
    <row r="40" spans="1:61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  <c r="AQ40" s="135"/>
      <c r="AR40" s="136"/>
      <c r="AS40" s="140">
        <v>36</v>
      </c>
      <c r="AT40" s="24" t="s">
        <v>819</v>
      </c>
      <c r="AU40" s="10"/>
      <c r="AV40" s="28"/>
      <c r="AW40" s="10"/>
      <c r="AX40" s="139"/>
      <c r="AY40" s="48"/>
      <c r="AZ40" s="124"/>
      <c r="BA40" s="135"/>
      <c r="BB40" s="136"/>
      <c r="BC40" s="140">
        <v>36</v>
      </c>
      <c r="BD40" s="24" t="s">
        <v>819</v>
      </c>
      <c r="BE40" s="10"/>
      <c r="BF40" s="28"/>
      <c r="BG40" s="10"/>
      <c r="BH40" s="139"/>
      <c r="BI40" s="48"/>
    </row>
    <row r="41" spans="1:61">
      <c r="A41" s="135"/>
      <c r="B41" s="136"/>
      <c r="C41" s="140">
        <v>37</v>
      </c>
      <c r="D41" s="24" t="s">
        <v>819</v>
      </c>
      <c r="E41" s="10"/>
      <c r="F41" s="143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143"/>
      <c r="Q41" s="10"/>
      <c r="R41" s="24"/>
      <c r="S41" s="48"/>
      <c r="T41" s="125"/>
      <c r="V41" s="135"/>
      <c r="W41" s="136"/>
      <c r="X41" s="140">
        <v>37</v>
      </c>
      <c r="Y41" s="24" t="s">
        <v>819</v>
      </c>
      <c r="Z41" s="10"/>
      <c r="AA41" s="143"/>
      <c r="AB41" s="10"/>
      <c r="AC41" s="24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143"/>
      <c r="AL41" s="10"/>
      <c r="AM41" s="24"/>
      <c r="AN41" s="48"/>
      <c r="AQ41" s="135"/>
      <c r="AR41" s="136"/>
      <c r="AS41" s="140">
        <v>37</v>
      </c>
      <c r="AT41" s="24" t="s">
        <v>819</v>
      </c>
      <c r="AU41" s="10"/>
      <c r="AV41" s="143"/>
      <c r="AW41" s="10"/>
      <c r="AX41" s="24"/>
      <c r="AY41" s="48"/>
      <c r="AZ41" s="124"/>
      <c r="BA41" s="135"/>
      <c r="BB41" s="136"/>
      <c r="BC41" s="140">
        <v>37</v>
      </c>
      <c r="BD41" s="24" t="s">
        <v>819</v>
      </c>
      <c r="BE41" s="10"/>
      <c r="BF41" s="143"/>
      <c r="BG41" s="10"/>
      <c r="BH41" s="24"/>
      <c r="BI41" s="48"/>
    </row>
    <row r="42" spans="1:61">
      <c r="A42" s="135"/>
      <c r="B42" s="136"/>
      <c r="C42" s="140">
        <v>38</v>
      </c>
      <c r="D42" s="24" t="s">
        <v>819</v>
      </c>
      <c r="E42" s="10"/>
      <c r="F42" s="143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143"/>
      <c r="Q42" s="10"/>
      <c r="R42" s="24"/>
      <c r="S42" s="48"/>
      <c r="T42" s="125"/>
      <c r="V42" s="135"/>
      <c r="W42" s="136"/>
      <c r="X42" s="140">
        <v>38</v>
      </c>
      <c r="Y42" s="24" t="s">
        <v>819</v>
      </c>
      <c r="Z42" s="10"/>
      <c r="AA42" s="143"/>
      <c r="AB42" s="10"/>
      <c r="AC42" s="24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143"/>
      <c r="AL42" s="10"/>
      <c r="AM42" s="24"/>
      <c r="AN42" s="48"/>
      <c r="AQ42" s="135"/>
      <c r="AR42" s="136"/>
      <c r="AS42" s="140">
        <v>38</v>
      </c>
      <c r="AT42" s="24" t="s">
        <v>819</v>
      </c>
      <c r="AU42" s="10"/>
      <c r="AV42" s="143"/>
      <c r="AW42" s="10"/>
      <c r="AX42" s="24"/>
      <c r="AY42" s="48"/>
      <c r="AZ42" s="124"/>
      <c r="BA42" s="135"/>
      <c r="BB42" s="136"/>
      <c r="BC42" s="140">
        <v>38</v>
      </c>
      <c r="BD42" s="24" t="s">
        <v>819</v>
      </c>
      <c r="BE42" s="10"/>
      <c r="BF42" s="143"/>
      <c r="BG42" s="10"/>
      <c r="BH42" s="24"/>
      <c r="BI42" s="48"/>
    </row>
    <row r="43" spans="1:61">
      <c r="A43" s="135"/>
      <c r="B43" s="136"/>
      <c r="C43" s="140">
        <v>39</v>
      </c>
      <c r="D43" s="24" t="s">
        <v>819</v>
      </c>
      <c r="E43" s="10"/>
      <c r="F43" s="143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143"/>
      <c r="Q43" s="10"/>
      <c r="R43" s="24"/>
      <c r="S43" s="48"/>
      <c r="T43" s="125"/>
      <c r="V43" s="135"/>
      <c r="W43" s="136"/>
      <c r="X43" s="140">
        <v>39</v>
      </c>
      <c r="Y43" s="24" t="s">
        <v>819</v>
      </c>
      <c r="Z43" s="10"/>
      <c r="AA43" s="143"/>
      <c r="AB43" s="10"/>
      <c r="AC43" s="24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143"/>
      <c r="AL43" s="10"/>
      <c r="AM43" s="24"/>
      <c r="AN43" s="48"/>
      <c r="AQ43" s="135"/>
      <c r="AR43" s="136"/>
      <c r="AS43" s="140">
        <v>39</v>
      </c>
      <c r="AT43" s="24" t="s">
        <v>819</v>
      </c>
      <c r="AU43" s="10"/>
      <c r="AV43" s="143"/>
      <c r="AW43" s="10"/>
      <c r="AX43" s="24"/>
      <c r="AY43" s="48"/>
      <c r="AZ43" s="124"/>
      <c r="BA43" s="135"/>
      <c r="BB43" s="136"/>
      <c r="BC43" s="140">
        <v>39</v>
      </c>
      <c r="BD43" s="24" t="s">
        <v>819</v>
      </c>
      <c r="BE43" s="10"/>
      <c r="BF43" s="143"/>
      <c r="BG43" s="10"/>
      <c r="BH43" s="24"/>
      <c r="BI43" s="48"/>
    </row>
    <row r="44" spans="1:61">
      <c r="A44" s="135"/>
      <c r="B44" s="136"/>
      <c r="C44" s="140">
        <v>40</v>
      </c>
      <c r="D44" s="24" t="s">
        <v>819</v>
      </c>
      <c r="E44" s="10"/>
      <c r="F44" s="143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143"/>
      <c r="Q44" s="10"/>
      <c r="R44" s="24"/>
      <c r="S44" s="48"/>
      <c r="T44" s="125"/>
      <c r="V44" s="135"/>
      <c r="W44" s="136"/>
      <c r="X44" s="140">
        <v>40</v>
      </c>
      <c r="Y44" s="24" t="s">
        <v>819</v>
      </c>
      <c r="Z44" s="10"/>
      <c r="AA44" s="143"/>
      <c r="AB44" s="10"/>
      <c r="AC44" s="24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143"/>
      <c r="AL44" s="10"/>
      <c r="AM44" s="24"/>
      <c r="AN44" s="48"/>
      <c r="AQ44" s="135"/>
      <c r="AR44" s="136"/>
      <c r="AS44" s="140">
        <v>40</v>
      </c>
      <c r="AT44" s="24" t="s">
        <v>819</v>
      </c>
      <c r="AU44" s="10"/>
      <c r="AV44" s="143"/>
      <c r="AW44" s="10"/>
      <c r="AX44" s="24"/>
      <c r="AY44" s="48"/>
      <c r="AZ44" s="124"/>
      <c r="BA44" s="135"/>
      <c r="BB44" s="136"/>
      <c r="BC44" s="140">
        <v>40</v>
      </c>
      <c r="BD44" s="24" t="s">
        <v>819</v>
      </c>
      <c r="BE44" s="10"/>
      <c r="BF44" s="143"/>
      <c r="BG44" s="10"/>
      <c r="BH44" s="24"/>
      <c r="BI44" s="48"/>
    </row>
    <row r="45" spans="1:61">
      <c r="A45" s="135"/>
      <c r="B45" s="136"/>
      <c r="C45" s="140">
        <v>41</v>
      </c>
      <c r="D45" s="24" t="s">
        <v>819</v>
      </c>
      <c r="E45" s="10"/>
      <c r="F45" s="143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143"/>
      <c r="Q45" s="10"/>
      <c r="R45" s="24"/>
      <c r="S45" s="48"/>
      <c r="T45" s="125"/>
      <c r="V45" s="135"/>
      <c r="W45" s="136"/>
      <c r="X45" s="140">
        <v>41</v>
      </c>
      <c r="Y45" s="24" t="s">
        <v>819</v>
      </c>
      <c r="Z45" s="10"/>
      <c r="AA45" s="143"/>
      <c r="AB45" s="10"/>
      <c r="AC45" s="24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143"/>
      <c r="AL45" s="10"/>
      <c r="AM45" s="24"/>
      <c r="AN45" s="48"/>
      <c r="AQ45" s="135"/>
      <c r="AR45" s="136"/>
      <c r="AS45" s="140">
        <v>41</v>
      </c>
      <c r="AT45" s="24" t="s">
        <v>819</v>
      </c>
      <c r="AU45" s="10"/>
      <c r="AV45" s="143"/>
      <c r="AW45" s="10"/>
      <c r="AX45" s="24"/>
      <c r="AY45" s="48"/>
      <c r="AZ45" s="124"/>
      <c r="BA45" s="135"/>
      <c r="BB45" s="136"/>
      <c r="BC45" s="140">
        <v>41</v>
      </c>
      <c r="BD45" s="24" t="s">
        <v>819</v>
      </c>
      <c r="BE45" s="10"/>
      <c r="BF45" s="143"/>
      <c r="BG45" s="10"/>
      <c r="BH45" s="24"/>
      <c r="BI45" s="48"/>
    </row>
    <row r="46" spans="1:61">
      <c r="A46" s="135"/>
      <c r="B46" s="136"/>
      <c r="C46" s="140">
        <v>42</v>
      </c>
      <c r="D46" s="24" t="s">
        <v>819</v>
      </c>
      <c r="E46" s="10"/>
      <c r="F46" s="143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143"/>
      <c r="Q46" s="10"/>
      <c r="R46" s="24"/>
      <c r="S46" s="48"/>
      <c r="T46" s="125"/>
      <c r="V46" s="135"/>
      <c r="W46" s="136"/>
      <c r="X46" s="140">
        <v>42</v>
      </c>
      <c r="Y46" s="24" t="s">
        <v>819</v>
      </c>
      <c r="Z46" s="10"/>
      <c r="AA46" s="143"/>
      <c r="AB46" s="10"/>
      <c r="AC46" s="24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143"/>
      <c r="AL46" s="10"/>
      <c r="AM46" s="24"/>
      <c r="AN46" s="48"/>
      <c r="AQ46" s="135"/>
      <c r="AR46" s="136"/>
      <c r="AS46" s="140">
        <v>42</v>
      </c>
      <c r="AT46" s="24" t="s">
        <v>819</v>
      </c>
      <c r="AU46" s="10"/>
      <c r="AV46" s="143"/>
      <c r="AW46" s="10"/>
      <c r="AX46" s="24"/>
      <c r="AY46" s="48"/>
      <c r="AZ46" s="124"/>
      <c r="BA46" s="135"/>
      <c r="BB46" s="136"/>
      <c r="BC46" s="140">
        <v>42</v>
      </c>
      <c r="BD46" s="24" t="s">
        <v>819</v>
      </c>
      <c r="BE46" s="10"/>
      <c r="BF46" s="143"/>
      <c r="BG46" s="10"/>
      <c r="BH46" s="24"/>
      <c r="BI46" s="48"/>
    </row>
    <row r="47" spans="1:61">
      <c r="A47" s="135"/>
      <c r="B47" s="136"/>
      <c r="C47" s="140">
        <v>43</v>
      </c>
      <c r="D47" s="24" t="s">
        <v>819</v>
      </c>
      <c r="E47" s="10"/>
      <c r="F47" s="143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143"/>
      <c r="Q47" s="10"/>
      <c r="R47" s="24"/>
      <c r="S47" s="48"/>
      <c r="T47" s="125"/>
      <c r="V47" s="135"/>
      <c r="W47" s="136"/>
      <c r="X47" s="140">
        <v>43</v>
      </c>
      <c r="Y47" s="24" t="s">
        <v>819</v>
      </c>
      <c r="Z47" s="10"/>
      <c r="AA47" s="143"/>
      <c r="AB47" s="10"/>
      <c r="AC47" s="24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143"/>
      <c r="AL47" s="10"/>
      <c r="AM47" s="24"/>
      <c r="AN47" s="48"/>
      <c r="AQ47" s="135"/>
      <c r="AR47" s="136"/>
      <c r="AS47" s="140">
        <v>43</v>
      </c>
      <c r="AT47" s="24" t="s">
        <v>819</v>
      </c>
      <c r="AU47" s="10"/>
      <c r="AV47" s="143"/>
      <c r="AW47" s="10"/>
      <c r="AX47" s="24"/>
      <c r="AY47" s="48"/>
      <c r="AZ47" s="124"/>
      <c r="BA47" s="135"/>
      <c r="BB47" s="136"/>
      <c r="BC47" s="140">
        <v>43</v>
      </c>
      <c r="BD47" s="24" t="s">
        <v>819</v>
      </c>
      <c r="BE47" s="10"/>
      <c r="BF47" s="143"/>
      <c r="BG47" s="10"/>
      <c r="BH47" s="24"/>
      <c r="BI47" s="48"/>
    </row>
    <row r="48" spans="1:61">
      <c r="A48" s="135"/>
      <c r="B48" s="136"/>
      <c r="C48" s="140">
        <v>44</v>
      </c>
      <c r="D48" s="24" t="s">
        <v>819</v>
      </c>
      <c r="E48" s="10"/>
      <c r="F48" s="143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143"/>
      <c r="Q48" s="10"/>
      <c r="R48" s="24"/>
      <c r="S48" s="48"/>
      <c r="T48" s="125"/>
      <c r="V48" s="135"/>
      <c r="W48" s="136"/>
      <c r="X48" s="140">
        <v>44</v>
      </c>
      <c r="Y48" s="24" t="s">
        <v>819</v>
      </c>
      <c r="Z48" s="10"/>
      <c r="AA48" s="143"/>
      <c r="AB48" s="10"/>
      <c r="AC48" s="24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143"/>
      <c r="AL48" s="10"/>
      <c r="AM48" s="24"/>
      <c r="AN48" s="48"/>
      <c r="AQ48" s="135"/>
      <c r="AR48" s="136"/>
      <c r="AS48" s="140">
        <v>44</v>
      </c>
      <c r="AT48" s="24" t="s">
        <v>819</v>
      </c>
      <c r="AU48" s="10"/>
      <c r="AV48" s="143"/>
      <c r="AW48" s="10"/>
      <c r="AX48" s="24"/>
      <c r="AY48" s="48"/>
      <c r="AZ48" s="124"/>
      <c r="BA48" s="135"/>
      <c r="BB48" s="136"/>
      <c r="BC48" s="140">
        <v>44</v>
      </c>
      <c r="BD48" s="24" t="s">
        <v>819</v>
      </c>
      <c r="BE48" s="10"/>
      <c r="BF48" s="143"/>
      <c r="BG48" s="10"/>
      <c r="BH48" s="24"/>
      <c r="BI48" s="48"/>
    </row>
    <row r="49" spans="1:61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  <c r="AQ49" s="135"/>
      <c r="AR49" s="136"/>
      <c r="AS49" s="101">
        <v>45</v>
      </c>
      <c r="AT49" s="102" t="s">
        <v>819</v>
      </c>
      <c r="AU49" s="103"/>
      <c r="AV49" s="104"/>
      <c r="AW49" s="103"/>
      <c r="AX49" s="104"/>
      <c r="AY49" s="105"/>
      <c r="AZ49" s="124"/>
      <c r="BA49" s="135"/>
      <c r="BB49" s="136"/>
      <c r="BC49" s="101">
        <v>45</v>
      </c>
      <c r="BD49" s="102" t="s">
        <v>819</v>
      </c>
      <c r="BE49" s="103"/>
      <c r="BF49" s="104"/>
      <c r="BG49" s="103"/>
      <c r="BH49" s="104"/>
      <c r="BI49" s="105"/>
    </row>
    <row r="50" spans="1:61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  <c r="AQ50" s="135"/>
      <c r="AR50" s="136"/>
      <c r="AS50" s="101">
        <v>46</v>
      </c>
      <c r="AT50" s="102" t="s">
        <v>819</v>
      </c>
      <c r="AU50" s="103"/>
      <c r="AV50" s="104"/>
      <c r="AW50" s="103"/>
      <c r="AX50" s="104"/>
      <c r="AY50" s="105"/>
      <c r="AZ50" s="124"/>
      <c r="BA50" s="135"/>
      <c r="BB50" s="136"/>
      <c r="BC50" s="101">
        <v>46</v>
      </c>
      <c r="BD50" s="102" t="s">
        <v>819</v>
      </c>
      <c r="BE50" s="103"/>
      <c r="BF50" s="104"/>
      <c r="BG50" s="103"/>
      <c r="BH50" s="104"/>
      <c r="BI50" s="105"/>
    </row>
    <row r="51" s="160" customFormat="1" ht="31" spans="1:61">
      <c r="A51" s="137"/>
      <c r="B51" s="138"/>
      <c r="C51" s="134">
        <v>47</v>
      </c>
      <c r="D51" s="54" t="s">
        <v>819</v>
      </c>
      <c r="E51" s="36" t="str">
        <f>VLOOKUP(F51,'00设备表'!$D:$F,3,0)</f>
        <v>HW105-05</v>
      </c>
      <c r="F51" s="98" t="str">
        <f>$L$1</f>
        <v>政务外网区专线交换机-2</v>
      </c>
      <c r="G51" s="36" t="str">
        <f>VLOOKUP(F51,'00设备表'!$D:$F,2,0)</f>
        <v>华为CE6881H</v>
      </c>
      <c r="H51" s="54" t="s">
        <v>925</v>
      </c>
      <c r="I51" s="130" t="s">
        <v>604</v>
      </c>
      <c r="J51" s="131"/>
      <c r="K51" s="137"/>
      <c r="L51" s="138"/>
      <c r="M51" s="134">
        <v>47</v>
      </c>
      <c r="N51" s="54" t="s">
        <v>819</v>
      </c>
      <c r="O51" s="36" t="str">
        <f>VLOOKUP(P51,'00设备表'!$D:$F,3,0)</f>
        <v>HW105-04</v>
      </c>
      <c r="P51" s="98" t="str">
        <f>$B$1</f>
        <v>政务外网区专线交换机-1</v>
      </c>
      <c r="Q51" s="36" t="str">
        <f>VLOOKUP(P51,'00设备表'!$D:$F,2,0)</f>
        <v>华为CE6881H</v>
      </c>
      <c r="R51" s="54" t="s">
        <v>925</v>
      </c>
      <c r="S51" s="130" t="s">
        <v>604</v>
      </c>
      <c r="T51" s="160"/>
      <c r="U51" s="160"/>
      <c r="V51" s="137"/>
      <c r="W51" s="138"/>
      <c r="X51" s="134">
        <v>47</v>
      </c>
      <c r="Y51" s="54" t="s">
        <v>819</v>
      </c>
      <c r="Z51" s="36" t="str">
        <f>VLOOKUP(AA51,'00设备表'!$D:$F,3,0)</f>
        <v>HW108-01</v>
      </c>
      <c r="AA51" s="98" t="str">
        <f>$AG$1</f>
        <v>互联网区万兆存储交换机-1</v>
      </c>
      <c r="AB51" s="36" t="str">
        <f>VLOOKUP(AA51,'00设备表'!$D:$F,2,0)</f>
        <v>华为CE6881H</v>
      </c>
      <c r="AC51" s="54" t="s">
        <v>926</v>
      </c>
      <c r="AD51" s="130" t="s">
        <v>604</v>
      </c>
      <c r="AE51" s="131"/>
      <c r="AF51" s="137"/>
      <c r="AG51" s="138"/>
      <c r="AH51" s="134">
        <v>47</v>
      </c>
      <c r="AI51" s="54" t="s">
        <v>819</v>
      </c>
      <c r="AJ51" s="36" t="str">
        <f>VLOOKUP(AK51,'00设备表'!$D:$F,3,0)</f>
        <v>HW107-08</v>
      </c>
      <c r="AK51" s="98" t="str">
        <f>$W$1</f>
        <v>互联网区计算节点-2</v>
      </c>
      <c r="AL51" s="36" t="str">
        <f>VLOOKUP(AK51,'00设备表'!$D:$F,2,0)</f>
        <v>烽火R220K V2</v>
      </c>
      <c r="AM51" s="54" t="s">
        <v>926</v>
      </c>
      <c r="AN51" s="130" t="s">
        <v>604</v>
      </c>
      <c r="AO51" s="161"/>
      <c r="AP51" s="161"/>
      <c r="AQ51" s="137"/>
      <c r="AR51" s="138"/>
      <c r="AS51" s="134">
        <v>47</v>
      </c>
      <c r="AT51" s="54" t="s">
        <v>819</v>
      </c>
      <c r="AU51" s="36" t="str">
        <f>VLOOKUP(AV51,'00设备表'!$D:$F,3,0)</f>
        <v>HW107-08</v>
      </c>
      <c r="AV51" s="98" t="str">
        <f>$BB$1</f>
        <v>互联网区专线交换机-2</v>
      </c>
      <c r="AW51" s="36" t="str">
        <f>VLOOKUP(AV51,'00设备表'!$D:$F,2,0)</f>
        <v>华为CE6881H</v>
      </c>
      <c r="AX51" s="54" t="s">
        <v>925</v>
      </c>
      <c r="AY51" s="130" t="s">
        <v>604</v>
      </c>
      <c r="AZ51" s="131"/>
      <c r="BA51" s="137"/>
      <c r="BB51" s="138"/>
      <c r="BC51" s="134">
        <v>47</v>
      </c>
      <c r="BD51" s="54" t="s">
        <v>819</v>
      </c>
      <c r="BE51" s="36" t="str">
        <f>VLOOKUP(BF51,'00设备表'!$D:$F,3,0)</f>
        <v>HW107-07</v>
      </c>
      <c r="BF51" s="98" t="str">
        <f>$AR$1</f>
        <v>互联网区专线交换机-1</v>
      </c>
      <c r="BG51" s="36" t="str">
        <f>VLOOKUP(BF51,'00设备表'!$D:$F,2,0)</f>
        <v>华为CE6881H</v>
      </c>
      <c r="BH51" s="54" t="s">
        <v>925</v>
      </c>
      <c r="BI51" s="130" t="s">
        <v>604</v>
      </c>
    </row>
    <row r="52" s="160" customFormat="1" ht="31" spans="1:61">
      <c r="A52" s="137"/>
      <c r="B52" s="130"/>
      <c r="C52" s="134">
        <v>48</v>
      </c>
      <c r="D52" s="54" t="s">
        <v>819</v>
      </c>
      <c r="E52" s="36" t="str">
        <f>VLOOKUP(F52,'00设备表'!$D:$F,3,0)</f>
        <v>HW105-05</v>
      </c>
      <c r="F52" s="98" t="str">
        <f>$L$1</f>
        <v>政务外网区专线交换机-2</v>
      </c>
      <c r="G52" s="36" t="str">
        <f>VLOOKUP(F52,'00设备表'!$D:$F,2,0)</f>
        <v>华为CE6881H</v>
      </c>
      <c r="H52" s="54" t="s">
        <v>927</v>
      </c>
      <c r="I52" s="130" t="s">
        <v>604</v>
      </c>
      <c r="J52" s="131"/>
      <c r="K52" s="137"/>
      <c r="L52" s="130"/>
      <c r="M52" s="134">
        <v>48</v>
      </c>
      <c r="N52" s="54" t="s">
        <v>819</v>
      </c>
      <c r="O52" s="36" t="str">
        <f>VLOOKUP(P52,'00设备表'!$D:$F,3,0)</f>
        <v>HW105-04</v>
      </c>
      <c r="P52" s="98" t="str">
        <f>$B$1</f>
        <v>政务外网区专线交换机-1</v>
      </c>
      <c r="Q52" s="36" t="str">
        <f>VLOOKUP(P52,'00设备表'!$D:$F,2,0)</f>
        <v>华为CE6881H</v>
      </c>
      <c r="R52" s="54" t="s">
        <v>927</v>
      </c>
      <c r="S52" s="130" t="s">
        <v>604</v>
      </c>
      <c r="T52" s="160"/>
      <c r="U52" s="160"/>
      <c r="V52" s="137"/>
      <c r="W52" s="130"/>
      <c r="X52" s="134">
        <v>48</v>
      </c>
      <c r="Y52" s="54" t="s">
        <v>819</v>
      </c>
      <c r="Z52" s="36" t="str">
        <f>VLOOKUP(AA52,'00设备表'!$D:$F,3,0)</f>
        <v>HW108-01</v>
      </c>
      <c r="AA52" s="98" t="str">
        <f>$AG$1</f>
        <v>互联网区万兆存储交换机-1</v>
      </c>
      <c r="AB52" s="36" t="str">
        <f>VLOOKUP(AA52,'00设备表'!$D:$F,2,0)</f>
        <v>华为CE6881H</v>
      </c>
      <c r="AC52" s="54" t="s">
        <v>928</v>
      </c>
      <c r="AD52" s="130" t="s">
        <v>604</v>
      </c>
      <c r="AE52" s="131"/>
      <c r="AF52" s="137"/>
      <c r="AG52" s="130"/>
      <c r="AH52" s="134">
        <v>48</v>
      </c>
      <c r="AI52" s="54" t="s">
        <v>819</v>
      </c>
      <c r="AJ52" s="36" t="str">
        <f>VLOOKUP(AK52,'00设备表'!$D:$F,3,0)</f>
        <v>HW107-08</v>
      </c>
      <c r="AK52" s="98" t="str">
        <f>$W$1</f>
        <v>互联网区计算节点-2</v>
      </c>
      <c r="AL52" s="36" t="str">
        <f>VLOOKUP(AK52,'00设备表'!$D:$F,2,0)</f>
        <v>烽火R220K V2</v>
      </c>
      <c r="AM52" s="54" t="s">
        <v>928</v>
      </c>
      <c r="AN52" s="130" t="s">
        <v>604</v>
      </c>
      <c r="AO52" s="161"/>
      <c r="AP52" s="161"/>
      <c r="AQ52" s="137"/>
      <c r="AR52" s="130"/>
      <c r="AS52" s="134">
        <v>48</v>
      </c>
      <c r="AT52" s="54" t="s">
        <v>819</v>
      </c>
      <c r="AU52" s="36" t="str">
        <f>VLOOKUP(AV52,'00设备表'!$D:$F,3,0)</f>
        <v>HW107-08</v>
      </c>
      <c r="AV52" s="98" t="str">
        <f>$BB$1</f>
        <v>互联网区专线交换机-2</v>
      </c>
      <c r="AW52" s="36" t="str">
        <f>VLOOKUP(AV52,'00设备表'!$D:$F,2,0)</f>
        <v>华为CE6881H</v>
      </c>
      <c r="AX52" s="54" t="s">
        <v>927</v>
      </c>
      <c r="AY52" s="130" t="s">
        <v>604</v>
      </c>
      <c r="AZ52" s="131"/>
      <c r="BA52" s="137"/>
      <c r="BB52" s="130"/>
      <c r="BC52" s="134">
        <v>48</v>
      </c>
      <c r="BD52" s="54" t="s">
        <v>819</v>
      </c>
      <c r="BE52" s="36" t="str">
        <f>VLOOKUP(BF52,'00设备表'!$D:$F,3,0)</f>
        <v>HW107-07</v>
      </c>
      <c r="BF52" s="98" t="str">
        <f>$AR$1</f>
        <v>互联网区专线交换机-1</v>
      </c>
      <c r="BG52" s="36" t="str">
        <f>VLOOKUP(BF52,'00设备表'!$D:$F,2,0)</f>
        <v>华为CE6881H</v>
      </c>
      <c r="BH52" s="54" t="s">
        <v>927</v>
      </c>
      <c r="BI52" s="130" t="s">
        <v>604</v>
      </c>
    </row>
    <row r="53" s="160" customFormat="1" ht="31" spans="1:61">
      <c r="A53" s="137"/>
      <c r="B53" s="130" t="s">
        <v>929</v>
      </c>
      <c r="C53" s="134">
        <v>49</v>
      </c>
      <c r="D53" s="142" t="s">
        <v>796</v>
      </c>
      <c r="E53" s="36" t="str">
        <f>VLOOKUP(F53,'00设备表'!$D:$F,3,0)</f>
        <v>HW105-01</v>
      </c>
      <c r="F53" s="147" t="s">
        <v>352</v>
      </c>
      <c r="G53" s="36" t="str">
        <f>VLOOKUP(F53,'00设备表'!$D:$F,2,0)</f>
        <v>华为CE8865-4C</v>
      </c>
      <c r="H53" s="54" t="s">
        <v>948</v>
      </c>
      <c r="I53" s="54"/>
      <c r="J53" s="148"/>
      <c r="K53" s="137"/>
      <c r="L53" s="130" t="s">
        <v>929</v>
      </c>
      <c r="M53" s="134">
        <v>49</v>
      </c>
      <c r="N53" s="142" t="s">
        <v>796</v>
      </c>
      <c r="O53" s="36" t="str">
        <f>VLOOKUP(P53,'00设备表'!$D:$F,3,0)</f>
        <v>HW105-01</v>
      </c>
      <c r="P53" s="147" t="s">
        <v>352</v>
      </c>
      <c r="Q53" s="36" t="str">
        <f>VLOOKUP(P53,'00设备表'!$D:$F,2,0)</f>
        <v>华为CE8865-4C</v>
      </c>
      <c r="R53" s="54" t="s">
        <v>949</v>
      </c>
      <c r="S53" s="54"/>
      <c r="T53" s="160"/>
      <c r="U53" s="160"/>
      <c r="V53" s="137"/>
      <c r="W53" s="130" t="s">
        <v>929</v>
      </c>
      <c r="X53" s="134">
        <v>49</v>
      </c>
      <c r="Y53" s="142" t="s">
        <v>796</v>
      </c>
      <c r="Z53" s="36" t="str">
        <f>VLOOKUP(AA53,'00设备表'!$D:$F,3,0)</f>
        <v>HW107-02</v>
      </c>
      <c r="AA53" s="147" t="s">
        <v>450</v>
      </c>
      <c r="AB53" s="36" t="str">
        <f>VLOOKUP(AA53,'00设备表'!$D:$F,2,0)</f>
        <v>华为CE8865-4C</v>
      </c>
      <c r="AC53" s="54" t="s">
        <v>825</v>
      </c>
      <c r="AD53" s="54"/>
      <c r="AE53" s="148"/>
      <c r="AF53" s="137"/>
      <c r="AG53" s="130" t="s">
        <v>929</v>
      </c>
      <c r="AH53" s="134">
        <v>49</v>
      </c>
      <c r="AI53" s="142" t="s">
        <v>796</v>
      </c>
      <c r="AJ53" s="36" t="str">
        <f>VLOOKUP(AK53,'00设备表'!$D:$F,3,0)</f>
        <v>HW107-02</v>
      </c>
      <c r="AK53" s="147" t="s">
        <v>450</v>
      </c>
      <c r="AL53" s="36" t="str">
        <f>VLOOKUP(AK53,'00设备表'!$D:$F,2,0)</f>
        <v>华为CE8865-4C</v>
      </c>
      <c r="AM53" s="54" t="s">
        <v>905</v>
      </c>
      <c r="AN53" s="54"/>
      <c r="AO53" s="161"/>
      <c r="AP53" s="161"/>
      <c r="AQ53" s="137"/>
      <c r="AR53" s="130" t="s">
        <v>929</v>
      </c>
      <c r="AS53" s="134">
        <v>49</v>
      </c>
      <c r="AT53" s="142" t="s">
        <v>796</v>
      </c>
      <c r="AU53" s="36" t="str">
        <f>VLOOKUP(AV53,'00设备表'!$D:$F,3,0)</f>
        <v>HW107-02</v>
      </c>
      <c r="AV53" s="147" t="s">
        <v>450</v>
      </c>
      <c r="AW53" s="36" t="str">
        <f>VLOOKUP(AV53,'00设备表'!$D:$F,2,0)</f>
        <v>华为CE8865-4C</v>
      </c>
      <c r="AX53" s="54" t="s">
        <v>948</v>
      </c>
      <c r="AY53" s="54"/>
      <c r="AZ53" s="148"/>
      <c r="BA53" s="137"/>
      <c r="BB53" s="130" t="s">
        <v>929</v>
      </c>
      <c r="BC53" s="134">
        <v>49</v>
      </c>
      <c r="BD53" s="142" t="s">
        <v>796</v>
      </c>
      <c r="BE53" s="36" t="str">
        <f>VLOOKUP(BF53,'00设备表'!$D:$F,3,0)</f>
        <v>HW107-02</v>
      </c>
      <c r="BF53" s="147" t="s">
        <v>450</v>
      </c>
      <c r="BG53" s="36" t="str">
        <f>VLOOKUP(BF53,'00设备表'!$D:$F,2,0)</f>
        <v>华为CE8865-4C</v>
      </c>
      <c r="BH53" s="54" t="s">
        <v>949</v>
      </c>
      <c r="BI53" s="54"/>
    </row>
    <row r="54" s="160" customFormat="1" ht="31" spans="1:61">
      <c r="A54" s="137"/>
      <c r="B54" s="130"/>
      <c r="C54" s="134">
        <v>50</v>
      </c>
      <c r="D54" s="142" t="s">
        <v>796</v>
      </c>
      <c r="E54" s="36" t="str">
        <f>VLOOKUP(F54,'00设备表'!$D:$F,3,0)</f>
        <v>HW105-02</v>
      </c>
      <c r="F54" s="147" t="s">
        <v>364</v>
      </c>
      <c r="G54" s="36" t="str">
        <f>VLOOKUP(F54,'00设备表'!$D:$F,2,0)</f>
        <v>华为CE8865-4C</v>
      </c>
      <c r="H54" s="54" t="s">
        <v>948</v>
      </c>
      <c r="I54" s="54"/>
      <c r="J54" s="148"/>
      <c r="K54" s="137"/>
      <c r="L54" s="130"/>
      <c r="M54" s="134">
        <v>50</v>
      </c>
      <c r="N54" s="142" t="s">
        <v>796</v>
      </c>
      <c r="O54" s="36" t="str">
        <f>VLOOKUP(P54,'00设备表'!$D:$F,3,0)</f>
        <v>HW105-02</v>
      </c>
      <c r="P54" s="147" t="s">
        <v>364</v>
      </c>
      <c r="Q54" s="36" t="str">
        <f>VLOOKUP(P54,'00设备表'!$D:$F,2,0)</f>
        <v>华为CE8865-4C</v>
      </c>
      <c r="R54" s="54" t="s">
        <v>949</v>
      </c>
      <c r="S54" s="54"/>
      <c r="T54" s="160"/>
      <c r="U54" s="160"/>
      <c r="V54" s="137"/>
      <c r="W54" s="130"/>
      <c r="X54" s="134">
        <v>50</v>
      </c>
      <c r="Y54" s="142" t="s">
        <v>796</v>
      </c>
      <c r="Z54" s="36" t="str">
        <f>VLOOKUP(AA54,'00设备表'!$D:$F,3,0)</f>
        <v>HW107-03</v>
      </c>
      <c r="AA54" s="147" t="s">
        <v>461</v>
      </c>
      <c r="AB54" s="36" t="str">
        <f>VLOOKUP(AA54,'00设备表'!$D:$F,2,0)</f>
        <v>华为CE8865-4C</v>
      </c>
      <c r="AC54" s="54" t="s">
        <v>825</v>
      </c>
      <c r="AD54" s="54"/>
      <c r="AE54" s="148"/>
      <c r="AF54" s="137"/>
      <c r="AG54" s="130"/>
      <c r="AH54" s="134">
        <v>50</v>
      </c>
      <c r="AI54" s="142" t="s">
        <v>796</v>
      </c>
      <c r="AJ54" s="36" t="str">
        <f>VLOOKUP(AK54,'00设备表'!$D:$F,3,0)</f>
        <v>HW107-03</v>
      </c>
      <c r="AK54" s="147" t="s">
        <v>461</v>
      </c>
      <c r="AL54" s="36" t="str">
        <f>VLOOKUP(AK54,'00设备表'!$D:$F,2,0)</f>
        <v>华为CE8865-4C</v>
      </c>
      <c r="AM54" s="54" t="s">
        <v>905</v>
      </c>
      <c r="AN54" s="54"/>
      <c r="AO54" s="161"/>
      <c r="AP54" s="161"/>
      <c r="AQ54" s="137"/>
      <c r="AR54" s="130"/>
      <c r="AS54" s="134">
        <v>50</v>
      </c>
      <c r="AT54" s="142" t="s">
        <v>796</v>
      </c>
      <c r="AU54" s="36" t="str">
        <f>VLOOKUP(AV54,'00设备表'!$D:$F,3,0)</f>
        <v>HW107-03</v>
      </c>
      <c r="AV54" s="147" t="s">
        <v>461</v>
      </c>
      <c r="AW54" s="36" t="str">
        <f>VLOOKUP(AV54,'00设备表'!$D:$F,2,0)</f>
        <v>华为CE8865-4C</v>
      </c>
      <c r="AX54" s="54" t="s">
        <v>948</v>
      </c>
      <c r="AY54" s="54"/>
      <c r="AZ54" s="148"/>
      <c r="BA54" s="137"/>
      <c r="BB54" s="130"/>
      <c r="BC54" s="134">
        <v>50</v>
      </c>
      <c r="BD54" s="142" t="s">
        <v>796</v>
      </c>
      <c r="BE54" s="36" t="str">
        <f>VLOOKUP(BF54,'00设备表'!$D:$F,3,0)</f>
        <v>HW107-03</v>
      </c>
      <c r="BF54" s="147" t="s">
        <v>461</v>
      </c>
      <c r="BG54" s="36" t="str">
        <f>VLOOKUP(BF54,'00设备表'!$D:$F,2,0)</f>
        <v>华为CE8865-4C</v>
      </c>
      <c r="BH54" s="54" t="s">
        <v>949</v>
      </c>
      <c r="BI54" s="54"/>
    </row>
    <row r="55" s="160" customFormat="1" ht="31" spans="1:61">
      <c r="A55" s="137"/>
      <c r="B55" s="130"/>
      <c r="C55" s="134">
        <v>51</v>
      </c>
      <c r="D55" s="142" t="s">
        <v>796</v>
      </c>
      <c r="E55" s="36"/>
      <c r="F55" s="147"/>
      <c r="G55" s="36"/>
      <c r="H55" s="54"/>
      <c r="I55" s="54"/>
      <c r="J55" s="148"/>
      <c r="K55" s="137"/>
      <c r="L55" s="130"/>
      <c r="M55" s="134">
        <v>51</v>
      </c>
      <c r="N55" s="142" t="s">
        <v>796</v>
      </c>
      <c r="O55" s="36"/>
      <c r="P55" s="147"/>
      <c r="Q55" s="36"/>
      <c r="R55" s="54"/>
      <c r="S55" s="54"/>
      <c r="T55" s="160"/>
      <c r="U55" s="160"/>
      <c r="V55" s="137"/>
      <c r="W55" s="130"/>
      <c r="X55" s="134">
        <v>51</v>
      </c>
      <c r="Y55" s="142" t="s">
        <v>796</v>
      </c>
      <c r="Z55" s="36" t="str">
        <f>VLOOKUP(AA55,'00设备表'!$D:$F,3,0)</f>
        <v>HW107-02</v>
      </c>
      <c r="AA55" s="147" t="s">
        <v>450</v>
      </c>
      <c r="AB55" s="36" t="str">
        <f>VLOOKUP(AA55,'00设备表'!$D:$F,2,0)</f>
        <v>华为CE8865-4C</v>
      </c>
      <c r="AC55" s="54" t="s">
        <v>930</v>
      </c>
      <c r="AD55" s="54"/>
      <c r="AE55" s="148"/>
      <c r="AF55" s="137"/>
      <c r="AG55" s="130"/>
      <c r="AH55" s="134">
        <v>51</v>
      </c>
      <c r="AI55" s="142" t="s">
        <v>796</v>
      </c>
      <c r="AJ55" s="36" t="str">
        <f>VLOOKUP(AK55,'00设备表'!$D:$F,3,0)</f>
        <v>HW107-02</v>
      </c>
      <c r="AK55" s="147" t="s">
        <v>450</v>
      </c>
      <c r="AL55" s="36" t="str">
        <f>VLOOKUP(AK55,'00设备表'!$D:$F,2,0)</f>
        <v>华为CE8865-4C</v>
      </c>
      <c r="AM55" s="54" t="s">
        <v>931</v>
      </c>
      <c r="AN55" s="54"/>
      <c r="AO55" s="161"/>
      <c r="AP55" s="161"/>
      <c r="AQ55" s="137"/>
      <c r="AR55" s="130"/>
      <c r="AS55" s="134">
        <v>51</v>
      </c>
      <c r="AT55" s="142" t="s">
        <v>796</v>
      </c>
      <c r="AU55" s="36"/>
      <c r="AV55" s="147"/>
      <c r="AW55" s="36"/>
      <c r="AX55" s="54"/>
      <c r="AY55" s="54"/>
      <c r="AZ55" s="148"/>
      <c r="BA55" s="137"/>
      <c r="BB55" s="130"/>
      <c r="BC55" s="134">
        <v>51</v>
      </c>
      <c r="BD55" s="142" t="s">
        <v>796</v>
      </c>
      <c r="BE55" s="36"/>
      <c r="BF55" s="147"/>
      <c r="BG55" s="36"/>
      <c r="BH55" s="54"/>
      <c r="BI55" s="54"/>
    </row>
    <row r="56" s="160" customFormat="1" ht="31" spans="1:61">
      <c r="A56" s="137"/>
      <c r="B56" s="130"/>
      <c r="C56" s="134">
        <v>52</v>
      </c>
      <c r="D56" s="142" t="s">
        <v>796</v>
      </c>
      <c r="E56" s="36"/>
      <c r="F56" s="147"/>
      <c r="G56" s="36"/>
      <c r="H56" s="54"/>
      <c r="I56" s="54"/>
      <c r="J56" s="148"/>
      <c r="K56" s="137"/>
      <c r="L56" s="130"/>
      <c r="M56" s="134">
        <v>52</v>
      </c>
      <c r="N56" s="142" t="s">
        <v>796</v>
      </c>
      <c r="O56" s="36"/>
      <c r="P56" s="147"/>
      <c r="Q56" s="36"/>
      <c r="R56" s="54"/>
      <c r="S56" s="54"/>
      <c r="T56" s="160"/>
      <c r="U56" s="160"/>
      <c r="V56" s="137"/>
      <c r="W56" s="130"/>
      <c r="X56" s="134">
        <v>52</v>
      </c>
      <c r="Y56" s="142" t="s">
        <v>796</v>
      </c>
      <c r="Z56" s="36" t="str">
        <f>VLOOKUP(AA56,'00设备表'!$D:$F,3,0)</f>
        <v>HW107-03</v>
      </c>
      <c r="AA56" s="147" t="s">
        <v>461</v>
      </c>
      <c r="AB56" s="36" t="str">
        <f>VLOOKUP(AA56,'00设备表'!$D:$F,2,0)</f>
        <v>华为CE8865-4C</v>
      </c>
      <c r="AC56" s="54" t="s">
        <v>930</v>
      </c>
      <c r="AD56" s="54"/>
      <c r="AE56" s="148"/>
      <c r="AF56" s="137"/>
      <c r="AG56" s="130"/>
      <c r="AH56" s="134">
        <v>52</v>
      </c>
      <c r="AI56" s="142" t="s">
        <v>796</v>
      </c>
      <c r="AJ56" s="36" t="str">
        <f>VLOOKUP(AK56,'00设备表'!$D:$F,3,0)</f>
        <v>HW107-03</v>
      </c>
      <c r="AK56" s="147" t="s">
        <v>461</v>
      </c>
      <c r="AL56" s="36" t="str">
        <f>VLOOKUP(AK56,'00设备表'!$D:$F,2,0)</f>
        <v>华为CE8865-4C</v>
      </c>
      <c r="AM56" s="54" t="s">
        <v>931</v>
      </c>
      <c r="AN56" s="54"/>
      <c r="AO56" s="161"/>
      <c r="AP56" s="161"/>
      <c r="AQ56" s="137"/>
      <c r="AR56" s="130"/>
      <c r="AS56" s="134">
        <v>52</v>
      </c>
      <c r="AT56" s="142" t="s">
        <v>796</v>
      </c>
      <c r="AU56" s="36"/>
      <c r="AV56" s="147"/>
      <c r="AW56" s="36"/>
      <c r="AX56" s="54"/>
      <c r="AY56" s="54"/>
      <c r="AZ56" s="148"/>
      <c r="BA56" s="137"/>
      <c r="BB56" s="130"/>
      <c r="BC56" s="134">
        <v>52</v>
      </c>
      <c r="BD56" s="142" t="s">
        <v>796</v>
      </c>
      <c r="BE56" s="36"/>
      <c r="BF56" s="147"/>
      <c r="BG56" s="36"/>
      <c r="BH56" s="54"/>
      <c r="BI56" s="54"/>
    </row>
    <row r="57" s="160" customFormat="1" ht="31" spans="1:61">
      <c r="A57" s="137"/>
      <c r="B57" s="130"/>
      <c r="C57" s="134">
        <v>53</v>
      </c>
      <c r="D57" s="142" t="s">
        <v>796</v>
      </c>
      <c r="E57" s="36" t="str">
        <f>VLOOKUP(F57,'00设备表'!$D:$F,3,0)</f>
        <v>HW105-05</v>
      </c>
      <c r="F57" s="98" t="str">
        <f>$L$1</f>
        <v>政务外网区专线交换机-2</v>
      </c>
      <c r="G57" s="36" t="str">
        <f>VLOOKUP(F57,'00设备表'!$D:$F,2,0)</f>
        <v>华为CE6881H</v>
      </c>
      <c r="H57" s="54" t="s">
        <v>932</v>
      </c>
      <c r="I57" s="54" t="s">
        <v>603</v>
      </c>
      <c r="J57" s="131"/>
      <c r="K57" s="137"/>
      <c r="L57" s="130"/>
      <c r="M57" s="134">
        <v>53</v>
      </c>
      <c r="N57" s="142" t="s">
        <v>796</v>
      </c>
      <c r="O57" s="36" t="str">
        <f>VLOOKUP(P57,'00设备表'!$D:$F,3,0)</f>
        <v>HW105-04</v>
      </c>
      <c r="P57" s="98" t="str">
        <f>$B$1</f>
        <v>政务外网区专线交换机-1</v>
      </c>
      <c r="Q57" s="36" t="str">
        <f>VLOOKUP(P57,'00设备表'!$D:$F,2,0)</f>
        <v>华为CE6881H</v>
      </c>
      <c r="R57" s="54" t="s">
        <v>932</v>
      </c>
      <c r="S57" s="54" t="s">
        <v>603</v>
      </c>
      <c r="T57" s="160"/>
      <c r="U57" s="160"/>
      <c r="V57" s="137"/>
      <c r="W57" s="130"/>
      <c r="X57" s="134">
        <v>53</v>
      </c>
      <c r="Y57" s="142" t="s">
        <v>796</v>
      </c>
      <c r="Z57" s="36" t="str">
        <f>VLOOKUP(AA57,'00设备表'!$D:$F,3,0)</f>
        <v>HW108-01</v>
      </c>
      <c r="AA57" s="98" t="str">
        <f>$AG$1</f>
        <v>互联网区万兆存储交换机-1</v>
      </c>
      <c r="AB57" s="36" t="str">
        <f>VLOOKUP(AA57,'00设备表'!$D:$F,2,0)</f>
        <v>华为CE6881H</v>
      </c>
      <c r="AC57" s="54" t="s">
        <v>933</v>
      </c>
      <c r="AD57" s="54" t="s">
        <v>603</v>
      </c>
      <c r="AE57" s="131"/>
      <c r="AF57" s="137"/>
      <c r="AG57" s="130"/>
      <c r="AH57" s="134">
        <v>53</v>
      </c>
      <c r="AI57" s="142" t="s">
        <v>796</v>
      </c>
      <c r="AJ57" s="36" t="str">
        <f>VLOOKUP(AK57,'00设备表'!$D:$F,3,0)</f>
        <v>HW107-08</v>
      </c>
      <c r="AK57" s="98" t="str">
        <f>$W$1</f>
        <v>互联网区计算节点-2</v>
      </c>
      <c r="AL57" s="36" t="str">
        <f>VLOOKUP(AK57,'00设备表'!$D:$F,2,0)</f>
        <v>烽火R220K V2</v>
      </c>
      <c r="AM57" s="54" t="s">
        <v>933</v>
      </c>
      <c r="AN57" s="54" t="s">
        <v>603</v>
      </c>
      <c r="AO57" s="161"/>
      <c r="AP57" s="161"/>
      <c r="AQ57" s="137"/>
      <c r="AR57" s="130"/>
      <c r="AS57" s="134">
        <v>53</v>
      </c>
      <c r="AT57" s="142" t="s">
        <v>796</v>
      </c>
      <c r="AU57" s="36" t="str">
        <f>VLOOKUP(AV57,'00设备表'!$D:$F,3,0)</f>
        <v>HW107-08</v>
      </c>
      <c r="AV57" s="98" t="str">
        <f>$BB$1</f>
        <v>互联网区专线交换机-2</v>
      </c>
      <c r="AW57" s="36" t="str">
        <f>VLOOKUP(AV57,'00设备表'!$D:$F,2,0)</f>
        <v>华为CE6881H</v>
      </c>
      <c r="AX57" s="54" t="s">
        <v>932</v>
      </c>
      <c r="AY57" s="54" t="s">
        <v>603</v>
      </c>
      <c r="AZ57" s="131"/>
      <c r="BA57" s="137"/>
      <c r="BB57" s="130"/>
      <c r="BC57" s="134">
        <v>53</v>
      </c>
      <c r="BD57" s="142" t="s">
        <v>796</v>
      </c>
      <c r="BE57" s="36" t="str">
        <f>VLOOKUP(BF57,'00设备表'!$D:$F,3,0)</f>
        <v>HW107-07</v>
      </c>
      <c r="BF57" s="98" t="str">
        <f>$AR$1</f>
        <v>互联网区专线交换机-1</v>
      </c>
      <c r="BG57" s="36" t="str">
        <f>VLOOKUP(BF57,'00设备表'!$D:$F,2,0)</f>
        <v>华为CE6881H</v>
      </c>
      <c r="BH57" s="54" t="s">
        <v>932</v>
      </c>
      <c r="BI57" s="54" t="s">
        <v>603</v>
      </c>
    </row>
    <row r="58" s="160" customFormat="1" ht="31" spans="1:61">
      <c r="A58" s="150"/>
      <c r="B58" s="130"/>
      <c r="C58" s="134">
        <v>54</v>
      </c>
      <c r="D58" s="142" t="s">
        <v>796</v>
      </c>
      <c r="E58" s="36" t="str">
        <f>VLOOKUP(F58,'00设备表'!$D:$F,3,0)</f>
        <v>HW105-05</v>
      </c>
      <c r="F58" s="98" t="str">
        <f>$L$1</f>
        <v>政务外网区专线交换机-2</v>
      </c>
      <c r="G58" s="36" t="str">
        <f>VLOOKUP(F58,'00设备表'!$D:$F,2,0)</f>
        <v>华为CE6881H</v>
      </c>
      <c r="H58" s="54" t="s">
        <v>934</v>
      </c>
      <c r="I58" s="54" t="s">
        <v>603</v>
      </c>
      <c r="J58" s="131"/>
      <c r="K58" s="150"/>
      <c r="L58" s="130"/>
      <c r="M58" s="134">
        <v>54</v>
      </c>
      <c r="N58" s="142" t="s">
        <v>796</v>
      </c>
      <c r="O58" s="36" t="str">
        <f>VLOOKUP(P58,'00设备表'!$D:$F,3,0)</f>
        <v>HW105-04</v>
      </c>
      <c r="P58" s="98" t="str">
        <f>$B$1</f>
        <v>政务外网区专线交换机-1</v>
      </c>
      <c r="Q58" s="36" t="str">
        <f>VLOOKUP(P58,'00设备表'!$D:$F,2,0)</f>
        <v>华为CE6881H</v>
      </c>
      <c r="R58" s="54" t="s">
        <v>934</v>
      </c>
      <c r="S58" s="54" t="s">
        <v>603</v>
      </c>
      <c r="T58" s="160"/>
      <c r="U58" s="160"/>
      <c r="V58" s="150"/>
      <c r="W58" s="130"/>
      <c r="X58" s="134">
        <v>54</v>
      </c>
      <c r="Y58" s="142" t="s">
        <v>796</v>
      </c>
      <c r="Z58" s="36" t="str">
        <f>VLOOKUP(AA58,'00设备表'!$D:$F,3,0)</f>
        <v>HW108-01</v>
      </c>
      <c r="AA58" s="98" t="str">
        <f>$AG$1</f>
        <v>互联网区万兆存储交换机-1</v>
      </c>
      <c r="AB58" s="36" t="str">
        <f>VLOOKUP(AA58,'00设备表'!$D:$F,2,0)</f>
        <v>华为CE6881H</v>
      </c>
      <c r="AC58" s="54" t="s">
        <v>935</v>
      </c>
      <c r="AD58" s="54" t="s">
        <v>603</v>
      </c>
      <c r="AE58" s="131"/>
      <c r="AF58" s="150"/>
      <c r="AG58" s="130"/>
      <c r="AH58" s="134">
        <v>54</v>
      </c>
      <c r="AI58" s="142" t="s">
        <v>796</v>
      </c>
      <c r="AJ58" s="36" t="str">
        <f>VLOOKUP(AK58,'00设备表'!$D:$F,3,0)</f>
        <v>HW107-08</v>
      </c>
      <c r="AK58" s="98" t="str">
        <f>$W$1</f>
        <v>互联网区计算节点-2</v>
      </c>
      <c r="AL58" s="36" t="str">
        <f>VLOOKUP(AK58,'00设备表'!$D:$F,2,0)</f>
        <v>烽火R220K V2</v>
      </c>
      <c r="AM58" s="54" t="s">
        <v>935</v>
      </c>
      <c r="AN58" s="54" t="s">
        <v>603</v>
      </c>
      <c r="AO58" s="161"/>
      <c r="AP58" s="161"/>
      <c r="AQ58" s="150"/>
      <c r="AR58" s="130"/>
      <c r="AS58" s="134">
        <v>54</v>
      </c>
      <c r="AT58" s="142" t="s">
        <v>796</v>
      </c>
      <c r="AU58" s="36" t="str">
        <f>VLOOKUP(AV58,'00设备表'!$D:$F,3,0)</f>
        <v>HW107-08</v>
      </c>
      <c r="AV58" s="98" t="str">
        <f>$BB$1</f>
        <v>互联网区专线交换机-2</v>
      </c>
      <c r="AW58" s="36" t="str">
        <f>VLOOKUP(AV58,'00设备表'!$D:$F,2,0)</f>
        <v>华为CE6881H</v>
      </c>
      <c r="AX58" s="54" t="s">
        <v>934</v>
      </c>
      <c r="AY58" s="54" t="s">
        <v>603</v>
      </c>
      <c r="AZ58" s="131"/>
      <c r="BA58" s="150"/>
      <c r="BB58" s="130"/>
      <c r="BC58" s="134">
        <v>54</v>
      </c>
      <c r="BD58" s="142" t="s">
        <v>796</v>
      </c>
      <c r="BE58" s="36" t="str">
        <f>VLOOKUP(BF58,'00设备表'!$D:$F,3,0)</f>
        <v>HW107-07</v>
      </c>
      <c r="BF58" s="98" t="str">
        <f>$AR$1</f>
        <v>互联网区专线交换机-1</v>
      </c>
      <c r="BG58" s="36" t="str">
        <f>VLOOKUP(BF58,'00设备表'!$D:$F,2,0)</f>
        <v>华为CE6881H</v>
      </c>
      <c r="BH58" s="54" t="s">
        <v>934</v>
      </c>
      <c r="BI58" s="54" t="s">
        <v>603</v>
      </c>
    </row>
  </sheetData>
  <mergeCells count="30">
    <mergeCell ref="A3:C3"/>
    <mergeCell ref="K3:M3"/>
    <mergeCell ref="V3:X3"/>
    <mergeCell ref="AF3:AH3"/>
    <mergeCell ref="AQ3:AS3"/>
    <mergeCell ref="BA3:BC3"/>
    <mergeCell ref="A4:C4"/>
    <mergeCell ref="K4:M4"/>
    <mergeCell ref="V4:X4"/>
    <mergeCell ref="AF4:AH4"/>
    <mergeCell ref="AQ4:AS4"/>
    <mergeCell ref="BA4:BC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  <mergeCell ref="AQ5:AQ58"/>
    <mergeCell ref="AR5:AR52"/>
    <mergeCell ref="AR53:AR58"/>
    <mergeCell ref="BA5:BA58"/>
    <mergeCell ref="BB5:BB52"/>
    <mergeCell ref="BB53:BB58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6"/>
  <dimension ref="A1:AN58"/>
  <sheetViews>
    <sheetView zoomScale="85" zoomScaleNormal="85" topLeftCell="T1" workbookViewId="0">
      <selection activeCell="AL47" sqref="AL47"/>
    </sheetView>
  </sheetViews>
  <sheetFormatPr defaultColWidth="8.88392857142857" defaultRowHeight="16.8"/>
  <cols>
    <col min="1" max="1" width="5.5625" style="1" customWidth="1"/>
    <col min="2" max="2" width="9.5625" style="1" customWidth="1"/>
    <col min="3" max="3" width="8.5625" style="1" customWidth="1"/>
    <col min="4" max="4" width="12.5625" style="1" customWidth="1"/>
    <col min="5" max="5" width="11.6696428571429" style="154" customWidth="1"/>
    <col min="6" max="6" width="30.2142857142857" style="1" customWidth="1"/>
    <col min="7" max="7" width="23.3303571428571" style="154" customWidth="1"/>
    <col min="8" max="8" width="11.6696428571429" style="1" customWidth="1"/>
    <col min="9" max="9" width="11.1071428571429" style="1" customWidth="1"/>
    <col min="10" max="10" width="16.4375" style="1" customWidth="1"/>
    <col min="11" max="11" width="9.5625" style="1" customWidth="1"/>
    <col min="12" max="12" width="9.77678571428571" style="1" customWidth="1"/>
    <col min="13" max="13" width="10.3303571428571" style="1" customWidth="1"/>
    <col min="14" max="14" width="12.5625" style="1" customWidth="1"/>
    <col min="15" max="15" width="11.6696428571429" style="154" customWidth="1"/>
    <col min="16" max="16" width="30.2142857142857" style="1" customWidth="1"/>
    <col min="17" max="17" width="22.8839285714286" style="154" customWidth="1"/>
    <col min="18" max="18" width="11.6696428571429" style="1" customWidth="1"/>
    <col min="19" max="19" width="7.21428571428571" style="1" customWidth="1"/>
    <col min="20" max="21" width="8.88392857142857" style="155"/>
    <col min="22" max="22" width="5.5625" style="1" customWidth="1"/>
    <col min="23" max="23" width="9.5625" style="1" customWidth="1"/>
    <col min="24" max="24" width="8.5625" style="1" customWidth="1"/>
    <col min="25" max="25" width="12.5625" style="1" customWidth="1"/>
    <col min="26" max="26" width="12.7767857142857" style="154" customWidth="1"/>
    <col min="27" max="27" width="30.2142857142857" style="1" customWidth="1"/>
    <col min="28" max="28" width="18" style="154" customWidth="1"/>
    <col min="29" max="29" width="11.6696428571429" style="1" customWidth="1"/>
    <col min="30" max="30" width="7.21428571428571" style="1" customWidth="1"/>
    <col min="31" max="31" width="16.4375" style="1" customWidth="1"/>
    <col min="32" max="32" width="9.5625" style="1" customWidth="1"/>
    <col min="33" max="33" width="9.77678571428571" style="1" customWidth="1"/>
    <col min="34" max="34" width="10.3303571428571" style="1" customWidth="1"/>
    <col min="35" max="35" width="12.5625" style="1" customWidth="1"/>
    <col min="36" max="36" width="12.7767857142857" style="154" customWidth="1"/>
    <col min="37" max="37" width="30.2142857142857" style="1" customWidth="1"/>
    <col min="38" max="38" width="25.6696428571429" style="154" customWidth="1"/>
    <col min="39" max="39" width="11.6696428571429" style="1" customWidth="1"/>
    <col min="40" max="40" width="8.8125" style="1" customWidth="1"/>
    <col min="41" max="16384" width="8.88392857142857" style="1"/>
  </cols>
  <sheetData>
    <row r="1" s="81" customFormat="1" ht="46" spans="1:40">
      <c r="A1" s="10" t="str">
        <f>VLOOKUP(B1,'00设备表'!$D:$F,3,0)</f>
        <v>HW105-01</v>
      </c>
      <c r="B1" s="42" t="str">
        <f>'00设备表'!D4</f>
        <v>政务外网区安全交换机-1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HW105-02</v>
      </c>
      <c r="L1" s="42" t="str">
        <f>'00设备表'!D13</f>
        <v>政务外网区安全交换机-2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56"/>
      <c r="U1" s="156"/>
      <c r="V1" s="10" t="str">
        <f>VLOOKUP(W1,'00设备表'!$D:$F,3,0)</f>
        <v>HW108-01</v>
      </c>
      <c r="W1" s="42" t="str">
        <f>'00设备表'!D132</f>
        <v>互联网区安全交换机-1</v>
      </c>
      <c r="X1" s="17" t="str">
        <f>VLOOKUP(W1,'00设备表'!$D:$F,2,0)</f>
        <v>华为CE6881H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HW108-03</v>
      </c>
      <c r="AG1" s="42" t="str">
        <f>'00设备表'!D142</f>
        <v>互联网区安全交换机-2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53" customFormat="1" ht="3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57"/>
      <c r="U2" s="157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customFormat="1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HW105-02</v>
      </c>
      <c r="F4" s="28" t="s">
        <v>358</v>
      </c>
      <c r="G4" s="10" t="str">
        <f>VLOOKUP(F4,'00设备表'!$D:$F,2,0)</f>
        <v>华为5855</v>
      </c>
      <c r="H4" s="24" t="s">
        <v>911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HW105-02</v>
      </c>
      <c r="P4" s="28" t="s">
        <v>358</v>
      </c>
      <c r="Q4" s="10" t="str">
        <f>VLOOKUP(P4,'00设备表'!$D:$F,2,0)</f>
        <v>华为5855</v>
      </c>
      <c r="R4" s="24" t="s">
        <v>915</v>
      </c>
      <c r="S4" s="24"/>
      <c r="T4" s="125"/>
      <c r="U4" s="116"/>
      <c r="V4" s="85" t="s">
        <v>789</v>
      </c>
      <c r="W4" s="86"/>
      <c r="X4" s="89"/>
      <c r="Y4" s="24" t="s">
        <v>786</v>
      </c>
      <c r="Z4" s="10" t="str">
        <f>VLOOKUP(AA4,'00设备表'!$D:$F,3,0)</f>
        <v>HW108-03</v>
      </c>
      <c r="AA4" s="28" t="s">
        <v>526</v>
      </c>
      <c r="AB4" s="10" t="str">
        <f>VLOOKUP(AA4,'00设备表'!$D:$F,2,0)</f>
        <v>华为5855</v>
      </c>
      <c r="AC4" s="24" t="s">
        <v>892</v>
      </c>
      <c r="AD4" s="24"/>
      <c r="AE4" s="124"/>
      <c r="AF4" s="85" t="s">
        <v>789</v>
      </c>
      <c r="AG4" s="86"/>
      <c r="AH4" s="89"/>
      <c r="AI4" s="24" t="s">
        <v>786</v>
      </c>
      <c r="AJ4" s="10" t="str">
        <f>VLOOKUP(AK4,'00设备表'!$D:$F,3,0)</f>
        <v>HW108-03</v>
      </c>
      <c r="AK4" s="28" t="s">
        <v>526</v>
      </c>
      <c r="AL4" s="10" t="str">
        <f>VLOOKUP(AK4,'00设备表'!$D:$F,2,0)</f>
        <v>华为5855</v>
      </c>
      <c r="AM4" s="24" t="s">
        <v>950</v>
      </c>
      <c r="AN4" s="24"/>
    </row>
    <row r="5" spans="1:40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HW105-01</v>
      </c>
      <c r="F5" s="141" t="s">
        <v>344</v>
      </c>
      <c r="G5" s="10" t="str">
        <f>VLOOKUP(F5,'00设备表'!$D:$F,2,0)</f>
        <v>烽火R220K V2</v>
      </c>
      <c r="H5" s="139" t="s">
        <v>910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HW105-01</v>
      </c>
      <c r="P5" s="141" t="s">
        <v>344</v>
      </c>
      <c r="Q5" s="10" t="str">
        <f>VLOOKUP(P5,'00设备表'!$D:$F,2,0)</f>
        <v>烽火R220K V2</v>
      </c>
      <c r="R5" s="139" t="s">
        <v>938</v>
      </c>
      <c r="S5" s="48"/>
      <c r="T5" s="125"/>
      <c r="V5" s="126">
        <v>0</v>
      </c>
      <c r="W5" s="49" t="s">
        <v>919</v>
      </c>
      <c r="X5" s="127">
        <v>1</v>
      </c>
      <c r="Y5" s="24" t="s">
        <v>819</v>
      </c>
      <c r="Z5" s="10" t="str">
        <f>VLOOKUP(AA5,'00设备表'!$D:$F,3,0)</f>
        <v>HW108-01</v>
      </c>
      <c r="AA5" s="141" t="s">
        <v>515</v>
      </c>
      <c r="AB5" s="10" t="str">
        <f>VLOOKUP(AA5,'00设备表'!$D:$F,2,0)</f>
        <v>烽火R220K V2</v>
      </c>
      <c r="AC5" s="139" t="s">
        <v>910</v>
      </c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 t="str">
        <f>VLOOKUP(AK5,'00设备表'!$D:$F,3,0)</f>
        <v>HW108-01</v>
      </c>
      <c r="AK5" s="141" t="s">
        <v>515</v>
      </c>
      <c r="AL5" s="10" t="str">
        <f>VLOOKUP(AK5,'00设备表'!$D:$F,2,0)</f>
        <v>烽火R220K V2</v>
      </c>
      <c r="AM5" s="139" t="s">
        <v>938</v>
      </c>
      <c r="AN5" s="48"/>
    </row>
    <row r="6" spans="1:40">
      <c r="A6" s="135"/>
      <c r="B6" s="136"/>
      <c r="C6" s="127">
        <v>2</v>
      </c>
      <c r="D6" s="24" t="s">
        <v>819</v>
      </c>
      <c r="E6" s="10" t="str">
        <f>VLOOKUP(F6,'00设备表'!$D:$F,3,0)</f>
        <v>HW105-01</v>
      </c>
      <c r="F6" s="141" t="s">
        <v>344</v>
      </c>
      <c r="G6" s="10" t="str">
        <f>VLOOKUP(F6,'00设备表'!$D:$F,2,0)</f>
        <v>烽火R220K V2</v>
      </c>
      <c r="H6" s="139" t="s">
        <v>912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HW105-01</v>
      </c>
      <c r="P6" s="141" t="s">
        <v>344</v>
      </c>
      <c r="Q6" s="10" t="str">
        <f>VLOOKUP(P6,'00设备表'!$D:$F,2,0)</f>
        <v>烽火R220K V2</v>
      </c>
      <c r="R6" s="139" t="s">
        <v>940</v>
      </c>
      <c r="S6" s="48"/>
      <c r="T6" s="125"/>
      <c r="V6" s="135"/>
      <c r="W6" s="136"/>
      <c r="X6" s="127">
        <v>2</v>
      </c>
      <c r="Y6" s="24" t="s">
        <v>819</v>
      </c>
      <c r="Z6" s="10" t="str">
        <f>VLOOKUP(AA6,'00设备表'!$D:$F,3,0)</f>
        <v>HW108-01</v>
      </c>
      <c r="AA6" s="141" t="s">
        <v>515</v>
      </c>
      <c r="AB6" s="10" t="str">
        <f>VLOOKUP(AA6,'00设备表'!$D:$F,2,0)</f>
        <v>烽火R220K V2</v>
      </c>
      <c r="AC6" s="139" t="s">
        <v>912</v>
      </c>
      <c r="AD6" s="48"/>
      <c r="AE6" s="124"/>
      <c r="AF6" s="135"/>
      <c r="AG6" s="136"/>
      <c r="AH6" s="127">
        <v>2</v>
      </c>
      <c r="AI6" s="24" t="s">
        <v>819</v>
      </c>
      <c r="AJ6" s="10" t="str">
        <f>VLOOKUP(AK6,'00设备表'!$D:$F,3,0)</f>
        <v>HW108-01</v>
      </c>
      <c r="AK6" s="141" t="s">
        <v>515</v>
      </c>
      <c r="AL6" s="10" t="str">
        <f>VLOOKUP(AK6,'00设备表'!$D:$F,2,0)</f>
        <v>烽火R220K V2</v>
      </c>
      <c r="AM6" s="139" t="s">
        <v>940</v>
      </c>
      <c r="AN6" s="48"/>
    </row>
    <row r="7" spans="1:40">
      <c r="A7" s="135"/>
      <c r="B7" s="136"/>
      <c r="C7" s="127">
        <v>3</v>
      </c>
      <c r="D7" s="24" t="s">
        <v>819</v>
      </c>
      <c r="E7" s="10" t="str">
        <f>VLOOKUP(F7,'00设备表'!$D:$F,3,0)</f>
        <v>HW105-01</v>
      </c>
      <c r="F7" s="141" t="s">
        <v>344</v>
      </c>
      <c r="G7" s="10" t="str">
        <f>VLOOKUP(F7,'00设备表'!$D:$F,2,0)</f>
        <v>烽火R220K V2</v>
      </c>
      <c r="H7" s="139" t="s">
        <v>939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HW105-01</v>
      </c>
      <c r="P7" s="141" t="s">
        <v>344</v>
      </c>
      <c r="Q7" s="10" t="str">
        <f>VLOOKUP(P7,'00设备表'!$D:$F,2,0)</f>
        <v>烽火R220K V2</v>
      </c>
      <c r="R7" s="139" t="s">
        <v>943</v>
      </c>
      <c r="S7" s="48"/>
      <c r="V7" s="135"/>
      <c r="W7" s="136"/>
      <c r="X7" s="127">
        <v>3</v>
      </c>
      <c r="Y7" s="24" t="s">
        <v>819</v>
      </c>
      <c r="Z7" s="10" t="str">
        <f>VLOOKUP(AA7,'00设备表'!$D:$F,3,0)</f>
        <v>HW108-01</v>
      </c>
      <c r="AA7" s="141" t="s">
        <v>515</v>
      </c>
      <c r="AB7" s="10" t="str">
        <f>VLOOKUP(AA7,'00设备表'!$D:$F,2,0)</f>
        <v>烽火R220K V2</v>
      </c>
      <c r="AC7" s="139" t="s">
        <v>939</v>
      </c>
      <c r="AD7" s="48"/>
      <c r="AE7" s="124"/>
      <c r="AF7" s="135"/>
      <c r="AG7" s="136"/>
      <c r="AH7" s="127">
        <v>3</v>
      </c>
      <c r="AI7" s="24" t="s">
        <v>819</v>
      </c>
      <c r="AJ7" s="10" t="str">
        <f>VLOOKUP(AK7,'00设备表'!$D:$F,3,0)</f>
        <v>HW108-01</v>
      </c>
      <c r="AK7" s="141" t="s">
        <v>515</v>
      </c>
      <c r="AL7" s="10" t="str">
        <f>VLOOKUP(AK7,'00设备表'!$D:$F,2,0)</f>
        <v>烽火R220K V2</v>
      </c>
      <c r="AM7" s="139" t="s">
        <v>943</v>
      </c>
      <c r="AN7" s="48"/>
    </row>
    <row r="8" spans="1:40">
      <c r="A8" s="135"/>
      <c r="B8" s="136"/>
      <c r="C8" s="127">
        <v>4</v>
      </c>
      <c r="D8" s="24" t="s">
        <v>819</v>
      </c>
      <c r="E8" s="10" t="str">
        <f>VLOOKUP(F8,'00设备表'!$D:$F,3,0)</f>
        <v>HW105-01</v>
      </c>
      <c r="F8" s="141" t="s">
        <v>344</v>
      </c>
      <c r="G8" s="10" t="str">
        <f>VLOOKUP(F8,'00设备表'!$D:$F,2,0)</f>
        <v>烽火R220K V2</v>
      </c>
      <c r="H8" s="139" t="s">
        <v>937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HW105-01</v>
      </c>
      <c r="P8" s="141" t="s">
        <v>344</v>
      </c>
      <c r="Q8" s="10" t="str">
        <f>VLOOKUP(P8,'00设备表'!$D:$F,2,0)</f>
        <v>烽火R220K V2</v>
      </c>
      <c r="R8" s="139" t="s">
        <v>944</v>
      </c>
      <c r="S8" s="48"/>
      <c r="V8" s="135"/>
      <c r="W8" s="136"/>
      <c r="X8" s="127">
        <v>4</v>
      </c>
      <c r="Y8" s="24" t="s">
        <v>819</v>
      </c>
      <c r="Z8" s="10" t="str">
        <f>VLOOKUP(AA8,'00设备表'!$D:$F,3,0)</f>
        <v>HW108-01</v>
      </c>
      <c r="AA8" s="141" t="s">
        <v>515</v>
      </c>
      <c r="AB8" s="10" t="str">
        <f>VLOOKUP(AA8,'00设备表'!$D:$F,2,0)</f>
        <v>烽火R220K V2</v>
      </c>
      <c r="AC8" s="139" t="s">
        <v>937</v>
      </c>
      <c r="AD8" s="48"/>
      <c r="AE8" s="124"/>
      <c r="AF8" s="135"/>
      <c r="AG8" s="136"/>
      <c r="AH8" s="127">
        <v>4</v>
      </c>
      <c r="AI8" s="24" t="s">
        <v>819</v>
      </c>
      <c r="AJ8" s="10" t="str">
        <f>VLOOKUP(AK8,'00设备表'!$D:$F,3,0)</f>
        <v>HW108-01</v>
      </c>
      <c r="AK8" s="141" t="s">
        <v>515</v>
      </c>
      <c r="AL8" s="10" t="str">
        <f>VLOOKUP(AK8,'00设备表'!$D:$F,2,0)</f>
        <v>烽火R220K V2</v>
      </c>
      <c r="AM8" s="139" t="s">
        <v>944</v>
      </c>
      <c r="AN8" s="48"/>
    </row>
    <row r="9" spans="1:40">
      <c r="A9" s="135"/>
      <c r="B9" s="136"/>
      <c r="C9" s="127">
        <v>5</v>
      </c>
      <c r="D9" s="24" t="s">
        <v>819</v>
      </c>
      <c r="E9" s="10" t="str">
        <f>VLOOKUP(F9,'00设备表'!$D:$F,3,0)</f>
        <v>HW105-02</v>
      </c>
      <c r="F9" s="141" t="s">
        <v>360</v>
      </c>
      <c r="G9" s="50" t="str">
        <f>VLOOKUP(F9,'00设备表'!$D:$F,2,0)</f>
        <v>烽火R220K V2</v>
      </c>
      <c r="H9" s="139" t="s">
        <v>910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HW105-02</v>
      </c>
      <c r="P9" s="141" t="s">
        <v>360</v>
      </c>
      <c r="Q9" s="50" t="str">
        <f>VLOOKUP(P9,'00设备表'!$D:$F,2,0)</f>
        <v>烽火R220K V2</v>
      </c>
      <c r="R9" s="139" t="s">
        <v>938</v>
      </c>
      <c r="S9" s="48"/>
      <c r="V9" s="135"/>
      <c r="W9" s="136"/>
      <c r="X9" s="127">
        <v>5</v>
      </c>
      <c r="Y9" s="24" t="s">
        <v>819</v>
      </c>
      <c r="Z9" s="36" t="str">
        <f>VLOOKUP(AA9,'00设备表'!$D:$F,3,0)</f>
        <v>HW108-03</v>
      </c>
      <c r="AA9" s="141" t="s">
        <v>527</v>
      </c>
      <c r="AB9" s="158" t="str">
        <f>VLOOKUP(AA9,'00设备表'!$D:$F,2,0)</f>
        <v>烽火R220K V2</v>
      </c>
      <c r="AC9" s="139" t="s">
        <v>910</v>
      </c>
      <c r="AD9" s="48"/>
      <c r="AE9" s="124"/>
      <c r="AF9" s="135"/>
      <c r="AG9" s="136"/>
      <c r="AH9" s="127">
        <v>5</v>
      </c>
      <c r="AI9" s="24" t="s">
        <v>819</v>
      </c>
      <c r="AJ9" s="10" t="str">
        <f>VLOOKUP(AK9,'00设备表'!$D:$F,3,0)</f>
        <v>HW108-03</v>
      </c>
      <c r="AK9" s="141" t="s">
        <v>527</v>
      </c>
      <c r="AL9" s="50" t="str">
        <f>VLOOKUP(AK9,'00设备表'!$D:$F,2,0)</f>
        <v>烽火R220K V2</v>
      </c>
      <c r="AM9" s="139" t="s">
        <v>938</v>
      </c>
      <c r="AN9" s="48"/>
    </row>
    <row r="10" spans="1:40">
      <c r="A10" s="135"/>
      <c r="B10" s="136"/>
      <c r="C10" s="127">
        <v>6</v>
      </c>
      <c r="D10" s="24" t="s">
        <v>819</v>
      </c>
      <c r="E10" s="10" t="str">
        <f>VLOOKUP(F10,'00设备表'!$D:$F,3,0)</f>
        <v>HW105-02</v>
      </c>
      <c r="F10" s="141" t="s">
        <v>360</v>
      </c>
      <c r="G10" s="50" t="str">
        <f>VLOOKUP(F10,'00设备表'!$D:$F,2,0)</f>
        <v>烽火R220K V2</v>
      </c>
      <c r="H10" s="139" t="s">
        <v>912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HW105-02</v>
      </c>
      <c r="P10" s="141" t="s">
        <v>360</v>
      </c>
      <c r="Q10" s="50" t="str">
        <f>VLOOKUP(P10,'00设备表'!$D:$F,2,0)</f>
        <v>烽火R220K V2</v>
      </c>
      <c r="R10" s="139" t="s">
        <v>940</v>
      </c>
      <c r="S10" s="48"/>
      <c r="V10" s="135"/>
      <c r="W10" s="136"/>
      <c r="X10" s="127">
        <v>6</v>
      </c>
      <c r="Y10" s="24" t="s">
        <v>819</v>
      </c>
      <c r="Z10" s="36" t="str">
        <f>VLOOKUP(AA10,'00设备表'!$D:$F,3,0)</f>
        <v>HW108-03</v>
      </c>
      <c r="AA10" s="141" t="s">
        <v>527</v>
      </c>
      <c r="AB10" s="158" t="str">
        <f>VLOOKUP(AA10,'00设备表'!$D:$F,2,0)</f>
        <v>烽火R220K V2</v>
      </c>
      <c r="AC10" s="139" t="s">
        <v>912</v>
      </c>
      <c r="AD10" s="48"/>
      <c r="AE10" s="124"/>
      <c r="AF10" s="135"/>
      <c r="AG10" s="136"/>
      <c r="AH10" s="127">
        <v>6</v>
      </c>
      <c r="AI10" s="24" t="s">
        <v>819</v>
      </c>
      <c r="AJ10" s="10" t="str">
        <f>VLOOKUP(AK10,'00设备表'!$D:$F,3,0)</f>
        <v>HW108-03</v>
      </c>
      <c r="AK10" s="141" t="s">
        <v>527</v>
      </c>
      <c r="AL10" s="50" t="str">
        <f>VLOOKUP(AK10,'00设备表'!$D:$F,2,0)</f>
        <v>烽火R220K V2</v>
      </c>
      <c r="AM10" s="139" t="s">
        <v>940</v>
      </c>
      <c r="AN10" s="48"/>
    </row>
    <row r="11" spans="1:40">
      <c r="A11" s="135"/>
      <c r="B11" s="136"/>
      <c r="C11" s="127">
        <v>7</v>
      </c>
      <c r="D11" s="24" t="s">
        <v>819</v>
      </c>
      <c r="E11" s="10" t="str">
        <f>VLOOKUP(F11,'00设备表'!$D:$F,3,0)</f>
        <v>HW105-02</v>
      </c>
      <c r="F11" s="141" t="s">
        <v>360</v>
      </c>
      <c r="G11" s="50" t="str">
        <f>VLOOKUP(F11,'00设备表'!$D:$F,2,0)</f>
        <v>烽火R220K V2</v>
      </c>
      <c r="H11" s="139" t="s">
        <v>939</v>
      </c>
      <c r="I11" s="48"/>
      <c r="J11" s="124"/>
      <c r="K11" s="135"/>
      <c r="L11" s="136"/>
      <c r="M11" s="127">
        <v>7</v>
      </c>
      <c r="N11" s="24" t="s">
        <v>819</v>
      </c>
      <c r="O11" s="10" t="str">
        <f>VLOOKUP(P11,'00设备表'!$D:$F,3,0)</f>
        <v>HW105-02</v>
      </c>
      <c r="P11" s="141" t="s">
        <v>360</v>
      </c>
      <c r="Q11" s="50" t="str">
        <f>VLOOKUP(P11,'00设备表'!$D:$F,2,0)</f>
        <v>烽火R220K V2</v>
      </c>
      <c r="R11" s="139" t="s">
        <v>943</v>
      </c>
      <c r="S11" s="48"/>
      <c r="V11" s="135"/>
      <c r="W11" s="136"/>
      <c r="X11" s="127">
        <v>7</v>
      </c>
      <c r="Y11" s="24" t="s">
        <v>819</v>
      </c>
      <c r="Z11" s="10" t="str">
        <f>VLOOKUP(AA11,'00设备表'!$D:$F,3,0)</f>
        <v>HW108-03</v>
      </c>
      <c r="AA11" s="141" t="s">
        <v>527</v>
      </c>
      <c r="AB11" s="50" t="str">
        <f>VLOOKUP(AA11,'00设备表'!$D:$F,2,0)</f>
        <v>烽火R220K V2</v>
      </c>
      <c r="AC11" s="139" t="s">
        <v>939</v>
      </c>
      <c r="AD11" s="48"/>
      <c r="AE11" s="124"/>
      <c r="AF11" s="135"/>
      <c r="AG11" s="136"/>
      <c r="AH11" s="127">
        <v>7</v>
      </c>
      <c r="AI11" s="24" t="s">
        <v>819</v>
      </c>
      <c r="AJ11" s="10" t="str">
        <f>VLOOKUP(AK11,'00设备表'!$D:$F,3,0)</f>
        <v>HW108-03</v>
      </c>
      <c r="AK11" s="141" t="s">
        <v>527</v>
      </c>
      <c r="AL11" s="50" t="str">
        <f>VLOOKUP(AK11,'00设备表'!$D:$F,2,0)</f>
        <v>烽火R220K V2</v>
      </c>
      <c r="AM11" s="139" t="s">
        <v>943</v>
      </c>
      <c r="AN11" s="48"/>
    </row>
    <row r="12" spans="1:40">
      <c r="A12" s="135"/>
      <c r="B12" s="136"/>
      <c r="C12" s="127">
        <v>8</v>
      </c>
      <c r="D12" s="24" t="s">
        <v>819</v>
      </c>
      <c r="E12" s="10" t="str">
        <f>VLOOKUP(F12,'00设备表'!$D:$F,3,0)</f>
        <v>HW105-02</v>
      </c>
      <c r="F12" s="141" t="s">
        <v>360</v>
      </c>
      <c r="G12" s="50" t="str">
        <f>VLOOKUP(F12,'00设备表'!$D:$F,2,0)</f>
        <v>烽火R220K V2</v>
      </c>
      <c r="H12" s="139" t="s">
        <v>937</v>
      </c>
      <c r="I12" s="48"/>
      <c r="J12" s="124"/>
      <c r="K12" s="135"/>
      <c r="L12" s="136"/>
      <c r="M12" s="127">
        <v>8</v>
      </c>
      <c r="N12" s="24" t="s">
        <v>819</v>
      </c>
      <c r="O12" s="10" t="str">
        <f>VLOOKUP(P12,'00设备表'!$D:$F,3,0)</f>
        <v>HW105-02</v>
      </c>
      <c r="P12" s="141" t="s">
        <v>360</v>
      </c>
      <c r="Q12" s="50" t="str">
        <f>VLOOKUP(P12,'00设备表'!$D:$F,2,0)</f>
        <v>烽火R220K V2</v>
      </c>
      <c r="R12" s="139" t="s">
        <v>944</v>
      </c>
      <c r="S12" s="48"/>
      <c r="V12" s="135"/>
      <c r="W12" s="136"/>
      <c r="X12" s="127">
        <v>8</v>
      </c>
      <c r="Y12" s="24" t="s">
        <v>819</v>
      </c>
      <c r="Z12" s="10" t="str">
        <f>VLOOKUP(AA12,'00设备表'!$D:$F,3,0)</f>
        <v>HW108-03</v>
      </c>
      <c r="AA12" s="141" t="s">
        <v>527</v>
      </c>
      <c r="AB12" s="50" t="str">
        <f>VLOOKUP(AA12,'00设备表'!$D:$F,2,0)</f>
        <v>烽火R220K V2</v>
      </c>
      <c r="AC12" s="139" t="s">
        <v>937</v>
      </c>
      <c r="AD12" s="48"/>
      <c r="AE12" s="124"/>
      <c r="AF12" s="135"/>
      <c r="AG12" s="136"/>
      <c r="AH12" s="127">
        <v>8</v>
      </c>
      <c r="AI12" s="24" t="s">
        <v>819</v>
      </c>
      <c r="AJ12" s="10" t="str">
        <f>VLOOKUP(AK12,'00设备表'!$D:$F,3,0)</f>
        <v>HW108-03</v>
      </c>
      <c r="AK12" s="141" t="s">
        <v>527</v>
      </c>
      <c r="AL12" s="50" t="str">
        <f>VLOOKUP(AK12,'00设备表'!$D:$F,2,0)</f>
        <v>烽火R220K V2</v>
      </c>
      <c r="AM12" s="139" t="s">
        <v>944</v>
      </c>
      <c r="AN12" s="48"/>
    </row>
    <row r="13" spans="1:40">
      <c r="A13" s="135"/>
      <c r="B13" s="136"/>
      <c r="C13" s="127">
        <v>9</v>
      </c>
      <c r="D13" s="24" t="s">
        <v>819</v>
      </c>
      <c r="E13" s="10" t="str">
        <f>VLOOKUP(F13,'00设备表'!$D:$F,3,0)</f>
        <v>HW105-04</v>
      </c>
      <c r="F13" s="28" t="s">
        <v>582</v>
      </c>
      <c r="G13" s="50" t="str">
        <f>VLOOKUP(F13,'00设备表'!$D:$F,2,0)</f>
        <v>华为CE6881H</v>
      </c>
      <c r="H13" s="139" t="s">
        <v>855</v>
      </c>
      <c r="I13" s="48"/>
      <c r="J13" s="124"/>
      <c r="K13" s="135"/>
      <c r="L13" s="136"/>
      <c r="M13" s="127">
        <v>9</v>
      </c>
      <c r="N13" s="24" t="s">
        <v>819</v>
      </c>
      <c r="O13" s="10" t="str">
        <f>VLOOKUP(P13,'00设备表'!$D:$F,3,0)</f>
        <v>HW105-04</v>
      </c>
      <c r="P13" s="28" t="s">
        <v>582</v>
      </c>
      <c r="Q13" s="50" t="str">
        <f>VLOOKUP(P13,'00设备表'!$D:$F,2,0)</f>
        <v>华为CE6881H</v>
      </c>
      <c r="R13" s="139" t="s">
        <v>911</v>
      </c>
      <c r="S13" s="48"/>
      <c r="V13" s="135"/>
      <c r="W13" s="136"/>
      <c r="X13" s="127">
        <v>9</v>
      </c>
      <c r="Y13" s="24" t="s">
        <v>819</v>
      </c>
      <c r="Z13" s="10" t="str">
        <f>VLOOKUP(AA13,'00设备表'!$D:$F,3,0)</f>
        <v>HW107-07</v>
      </c>
      <c r="AA13" s="28" t="s">
        <v>592</v>
      </c>
      <c r="AB13" s="50" t="str">
        <f>VLOOKUP(AA13,'00设备表'!$D:$F,2,0)</f>
        <v>华为CE6881H</v>
      </c>
      <c r="AC13" s="139" t="s">
        <v>855</v>
      </c>
      <c r="AD13" s="48"/>
      <c r="AE13" s="124"/>
      <c r="AF13" s="135"/>
      <c r="AG13" s="136"/>
      <c r="AH13" s="127">
        <v>9</v>
      </c>
      <c r="AI13" s="24" t="s">
        <v>819</v>
      </c>
      <c r="AJ13" s="10" t="str">
        <f>VLOOKUP(AK13,'00设备表'!$D:$F,3,0)</f>
        <v>HW107-07</v>
      </c>
      <c r="AK13" s="28" t="s">
        <v>592</v>
      </c>
      <c r="AL13" s="50" t="str">
        <f>VLOOKUP(AK13,'00设备表'!$D:$F,2,0)</f>
        <v>华为CE6881H</v>
      </c>
      <c r="AM13" s="139" t="s">
        <v>911</v>
      </c>
      <c r="AN13" s="48"/>
    </row>
    <row r="14" spans="1:40">
      <c r="A14" s="135"/>
      <c r="B14" s="136"/>
      <c r="C14" s="127">
        <v>10</v>
      </c>
      <c r="D14" s="24" t="s">
        <v>819</v>
      </c>
      <c r="E14" s="10" t="str">
        <f>VLOOKUP(F14,'00设备表'!$D:$F,3,0)</f>
        <v>HW105-04</v>
      </c>
      <c r="F14" s="28" t="s">
        <v>582</v>
      </c>
      <c r="G14" s="50" t="str">
        <f>VLOOKUP(F14,'00设备表'!$D:$F,2,0)</f>
        <v>华为CE6881H</v>
      </c>
      <c r="H14" s="139" t="s">
        <v>856</v>
      </c>
      <c r="I14" s="48"/>
      <c r="J14" s="124"/>
      <c r="K14" s="135"/>
      <c r="L14" s="136"/>
      <c r="M14" s="127">
        <v>10</v>
      </c>
      <c r="N14" s="24" t="s">
        <v>819</v>
      </c>
      <c r="O14" s="10" t="str">
        <f>VLOOKUP(P14,'00设备表'!$D:$F,3,0)</f>
        <v>HW105-04</v>
      </c>
      <c r="P14" s="28" t="s">
        <v>582</v>
      </c>
      <c r="Q14" s="50" t="str">
        <f>VLOOKUP(P14,'00设备表'!$D:$F,2,0)</f>
        <v>华为CE6881H</v>
      </c>
      <c r="R14" s="139" t="s">
        <v>915</v>
      </c>
      <c r="S14" s="48"/>
      <c r="V14" s="135"/>
      <c r="W14" s="136"/>
      <c r="X14" s="127">
        <v>10</v>
      </c>
      <c r="Y14" s="24" t="s">
        <v>819</v>
      </c>
      <c r="Z14" s="10" t="str">
        <f>VLOOKUP(AA14,'00设备表'!$D:$F,3,0)</f>
        <v>HW107-07</v>
      </c>
      <c r="AA14" s="28" t="s">
        <v>592</v>
      </c>
      <c r="AB14" s="50" t="str">
        <f>VLOOKUP(AA14,'00设备表'!$D:$F,2,0)</f>
        <v>华为CE6881H</v>
      </c>
      <c r="AC14" s="139" t="s">
        <v>856</v>
      </c>
      <c r="AD14" s="48"/>
      <c r="AE14" s="124"/>
      <c r="AF14" s="135"/>
      <c r="AG14" s="136"/>
      <c r="AH14" s="127">
        <v>10</v>
      </c>
      <c r="AI14" s="24" t="s">
        <v>819</v>
      </c>
      <c r="AJ14" s="10" t="str">
        <f>VLOOKUP(AK14,'00设备表'!$D:$F,3,0)</f>
        <v>HW107-07</v>
      </c>
      <c r="AK14" s="28" t="s">
        <v>592</v>
      </c>
      <c r="AL14" s="50" t="str">
        <f>VLOOKUP(AK14,'00设备表'!$D:$F,2,0)</f>
        <v>华为CE6881H</v>
      </c>
      <c r="AM14" s="139" t="s">
        <v>915</v>
      </c>
      <c r="AN14" s="48"/>
    </row>
    <row r="15" spans="1:40">
      <c r="A15" s="135"/>
      <c r="B15" s="136"/>
      <c r="C15" s="127">
        <v>11</v>
      </c>
      <c r="D15" s="24" t="s">
        <v>819</v>
      </c>
      <c r="E15" s="10" t="str">
        <f>VLOOKUP(F15,'00设备表'!$D:$F,3,0)</f>
        <v>HW105-05</v>
      </c>
      <c r="F15" s="28" t="s">
        <v>583</v>
      </c>
      <c r="G15" s="50" t="str">
        <f>VLOOKUP(F15,'00设备表'!$D:$F,2,0)</f>
        <v>华为CE6881H</v>
      </c>
      <c r="H15" s="139" t="s">
        <v>855</v>
      </c>
      <c r="I15" s="48"/>
      <c r="J15" s="124"/>
      <c r="K15" s="135"/>
      <c r="L15" s="136"/>
      <c r="M15" s="127">
        <v>11</v>
      </c>
      <c r="N15" s="24" t="s">
        <v>819</v>
      </c>
      <c r="O15" s="10" t="str">
        <f>VLOOKUP(P15,'00设备表'!$D:$F,3,0)</f>
        <v>HW105-05</v>
      </c>
      <c r="P15" s="28" t="s">
        <v>583</v>
      </c>
      <c r="Q15" s="50" t="str">
        <f>VLOOKUP(P15,'00设备表'!$D:$F,2,0)</f>
        <v>华为CE6881H</v>
      </c>
      <c r="R15" s="139" t="s">
        <v>911</v>
      </c>
      <c r="S15" s="48"/>
      <c r="V15" s="135"/>
      <c r="W15" s="136"/>
      <c r="X15" s="127">
        <v>11</v>
      </c>
      <c r="Y15" s="24" t="s">
        <v>819</v>
      </c>
      <c r="Z15" s="10" t="str">
        <f>VLOOKUP(AA15,'00设备表'!$D:$F,3,0)</f>
        <v>HW107-08</v>
      </c>
      <c r="AA15" s="28" t="s">
        <v>593</v>
      </c>
      <c r="AB15" s="50" t="str">
        <f>VLOOKUP(AA15,'00设备表'!$D:$F,2,0)</f>
        <v>华为CE6881H</v>
      </c>
      <c r="AC15" s="139" t="s">
        <v>855</v>
      </c>
      <c r="AD15" s="48"/>
      <c r="AE15" s="124"/>
      <c r="AF15" s="135"/>
      <c r="AG15" s="136"/>
      <c r="AH15" s="127">
        <v>11</v>
      </c>
      <c r="AI15" s="24" t="s">
        <v>819</v>
      </c>
      <c r="AJ15" s="10" t="str">
        <f>VLOOKUP(AK15,'00设备表'!$D:$F,3,0)</f>
        <v>HW107-08</v>
      </c>
      <c r="AK15" s="28" t="s">
        <v>593</v>
      </c>
      <c r="AL15" s="50" t="str">
        <f>VLOOKUP(AK15,'00设备表'!$D:$F,2,0)</f>
        <v>华为CE6881H</v>
      </c>
      <c r="AM15" s="139" t="s">
        <v>911</v>
      </c>
      <c r="AN15" s="48"/>
    </row>
    <row r="16" spans="1:40">
      <c r="A16" s="135"/>
      <c r="B16" s="136"/>
      <c r="C16" s="127">
        <v>12</v>
      </c>
      <c r="D16" s="24" t="s">
        <v>819</v>
      </c>
      <c r="E16" s="10" t="str">
        <f>VLOOKUP(F16,'00设备表'!$D:$F,3,0)</f>
        <v>HW105-05</v>
      </c>
      <c r="F16" s="28" t="s">
        <v>583</v>
      </c>
      <c r="G16" s="50" t="str">
        <f>VLOOKUP(F16,'00设备表'!$D:$F,2,0)</f>
        <v>华为CE6881H</v>
      </c>
      <c r="H16" s="139" t="s">
        <v>856</v>
      </c>
      <c r="I16" s="48"/>
      <c r="J16" s="124"/>
      <c r="K16" s="135"/>
      <c r="L16" s="136"/>
      <c r="M16" s="127">
        <v>12</v>
      </c>
      <c r="N16" s="24" t="s">
        <v>819</v>
      </c>
      <c r="O16" s="10" t="str">
        <f>VLOOKUP(P16,'00设备表'!$D:$F,3,0)</f>
        <v>HW105-05</v>
      </c>
      <c r="P16" s="28" t="s">
        <v>583</v>
      </c>
      <c r="Q16" s="50" t="str">
        <f>VLOOKUP(P16,'00设备表'!$D:$F,2,0)</f>
        <v>华为CE6881H</v>
      </c>
      <c r="R16" s="139" t="s">
        <v>915</v>
      </c>
      <c r="S16" s="48"/>
      <c r="V16" s="135"/>
      <c r="W16" s="136"/>
      <c r="X16" s="127">
        <v>12</v>
      </c>
      <c r="Y16" s="24" t="s">
        <v>819</v>
      </c>
      <c r="Z16" s="10" t="str">
        <f>VLOOKUP(AA16,'00设备表'!$D:$F,3,0)</f>
        <v>HW107-08</v>
      </c>
      <c r="AA16" s="28" t="s">
        <v>593</v>
      </c>
      <c r="AB16" s="50" t="str">
        <f>VLOOKUP(AA16,'00设备表'!$D:$F,2,0)</f>
        <v>华为CE6881H</v>
      </c>
      <c r="AC16" s="139" t="s">
        <v>856</v>
      </c>
      <c r="AD16" s="48"/>
      <c r="AE16" s="124"/>
      <c r="AF16" s="135"/>
      <c r="AG16" s="136"/>
      <c r="AH16" s="127">
        <v>12</v>
      </c>
      <c r="AI16" s="24" t="s">
        <v>819</v>
      </c>
      <c r="AJ16" s="10" t="str">
        <f>VLOOKUP(AK16,'00设备表'!$D:$F,3,0)</f>
        <v>HW107-08</v>
      </c>
      <c r="AK16" s="28" t="s">
        <v>593</v>
      </c>
      <c r="AL16" s="50" t="str">
        <f>VLOOKUP(AK16,'00设备表'!$D:$F,2,0)</f>
        <v>华为CE6881H</v>
      </c>
      <c r="AM16" s="139" t="s">
        <v>915</v>
      </c>
      <c r="AN16" s="48"/>
    </row>
    <row r="17" spans="1:40">
      <c r="A17" s="135"/>
      <c r="B17" s="136"/>
      <c r="C17" s="127">
        <v>13</v>
      </c>
      <c r="D17" s="24" t="s">
        <v>819</v>
      </c>
      <c r="E17" s="10"/>
      <c r="F17" s="28"/>
      <c r="G17" s="10"/>
      <c r="H17" s="139"/>
      <c r="I17" s="48"/>
      <c r="J17" s="124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  <c r="V17" s="135"/>
      <c r="W17" s="136"/>
      <c r="X17" s="127">
        <v>13</v>
      </c>
      <c r="Y17" s="24" t="s">
        <v>819</v>
      </c>
      <c r="Z17" s="10"/>
      <c r="AA17" s="28"/>
      <c r="AB17" s="10"/>
      <c r="AC17" s="139"/>
      <c r="AD17" s="48"/>
      <c r="AE17" s="124"/>
      <c r="AF17" s="135"/>
      <c r="AG17" s="136"/>
      <c r="AH17" s="127">
        <v>13</v>
      </c>
      <c r="AI17" s="24" t="s">
        <v>819</v>
      </c>
      <c r="AJ17" s="10"/>
      <c r="AK17" s="28"/>
      <c r="AL17" s="10"/>
      <c r="AM17" s="139"/>
      <c r="AN17" s="48"/>
    </row>
    <row r="18" spans="1:40">
      <c r="A18" s="135"/>
      <c r="B18" s="136"/>
      <c r="C18" s="127">
        <v>14</v>
      </c>
      <c r="D18" s="24" t="s">
        <v>819</v>
      </c>
      <c r="E18" s="10"/>
      <c r="F18" s="28"/>
      <c r="G18" s="10"/>
      <c r="H18" s="139"/>
      <c r="I18" s="48"/>
      <c r="J18" s="124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  <c r="V18" s="135"/>
      <c r="W18" s="136"/>
      <c r="X18" s="127">
        <v>14</v>
      </c>
      <c r="Y18" s="24" t="s">
        <v>819</v>
      </c>
      <c r="Z18" s="10"/>
      <c r="AA18" s="28"/>
      <c r="AB18" s="10"/>
      <c r="AC18" s="139"/>
      <c r="AD18" s="48"/>
      <c r="AE18" s="124"/>
      <c r="AF18" s="135"/>
      <c r="AG18" s="136"/>
      <c r="AH18" s="127">
        <v>14</v>
      </c>
      <c r="AI18" s="24" t="s">
        <v>819</v>
      </c>
      <c r="AJ18" s="10"/>
      <c r="AK18" s="28"/>
      <c r="AL18" s="10"/>
      <c r="AM18" s="139"/>
      <c r="AN18" s="48"/>
    </row>
    <row r="19" spans="1:40">
      <c r="A19" s="135"/>
      <c r="B19" s="136"/>
      <c r="C19" s="127">
        <v>15</v>
      </c>
      <c r="D19" s="24" t="s">
        <v>819</v>
      </c>
      <c r="E19" s="10"/>
      <c r="F19" s="28"/>
      <c r="G19" s="10"/>
      <c r="H19" s="139"/>
      <c r="I19" s="48"/>
      <c r="J19" s="124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  <c r="V19" s="135"/>
      <c r="W19" s="136"/>
      <c r="X19" s="127">
        <v>15</v>
      </c>
      <c r="Y19" s="24" t="s">
        <v>819</v>
      </c>
      <c r="Z19" s="10"/>
      <c r="AA19" s="28"/>
      <c r="AB19" s="10"/>
      <c r="AC19" s="139"/>
      <c r="AD19" s="48"/>
      <c r="AE19" s="124"/>
      <c r="AF19" s="135"/>
      <c r="AG19" s="136"/>
      <c r="AH19" s="127">
        <v>15</v>
      </c>
      <c r="AI19" s="24" t="s">
        <v>819</v>
      </c>
      <c r="AJ19" s="10"/>
      <c r="AK19" s="28"/>
      <c r="AL19" s="10"/>
      <c r="AM19" s="139"/>
      <c r="AN19" s="48"/>
    </row>
    <row r="20" spans="1:40">
      <c r="A20" s="135"/>
      <c r="B20" s="136"/>
      <c r="C20" s="127">
        <v>16</v>
      </c>
      <c r="D20" s="24" t="s">
        <v>819</v>
      </c>
      <c r="E20" s="10"/>
      <c r="F20" s="28"/>
      <c r="G20" s="10"/>
      <c r="H20" s="139"/>
      <c r="I20" s="48"/>
      <c r="J20" s="124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  <c r="V20" s="135"/>
      <c r="W20" s="136"/>
      <c r="X20" s="127">
        <v>16</v>
      </c>
      <c r="Y20" s="24" t="s">
        <v>819</v>
      </c>
      <c r="Z20" s="10"/>
      <c r="AA20" s="28"/>
      <c r="AB20" s="10"/>
      <c r="AC20" s="139"/>
      <c r="AD20" s="48"/>
      <c r="AE20" s="124"/>
      <c r="AF20" s="135"/>
      <c r="AG20" s="136"/>
      <c r="AH20" s="127">
        <v>16</v>
      </c>
      <c r="AI20" s="24" t="s">
        <v>819</v>
      </c>
      <c r="AJ20" s="10"/>
      <c r="AK20" s="28"/>
      <c r="AL20" s="10"/>
      <c r="AM20" s="139"/>
      <c r="AN20" s="48"/>
    </row>
    <row r="21" spans="1:40">
      <c r="A21" s="135"/>
      <c r="B21" s="136"/>
      <c r="C21" s="127">
        <v>17</v>
      </c>
      <c r="D21" s="24" t="s">
        <v>819</v>
      </c>
      <c r="E21" s="10"/>
      <c r="F21" s="28"/>
      <c r="G21" s="10"/>
      <c r="H21" s="139"/>
      <c r="I21" s="48"/>
      <c r="J21" s="124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  <c r="V21" s="135"/>
      <c r="W21" s="136"/>
      <c r="X21" s="127">
        <v>17</v>
      </c>
      <c r="Y21" s="24" t="s">
        <v>819</v>
      </c>
      <c r="Z21" s="10"/>
      <c r="AA21" s="28"/>
      <c r="AB21" s="10"/>
      <c r="AC21" s="139"/>
      <c r="AD21" s="48"/>
      <c r="AE21" s="124"/>
      <c r="AF21" s="135"/>
      <c r="AG21" s="136"/>
      <c r="AH21" s="127">
        <v>17</v>
      </c>
      <c r="AI21" s="24" t="s">
        <v>819</v>
      </c>
      <c r="AJ21" s="10"/>
      <c r="AK21" s="28"/>
      <c r="AL21" s="10"/>
      <c r="AM21" s="139"/>
      <c r="AN21" s="48"/>
    </row>
    <row r="22" spans="1:40">
      <c r="A22" s="135"/>
      <c r="B22" s="136"/>
      <c r="C22" s="127">
        <v>18</v>
      </c>
      <c r="D22" s="24" t="s">
        <v>819</v>
      </c>
      <c r="E22" s="10"/>
      <c r="F22" s="28"/>
      <c r="G22" s="10"/>
      <c r="H22" s="139"/>
      <c r="I22" s="48"/>
      <c r="J22" s="124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  <c r="V22" s="135"/>
      <c r="W22" s="136"/>
      <c r="X22" s="127">
        <v>18</v>
      </c>
      <c r="Y22" s="24" t="s">
        <v>819</v>
      </c>
      <c r="Z22" s="10"/>
      <c r="AA22" s="28"/>
      <c r="AB22" s="10"/>
      <c r="AC22" s="139"/>
      <c r="AD22" s="48"/>
      <c r="AE22" s="124"/>
      <c r="AF22" s="135"/>
      <c r="AG22" s="136"/>
      <c r="AH22" s="127">
        <v>18</v>
      </c>
      <c r="AI22" s="24" t="s">
        <v>819</v>
      </c>
      <c r="AJ22" s="10"/>
      <c r="AK22" s="28"/>
      <c r="AL22" s="10"/>
      <c r="AM22" s="139"/>
      <c r="AN22" s="48"/>
    </row>
    <row r="23" spans="1:40">
      <c r="A23" s="135"/>
      <c r="B23" s="136"/>
      <c r="C23" s="127">
        <v>19</v>
      </c>
      <c r="D23" s="24" t="s">
        <v>819</v>
      </c>
      <c r="E23" s="10"/>
      <c r="F23" s="28"/>
      <c r="G23" s="10"/>
      <c r="H23" s="139"/>
      <c r="I23" s="48"/>
      <c r="J23" s="124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  <c r="V23" s="135"/>
      <c r="W23" s="136"/>
      <c r="X23" s="127">
        <v>19</v>
      </c>
      <c r="Y23" s="24" t="s">
        <v>819</v>
      </c>
      <c r="Z23" s="10"/>
      <c r="AA23" s="28"/>
      <c r="AB23" s="10"/>
      <c r="AC23" s="139"/>
      <c r="AD23" s="48"/>
      <c r="AE23" s="124"/>
      <c r="AF23" s="135"/>
      <c r="AG23" s="136"/>
      <c r="AH23" s="127">
        <v>19</v>
      </c>
      <c r="AI23" s="24" t="s">
        <v>819</v>
      </c>
      <c r="AJ23" s="10"/>
      <c r="AK23" s="28"/>
      <c r="AL23" s="10"/>
      <c r="AM23" s="139"/>
      <c r="AN23" s="48"/>
    </row>
    <row r="24" spans="1:40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V24" s="135"/>
      <c r="W24" s="136"/>
      <c r="X24" s="127">
        <v>20</v>
      </c>
      <c r="Y24" s="24" t="s">
        <v>819</v>
      </c>
      <c r="Z24" s="10"/>
      <c r="AA24" s="28"/>
      <c r="AB24" s="10"/>
      <c r="AC24" s="139"/>
      <c r="AD24" s="48"/>
      <c r="AE24" s="124"/>
      <c r="AF24" s="135"/>
      <c r="AG24" s="136"/>
      <c r="AH24" s="127">
        <v>20</v>
      </c>
      <c r="AI24" s="24" t="s">
        <v>819</v>
      </c>
      <c r="AJ24" s="10"/>
      <c r="AK24" s="28"/>
      <c r="AL24" s="10"/>
      <c r="AM24" s="139"/>
      <c r="AN24" s="48"/>
    </row>
    <row r="25" spans="1:40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V25" s="135"/>
      <c r="W25" s="136"/>
      <c r="X25" s="127">
        <v>21</v>
      </c>
      <c r="Y25" s="24" t="s">
        <v>819</v>
      </c>
      <c r="Z25" s="10"/>
      <c r="AA25" s="28"/>
      <c r="AB25" s="10"/>
      <c r="AC25" s="139"/>
      <c r="AD25" s="48"/>
      <c r="AE25" s="124"/>
      <c r="AF25" s="135"/>
      <c r="AG25" s="136"/>
      <c r="AH25" s="127">
        <v>21</v>
      </c>
      <c r="AI25" s="24" t="s">
        <v>819</v>
      </c>
      <c r="AJ25" s="10"/>
      <c r="AK25" s="28"/>
      <c r="AL25" s="10"/>
      <c r="AM25" s="139"/>
      <c r="AN25" s="48"/>
    </row>
    <row r="26" spans="1:40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V26" s="135"/>
      <c r="W26" s="136"/>
      <c r="X26" s="127">
        <v>22</v>
      </c>
      <c r="Y26" s="24" t="s">
        <v>819</v>
      </c>
      <c r="Z26" s="10"/>
      <c r="AA26" s="28"/>
      <c r="AB26" s="10"/>
      <c r="AC26" s="139"/>
      <c r="AD26" s="48"/>
      <c r="AE26" s="124"/>
      <c r="AF26" s="135"/>
      <c r="AG26" s="136"/>
      <c r="AH26" s="127">
        <v>22</v>
      </c>
      <c r="AI26" s="24" t="s">
        <v>819</v>
      </c>
      <c r="AJ26" s="10"/>
      <c r="AK26" s="28"/>
      <c r="AL26" s="10"/>
      <c r="AM26" s="139"/>
      <c r="AN26" s="48"/>
    </row>
    <row r="27" spans="1:40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V27" s="135"/>
      <c r="W27" s="136"/>
      <c r="X27" s="140">
        <v>23</v>
      </c>
      <c r="Y27" s="24" t="s">
        <v>819</v>
      </c>
      <c r="Z27" s="10"/>
      <c r="AA27" s="28"/>
      <c r="AB27" s="10"/>
      <c r="AC27" s="139"/>
      <c r="AD27" s="48"/>
      <c r="AE27" s="124"/>
      <c r="AF27" s="135"/>
      <c r="AG27" s="136"/>
      <c r="AH27" s="140">
        <v>23</v>
      </c>
      <c r="AI27" s="24" t="s">
        <v>819</v>
      </c>
      <c r="AJ27" s="10"/>
      <c r="AK27" s="28"/>
      <c r="AL27" s="10"/>
      <c r="AM27" s="139"/>
      <c r="AN27" s="48"/>
    </row>
    <row r="28" spans="1:40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</row>
    <row r="29" spans="1:40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</row>
    <row r="30" spans="1:40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</row>
    <row r="31" spans="1:40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</row>
    <row r="32" spans="1:40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</row>
    <row r="33" spans="1:40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</row>
    <row r="34" spans="1:40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</row>
    <row r="35" spans="1:40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</row>
    <row r="36" spans="1:40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</row>
    <row r="37" spans="1:40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</row>
    <row r="38" spans="1:40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</row>
    <row r="39" spans="1:40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</row>
    <row r="40" spans="1:40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</row>
    <row r="41" spans="1:40">
      <c r="A41" s="135"/>
      <c r="B41" s="136"/>
      <c r="C41" s="140">
        <v>37</v>
      </c>
      <c r="D41" s="24" t="s">
        <v>819</v>
      </c>
      <c r="E41" s="10"/>
      <c r="F41" s="99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99"/>
      <c r="Q41" s="10"/>
      <c r="R41" s="24"/>
      <c r="S41" s="48"/>
      <c r="T41" s="125"/>
      <c r="V41" s="135"/>
      <c r="W41" s="136"/>
      <c r="X41" s="140">
        <v>37</v>
      </c>
      <c r="Y41" s="24" t="s">
        <v>819</v>
      </c>
      <c r="Z41" s="10"/>
      <c r="AA41" s="99"/>
      <c r="AB41" s="10"/>
      <c r="AC41" s="24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99"/>
      <c r="AL41" s="10"/>
      <c r="AM41" s="24"/>
      <c r="AN41" s="48"/>
    </row>
    <row r="42" spans="1:40">
      <c r="A42" s="135"/>
      <c r="B42" s="136"/>
      <c r="C42" s="140">
        <v>38</v>
      </c>
      <c r="D42" s="24" t="s">
        <v>819</v>
      </c>
      <c r="E42" s="10"/>
      <c r="F42" s="99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99"/>
      <c r="Q42" s="10"/>
      <c r="R42" s="24"/>
      <c r="S42" s="48"/>
      <c r="T42" s="125"/>
      <c r="V42" s="135"/>
      <c r="W42" s="136"/>
      <c r="X42" s="140">
        <v>38</v>
      </c>
      <c r="Y42" s="24" t="s">
        <v>819</v>
      </c>
      <c r="Z42" s="10"/>
      <c r="AA42" s="99"/>
      <c r="AB42" s="10"/>
      <c r="AC42" s="24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99"/>
      <c r="AL42" s="10"/>
      <c r="AM42" s="24"/>
      <c r="AN42" s="48"/>
    </row>
    <row r="43" spans="1:40">
      <c r="A43" s="135"/>
      <c r="B43" s="136"/>
      <c r="C43" s="140">
        <v>39</v>
      </c>
      <c r="D43" s="24" t="s">
        <v>819</v>
      </c>
      <c r="E43" s="10"/>
      <c r="F43" s="99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99"/>
      <c r="Q43" s="10"/>
      <c r="R43" s="24"/>
      <c r="S43" s="48"/>
      <c r="T43" s="125"/>
      <c r="V43" s="135"/>
      <c r="W43" s="136"/>
      <c r="X43" s="140">
        <v>39</v>
      </c>
      <c r="Y43" s="24" t="s">
        <v>819</v>
      </c>
      <c r="Z43" s="10"/>
      <c r="AA43" s="99"/>
      <c r="AB43" s="10"/>
      <c r="AC43" s="24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99"/>
      <c r="AL43" s="10"/>
      <c r="AM43" s="24"/>
      <c r="AN43" s="48"/>
    </row>
    <row r="44" spans="1:40">
      <c r="A44" s="135"/>
      <c r="B44" s="136"/>
      <c r="C44" s="140">
        <v>40</v>
      </c>
      <c r="D44" s="24" t="s">
        <v>819</v>
      </c>
      <c r="E44" s="10"/>
      <c r="F44" s="99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99"/>
      <c r="Q44" s="10"/>
      <c r="R44" s="24"/>
      <c r="S44" s="48"/>
      <c r="T44" s="125"/>
      <c r="V44" s="135"/>
      <c r="W44" s="136"/>
      <c r="X44" s="140">
        <v>40</v>
      </c>
      <c r="Y44" s="24" t="s">
        <v>819</v>
      </c>
      <c r="Z44" s="10"/>
      <c r="AA44" s="99"/>
      <c r="AB44" s="10"/>
      <c r="AC44" s="24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99"/>
      <c r="AL44" s="10"/>
      <c r="AM44" s="24"/>
      <c r="AN44" s="48"/>
    </row>
    <row r="45" spans="1:40">
      <c r="A45" s="135"/>
      <c r="B45" s="136"/>
      <c r="C45" s="140">
        <v>41</v>
      </c>
      <c r="D45" s="24" t="s">
        <v>819</v>
      </c>
      <c r="E45" s="10"/>
      <c r="F45" s="99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99"/>
      <c r="Q45" s="10"/>
      <c r="R45" s="24"/>
      <c r="S45" s="48"/>
      <c r="T45" s="125"/>
      <c r="V45" s="135"/>
      <c r="W45" s="136"/>
      <c r="X45" s="140">
        <v>41</v>
      </c>
      <c r="Y45" s="24" t="s">
        <v>819</v>
      </c>
      <c r="Z45" s="10"/>
      <c r="AA45" s="99"/>
      <c r="AB45" s="10"/>
      <c r="AC45" s="24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99"/>
      <c r="AL45" s="10"/>
      <c r="AM45" s="24"/>
      <c r="AN45" s="48"/>
    </row>
    <row r="46" spans="1:40">
      <c r="A46" s="135"/>
      <c r="B46" s="136"/>
      <c r="C46" s="140">
        <v>42</v>
      </c>
      <c r="D46" s="24" t="s">
        <v>819</v>
      </c>
      <c r="E46" s="10"/>
      <c r="F46" s="99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99"/>
      <c r="Q46" s="10"/>
      <c r="R46" s="24"/>
      <c r="S46" s="48"/>
      <c r="T46" s="125"/>
      <c r="V46" s="135"/>
      <c r="W46" s="136"/>
      <c r="X46" s="140">
        <v>42</v>
      </c>
      <c r="Y46" s="24" t="s">
        <v>819</v>
      </c>
      <c r="Z46" s="10"/>
      <c r="AA46" s="99"/>
      <c r="AB46" s="10"/>
      <c r="AC46" s="24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99"/>
      <c r="AL46" s="10"/>
      <c r="AM46" s="24"/>
      <c r="AN46" s="48"/>
    </row>
    <row r="47" spans="1:40">
      <c r="A47" s="135"/>
      <c r="B47" s="136"/>
      <c r="C47" s="140">
        <v>43</v>
      </c>
      <c r="D47" s="24" t="s">
        <v>819</v>
      </c>
      <c r="E47" s="10"/>
      <c r="F47" s="99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99"/>
      <c r="Q47" s="10"/>
      <c r="R47" s="24"/>
      <c r="S47" s="48"/>
      <c r="T47" s="125"/>
      <c r="V47" s="135"/>
      <c r="W47" s="136"/>
      <c r="X47" s="140">
        <v>43</v>
      </c>
      <c r="Y47" s="24" t="s">
        <v>819</v>
      </c>
      <c r="Z47" s="10"/>
      <c r="AA47" s="99"/>
      <c r="AB47" s="10"/>
      <c r="AC47" s="24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99"/>
      <c r="AL47" s="10"/>
      <c r="AM47" s="24"/>
      <c r="AN47" s="48"/>
    </row>
    <row r="48" spans="1:40">
      <c r="A48" s="135"/>
      <c r="B48" s="136"/>
      <c r="C48" s="140">
        <v>44</v>
      </c>
      <c r="D48" s="24" t="s">
        <v>819</v>
      </c>
      <c r="E48" s="10"/>
      <c r="F48" s="99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99"/>
      <c r="Q48" s="10"/>
      <c r="R48" s="24"/>
      <c r="S48" s="48"/>
      <c r="T48" s="125"/>
      <c r="V48" s="135"/>
      <c r="W48" s="136"/>
      <c r="X48" s="140">
        <v>44</v>
      </c>
      <c r="Y48" s="24" t="s">
        <v>819</v>
      </c>
      <c r="Z48" s="10"/>
      <c r="AA48" s="99"/>
      <c r="AB48" s="10"/>
      <c r="AC48" s="24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99"/>
      <c r="AL48" s="10"/>
      <c r="AM48" s="24"/>
      <c r="AN48" s="48"/>
    </row>
    <row r="49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HW105-02</v>
      </c>
      <c r="F51" s="144" t="str">
        <f>$L$1</f>
        <v>政务外网区安全交换机-2</v>
      </c>
      <c r="G51" s="10" t="str">
        <f>VLOOKUP(F51,'00设备表'!$D:$F,2,0)</f>
        <v>华为CE6881H</v>
      </c>
      <c r="H51" s="24" t="s">
        <v>925</v>
      </c>
      <c r="I51" s="130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HW105-01</v>
      </c>
      <c r="P51" s="144" t="str">
        <f>$B$1</f>
        <v>政务外网区安全交换机-1</v>
      </c>
      <c r="Q51" s="10" t="str">
        <f>VLOOKUP(P51,'00设备表'!$D:$F,2,0)</f>
        <v>华为CE6881H</v>
      </c>
      <c r="R51" s="24" t="s">
        <v>925</v>
      </c>
      <c r="S51" s="130" t="s">
        <v>604</v>
      </c>
      <c r="V51" s="135"/>
      <c r="W51" s="136"/>
      <c r="X51" s="94">
        <v>47</v>
      </c>
      <c r="Y51" s="24" t="s">
        <v>819</v>
      </c>
      <c r="Z51" s="10" t="str">
        <f>VLOOKUP(AA51,'00设备表'!$D:$F,3,0)</f>
        <v>HW108-03</v>
      </c>
      <c r="AA51" s="144" t="str">
        <f>$AG$1</f>
        <v>互联网区安全交换机-2</v>
      </c>
      <c r="AB51" s="10" t="str">
        <f>VLOOKUP(AA51,'00设备表'!$D:$F,2,0)</f>
        <v>华为CE6881H</v>
      </c>
      <c r="AC51" s="24" t="s">
        <v>925</v>
      </c>
      <c r="AD51" s="130" t="s">
        <v>604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HW108-01</v>
      </c>
      <c r="AK51" s="144" t="str">
        <f>$W$1</f>
        <v>互联网区安全交换机-1</v>
      </c>
      <c r="AL51" s="10" t="str">
        <f>VLOOKUP(AK51,'00设备表'!$D:$F,2,0)</f>
        <v>华为CE6881H</v>
      </c>
      <c r="AM51" s="24" t="s">
        <v>925</v>
      </c>
      <c r="AN51" s="130" t="s">
        <v>604</v>
      </c>
    </row>
    <row r="52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HW105-02</v>
      </c>
      <c r="F52" s="144" t="str">
        <f>$L$1</f>
        <v>政务外网区安全交换机-2</v>
      </c>
      <c r="G52" s="10" t="str">
        <f>VLOOKUP(F52,'00设备表'!$D:$F,2,0)</f>
        <v>华为CE6881H</v>
      </c>
      <c r="H52" s="24" t="s">
        <v>927</v>
      </c>
      <c r="I52" s="130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HW105-01</v>
      </c>
      <c r="P52" s="144" t="str">
        <f>$B$1</f>
        <v>政务外网区安全交换机-1</v>
      </c>
      <c r="Q52" s="10" t="str">
        <f>VLOOKUP(P52,'00设备表'!$D:$F,2,0)</f>
        <v>华为CE6881H</v>
      </c>
      <c r="R52" s="24" t="s">
        <v>927</v>
      </c>
      <c r="S52" s="130" t="s">
        <v>604</v>
      </c>
      <c r="V52" s="135"/>
      <c r="W52" s="48"/>
      <c r="X52" s="94">
        <v>48</v>
      </c>
      <c r="Y52" s="24" t="s">
        <v>819</v>
      </c>
      <c r="Z52" s="10" t="str">
        <f>VLOOKUP(AA52,'00设备表'!$D:$F,3,0)</f>
        <v>HW108-03</v>
      </c>
      <c r="AA52" s="144" t="str">
        <f>$AG$1</f>
        <v>互联网区安全交换机-2</v>
      </c>
      <c r="AB52" s="10" t="str">
        <f>VLOOKUP(AA52,'00设备表'!$D:$F,2,0)</f>
        <v>华为CE6881H</v>
      </c>
      <c r="AC52" s="24" t="s">
        <v>927</v>
      </c>
      <c r="AD52" s="130" t="s">
        <v>604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HW108-01</v>
      </c>
      <c r="AK52" s="144" t="str">
        <f>$W$1</f>
        <v>互联网区安全交换机-1</v>
      </c>
      <c r="AL52" s="10" t="str">
        <f>VLOOKUP(AK52,'00设备表'!$D:$F,2,0)</f>
        <v>华为CE6881H</v>
      </c>
      <c r="AM52" s="24" t="s">
        <v>927</v>
      </c>
      <c r="AN52" s="130" t="s">
        <v>604</v>
      </c>
    </row>
    <row r="53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HW105-01</v>
      </c>
      <c r="F53" s="145" t="s">
        <v>352</v>
      </c>
      <c r="G53" s="10" t="str">
        <f>VLOOKUP(F53,'00设备表'!$D:$F,2,0)</f>
        <v>华为CE8865-4C</v>
      </c>
      <c r="H53" s="24" t="s">
        <v>821</v>
      </c>
      <c r="I53" s="5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HW105-01</v>
      </c>
      <c r="P53" s="145" t="s">
        <v>352</v>
      </c>
      <c r="Q53" s="10" t="str">
        <f>VLOOKUP(P53,'00设备表'!$D:$F,2,0)</f>
        <v>华为CE8865-4C</v>
      </c>
      <c r="R53" s="24" t="s">
        <v>823</v>
      </c>
      <c r="S53" s="54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HW107-02</v>
      </c>
      <c r="AA53" s="145" t="s">
        <v>450</v>
      </c>
      <c r="AB53" s="10" t="str">
        <f>VLOOKUP(AA53,'00设备表'!$D:$F,2,0)</f>
        <v>华为CE8865-4C</v>
      </c>
      <c r="AC53" s="24" t="s">
        <v>821</v>
      </c>
      <c r="AD53" s="5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HW107-02</v>
      </c>
      <c r="AK53" s="145" t="s">
        <v>450</v>
      </c>
      <c r="AL53" s="10" t="str">
        <f>VLOOKUP(AK53,'00设备表'!$D:$F,2,0)</f>
        <v>华为CE8865-4C</v>
      </c>
      <c r="AM53" s="24" t="s">
        <v>823</v>
      </c>
      <c r="AN53" s="54"/>
    </row>
    <row r="54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HW105-02</v>
      </c>
      <c r="F54" s="145" t="s">
        <v>364</v>
      </c>
      <c r="G54" s="10" t="str">
        <f>VLOOKUP(F54,'00设备表'!$D:$F,2,0)</f>
        <v>华为CE8865-4C</v>
      </c>
      <c r="H54" s="24" t="s">
        <v>821</v>
      </c>
      <c r="I54" s="5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HW105-02</v>
      </c>
      <c r="P54" s="145" t="s">
        <v>364</v>
      </c>
      <c r="Q54" s="10" t="str">
        <f>VLOOKUP(P54,'00设备表'!$D:$F,2,0)</f>
        <v>华为CE8865-4C</v>
      </c>
      <c r="R54" s="24" t="s">
        <v>823</v>
      </c>
      <c r="S54" s="54"/>
      <c r="V54" s="135"/>
      <c r="W54" s="48"/>
      <c r="X54" s="94">
        <v>50</v>
      </c>
      <c r="Y54" s="139" t="s">
        <v>796</v>
      </c>
      <c r="Z54" s="10" t="str">
        <f>VLOOKUP(AA54,'00设备表'!$D:$F,3,0)</f>
        <v>HW107-03</v>
      </c>
      <c r="AA54" s="145" t="s">
        <v>461</v>
      </c>
      <c r="AB54" s="10" t="str">
        <f>VLOOKUP(AA54,'00设备表'!$D:$F,2,0)</f>
        <v>华为CE8865-4C</v>
      </c>
      <c r="AC54" s="24" t="s">
        <v>821</v>
      </c>
      <c r="AD54" s="5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HW107-03</v>
      </c>
      <c r="AK54" s="145" t="s">
        <v>461</v>
      </c>
      <c r="AL54" s="10" t="str">
        <f>VLOOKUP(AK54,'00设备表'!$D:$F,2,0)</f>
        <v>华为CE8865-4C</v>
      </c>
      <c r="AM54" s="24" t="s">
        <v>823</v>
      </c>
      <c r="AN54" s="54"/>
    </row>
    <row r="55" spans="1:40">
      <c r="A55" s="135"/>
      <c r="B55" s="48"/>
      <c r="C55" s="94">
        <v>51</v>
      </c>
      <c r="D55" s="139" t="s">
        <v>796</v>
      </c>
      <c r="E55" s="159"/>
      <c r="F55" s="145"/>
      <c r="G55" s="159"/>
      <c r="H55" s="24"/>
      <c r="I55" s="54"/>
      <c r="J55" s="146"/>
      <c r="K55" s="135"/>
      <c r="L55" s="48"/>
      <c r="M55" s="94">
        <v>51</v>
      </c>
      <c r="N55" s="139" t="s">
        <v>796</v>
      </c>
      <c r="O55" s="159"/>
      <c r="P55" s="145"/>
      <c r="Q55" s="159"/>
      <c r="R55" s="24"/>
      <c r="S55" s="54"/>
      <c r="V55" s="135"/>
      <c r="W55" s="48"/>
      <c r="X55" s="94">
        <v>51</v>
      </c>
      <c r="Y55" s="139" t="s">
        <v>796</v>
      </c>
      <c r="Z55" s="159"/>
      <c r="AA55" s="145"/>
      <c r="AB55" s="159"/>
      <c r="AC55" s="24"/>
      <c r="AD55" s="54"/>
      <c r="AE55" s="146"/>
      <c r="AF55" s="135"/>
      <c r="AG55" s="48"/>
      <c r="AH55" s="94">
        <v>51</v>
      </c>
      <c r="AI55" s="139" t="s">
        <v>796</v>
      </c>
      <c r="AJ55" s="159"/>
      <c r="AK55" s="145"/>
      <c r="AL55" s="159"/>
      <c r="AM55" s="24"/>
      <c r="AN55" s="54"/>
    </row>
    <row r="56" spans="1:40">
      <c r="A56" s="135"/>
      <c r="B56" s="48"/>
      <c r="C56" s="94">
        <v>52</v>
      </c>
      <c r="D56" s="139" t="s">
        <v>796</v>
      </c>
      <c r="E56" s="159"/>
      <c r="F56" s="145"/>
      <c r="G56" s="159"/>
      <c r="H56" s="24"/>
      <c r="I56" s="54"/>
      <c r="J56" s="146"/>
      <c r="K56" s="135"/>
      <c r="L56" s="48"/>
      <c r="M56" s="94">
        <v>52</v>
      </c>
      <c r="N56" s="139" t="s">
        <v>796</v>
      </c>
      <c r="O56" s="159"/>
      <c r="P56" s="145"/>
      <c r="Q56" s="159"/>
      <c r="R56" s="24"/>
      <c r="S56" s="54"/>
      <c r="V56" s="135"/>
      <c r="W56" s="48"/>
      <c r="X56" s="94">
        <v>52</v>
      </c>
      <c r="Y56" s="139" t="s">
        <v>796</v>
      </c>
      <c r="Z56" s="159"/>
      <c r="AA56" s="145"/>
      <c r="AB56" s="159"/>
      <c r="AC56" s="24"/>
      <c r="AD56" s="54"/>
      <c r="AE56" s="146"/>
      <c r="AF56" s="135"/>
      <c r="AG56" s="48"/>
      <c r="AH56" s="94">
        <v>52</v>
      </c>
      <c r="AI56" s="139" t="s">
        <v>796</v>
      </c>
      <c r="AJ56" s="159"/>
      <c r="AK56" s="145"/>
      <c r="AL56" s="159"/>
      <c r="AM56" s="24"/>
      <c r="AN56" s="54"/>
    </row>
    <row r="57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HW105-02</v>
      </c>
      <c r="F57" s="144" t="str">
        <f>$L$1</f>
        <v>政务外网区安全交换机-2</v>
      </c>
      <c r="G57" s="10" t="str">
        <f>VLOOKUP(F57,'00设备表'!$D:$F,2,0)</f>
        <v>华为CE6881H</v>
      </c>
      <c r="H57" s="24" t="s">
        <v>932</v>
      </c>
      <c r="I57" s="5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HW105-01</v>
      </c>
      <c r="P57" s="144" t="str">
        <f>$B$1</f>
        <v>政务外网区安全交换机-1</v>
      </c>
      <c r="Q57" s="10" t="str">
        <f>VLOOKUP(P57,'00设备表'!$D:$F,2,0)</f>
        <v>华为CE6881H</v>
      </c>
      <c r="R57" s="24" t="s">
        <v>932</v>
      </c>
      <c r="S57" s="54" t="s">
        <v>603</v>
      </c>
      <c r="V57" s="135"/>
      <c r="W57" s="48"/>
      <c r="X57" s="94">
        <v>53</v>
      </c>
      <c r="Y57" s="139" t="s">
        <v>796</v>
      </c>
      <c r="Z57" s="10" t="str">
        <f>VLOOKUP(AA57,'00设备表'!$D:$F,3,0)</f>
        <v>HW108-03</v>
      </c>
      <c r="AA57" s="144" t="str">
        <f>$AG$1</f>
        <v>互联网区安全交换机-2</v>
      </c>
      <c r="AB57" s="10" t="str">
        <f>VLOOKUP(AA57,'00设备表'!$D:$F,2,0)</f>
        <v>华为CE6881H</v>
      </c>
      <c r="AC57" s="24" t="s">
        <v>932</v>
      </c>
      <c r="AD57" s="54" t="s">
        <v>603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HW108-01</v>
      </c>
      <c r="AK57" s="144" t="str">
        <f>$W$1</f>
        <v>互联网区安全交换机-1</v>
      </c>
      <c r="AL57" s="10" t="str">
        <f>VLOOKUP(AK57,'00设备表'!$D:$F,2,0)</f>
        <v>华为CE6881H</v>
      </c>
      <c r="AM57" s="24" t="s">
        <v>932</v>
      </c>
      <c r="AN57" s="54" t="s">
        <v>603</v>
      </c>
    </row>
    <row r="58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HW105-02</v>
      </c>
      <c r="F58" s="144" t="str">
        <f>$L$1</f>
        <v>政务外网区安全交换机-2</v>
      </c>
      <c r="G58" s="10" t="str">
        <f>VLOOKUP(F58,'00设备表'!$D:$F,2,0)</f>
        <v>华为CE6881H</v>
      </c>
      <c r="H58" s="24" t="s">
        <v>934</v>
      </c>
      <c r="I58" s="5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HW105-01</v>
      </c>
      <c r="P58" s="144" t="str">
        <f>$B$1</f>
        <v>政务外网区安全交换机-1</v>
      </c>
      <c r="Q58" s="10" t="str">
        <f>VLOOKUP(P58,'00设备表'!$D:$F,2,0)</f>
        <v>华为CE6881H</v>
      </c>
      <c r="R58" s="24" t="s">
        <v>934</v>
      </c>
      <c r="S58" s="54" t="s">
        <v>603</v>
      </c>
      <c r="V58" s="149"/>
      <c r="W58" s="48"/>
      <c r="X58" s="94">
        <v>54</v>
      </c>
      <c r="Y58" s="139" t="s">
        <v>796</v>
      </c>
      <c r="Z58" s="10" t="str">
        <f>VLOOKUP(AA58,'00设备表'!$D:$F,3,0)</f>
        <v>HW108-03</v>
      </c>
      <c r="AA58" s="144" t="str">
        <f>$AG$1</f>
        <v>互联网区安全交换机-2</v>
      </c>
      <c r="AB58" s="10" t="str">
        <f>VLOOKUP(AA58,'00设备表'!$D:$F,2,0)</f>
        <v>华为CE6881H</v>
      </c>
      <c r="AC58" s="24" t="s">
        <v>934</v>
      </c>
      <c r="AD58" s="54" t="s">
        <v>603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HW108-01</v>
      </c>
      <c r="AK58" s="144" t="str">
        <f>$W$1</f>
        <v>互联网区安全交换机-1</v>
      </c>
      <c r="AL58" s="10" t="str">
        <f>VLOOKUP(AK58,'00设备表'!$D:$F,2,0)</f>
        <v>华为CE6881H</v>
      </c>
      <c r="AM58" s="24" t="s">
        <v>934</v>
      </c>
      <c r="AN58" s="54" t="s">
        <v>603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N58"/>
  <sheetViews>
    <sheetView zoomScale="70" zoomScaleNormal="70" topLeftCell="N1" workbookViewId="0">
      <selection activeCell="AC40" sqref="AC40"/>
    </sheetView>
  </sheetViews>
  <sheetFormatPr defaultColWidth="8.88392857142857" defaultRowHeight="16.8"/>
  <cols>
    <col min="1" max="1" width="5.5625" style="1" customWidth="1"/>
    <col min="2" max="2" width="9.5625" style="1" customWidth="1"/>
    <col min="3" max="3" width="8.5625" style="1" customWidth="1"/>
    <col min="4" max="4" width="12.5625" style="1" customWidth="1"/>
    <col min="5" max="5" width="11.6696428571429" style="154" customWidth="1"/>
    <col min="6" max="6" width="30.2142857142857" style="1" customWidth="1"/>
    <col min="7" max="7" width="23.3303571428571" style="154" customWidth="1"/>
    <col min="8" max="8" width="11.6696428571429" style="1" customWidth="1"/>
    <col min="9" max="9" width="11.1071428571429" style="1" customWidth="1"/>
    <col min="10" max="10" width="16.4375" style="1" customWidth="1"/>
    <col min="11" max="11" width="9.5625" style="1" customWidth="1"/>
    <col min="12" max="12" width="9.77678571428571" style="1" customWidth="1"/>
    <col min="13" max="13" width="10.3303571428571" style="1" customWidth="1"/>
    <col min="14" max="14" width="12.5625" style="1" customWidth="1"/>
    <col min="15" max="15" width="11.6696428571429" style="154" customWidth="1"/>
    <col min="16" max="16" width="30.2142857142857" style="1" customWidth="1"/>
    <col min="17" max="17" width="22.8839285714286" style="154" customWidth="1"/>
    <col min="18" max="18" width="11.6696428571429" style="1" customWidth="1"/>
    <col min="19" max="19" width="7.21428571428571" style="1" customWidth="1"/>
    <col min="20" max="21" width="8.88392857142857" style="155"/>
    <col min="22" max="22" width="5.5625" style="1" customWidth="1"/>
    <col min="23" max="23" width="9.5625" style="1" customWidth="1"/>
    <col min="24" max="24" width="8.5625" style="1" customWidth="1"/>
    <col min="25" max="25" width="12.5625" style="1" customWidth="1"/>
    <col min="26" max="26" width="12.7767857142857" style="154" customWidth="1"/>
    <col min="27" max="27" width="30.2142857142857" style="1" customWidth="1"/>
    <col min="28" max="28" width="18" style="154" customWidth="1"/>
    <col min="29" max="29" width="11.6696428571429" style="1" customWidth="1"/>
    <col min="30" max="30" width="7.21428571428571" style="1" customWidth="1"/>
    <col min="31" max="31" width="16.4375" style="1" customWidth="1"/>
    <col min="32" max="32" width="9.5625" style="1" customWidth="1"/>
    <col min="33" max="33" width="9.77678571428571" style="1" customWidth="1"/>
    <col min="34" max="34" width="10.3303571428571" style="1" customWidth="1"/>
    <col min="35" max="35" width="12.5625" style="1" customWidth="1"/>
    <col min="36" max="36" width="12.7767857142857" style="154" customWidth="1"/>
    <col min="37" max="37" width="30.2142857142857" style="1" customWidth="1"/>
    <col min="38" max="38" width="25.6696428571429" style="154" customWidth="1"/>
    <col min="39" max="39" width="11.6696428571429" style="1" customWidth="1"/>
    <col min="40" max="40" width="7.21428571428571" style="1" customWidth="1"/>
    <col min="41" max="16384" width="8.88392857142857" style="1"/>
  </cols>
  <sheetData>
    <row r="1" s="81" customFormat="1" ht="46" spans="1:40">
      <c r="A1" s="10" t="str">
        <f>VLOOKUP(B1,'00设备表'!$D:$F,3,0)</f>
        <v>HW105-01</v>
      </c>
      <c r="B1" s="42" t="str">
        <f>'00设备表'!D5</f>
        <v>政务外网区安全池交换机-1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HW105-02</v>
      </c>
      <c r="L1" s="42" t="str">
        <f>'00设备表'!D14</f>
        <v>政务外网区安全池交换机-2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56"/>
      <c r="U1" s="156"/>
      <c r="V1" s="10" t="str">
        <f>VLOOKUP(W1,'00设备表'!$D:$F,3,0)</f>
        <v>HW107-02</v>
      </c>
      <c r="W1" s="42" t="str">
        <f>'00设备表'!D75</f>
        <v>互联网区安全池交换机-1</v>
      </c>
      <c r="X1" s="17" t="str">
        <f>VLOOKUP(W1,'00设备表'!$D:$F,2,0)</f>
        <v>华为CE6881H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HW107-03</v>
      </c>
      <c r="AG1" s="42" t="str">
        <f>'00设备表'!D84</f>
        <v>互联网区安全池交换机-2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53" customFormat="1" ht="3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57"/>
      <c r="U2" s="157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customFormat="1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HW105-02</v>
      </c>
      <c r="F4" s="28" t="s">
        <v>358</v>
      </c>
      <c r="G4" s="10" t="str">
        <f>VLOOKUP(F4,'00设备表'!$D:$F,2,0)</f>
        <v>华为5855</v>
      </c>
      <c r="H4" s="24" t="s">
        <v>792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HW105-02</v>
      </c>
      <c r="P4" s="28" t="s">
        <v>358</v>
      </c>
      <c r="Q4" s="10" t="str">
        <f>VLOOKUP(P4,'00设备表'!$D:$F,2,0)</f>
        <v>华为5855</v>
      </c>
      <c r="R4" s="24" t="s">
        <v>793</v>
      </c>
      <c r="S4" s="24"/>
      <c r="T4" s="125"/>
      <c r="U4" s="116"/>
      <c r="V4" s="85" t="s">
        <v>789</v>
      </c>
      <c r="W4" s="86"/>
      <c r="X4" s="89"/>
      <c r="Y4" s="24" t="s">
        <v>786</v>
      </c>
      <c r="Z4" s="10" t="str">
        <f>VLOOKUP(AA4,'00设备表'!$D:$F,3,0)</f>
        <v>HW107-03</v>
      </c>
      <c r="AA4" s="28" t="s">
        <v>456</v>
      </c>
      <c r="AB4" s="10" t="str">
        <f>VLOOKUP(AA4,'00设备表'!$D:$F,2,0)</f>
        <v>华为5855</v>
      </c>
      <c r="AC4" s="24" t="s">
        <v>892</v>
      </c>
      <c r="AD4" s="24"/>
      <c r="AE4" s="124"/>
      <c r="AF4" s="85" t="s">
        <v>789</v>
      </c>
      <c r="AG4" s="86"/>
      <c r="AH4" s="89"/>
      <c r="AI4" s="24" t="s">
        <v>786</v>
      </c>
      <c r="AJ4" s="10" t="str">
        <f>VLOOKUP(AK4,'00设备表'!$D:$F,3,0)</f>
        <v>HW107-03</v>
      </c>
      <c r="AK4" s="28" t="s">
        <v>456</v>
      </c>
      <c r="AL4" s="10" t="str">
        <f>VLOOKUP(AK4,'00设备表'!$D:$F,2,0)</f>
        <v>华为5855</v>
      </c>
      <c r="AM4" s="24" t="s">
        <v>950</v>
      </c>
      <c r="AN4" s="24"/>
    </row>
    <row r="5" spans="1:40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HW105-01</v>
      </c>
      <c r="F5" s="99" t="s">
        <v>351</v>
      </c>
      <c r="G5" s="10" t="str">
        <f>VLOOKUP(F5,'00设备表'!$D:$F,2,0)</f>
        <v>中兴R5930 G2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HW105-01</v>
      </c>
      <c r="P5" s="99" t="s">
        <v>351</v>
      </c>
      <c r="Q5" s="10" t="str">
        <f>VLOOKUP(P5,'00设备表'!$D:$F,2,0)</f>
        <v>中兴R5930 G2</v>
      </c>
      <c r="R5" s="24" t="s">
        <v>939</v>
      </c>
      <c r="S5" s="48"/>
      <c r="T5" s="125"/>
      <c r="V5" s="126">
        <v>0</v>
      </c>
      <c r="W5" s="49" t="s">
        <v>919</v>
      </c>
      <c r="X5" s="127">
        <v>1</v>
      </c>
      <c r="Y5" s="24" t="s">
        <v>819</v>
      </c>
      <c r="Z5" s="10" t="str">
        <f>VLOOKUP(AA5,'00设备表'!$D:$F,3,0)</f>
        <v>HW107-02</v>
      </c>
      <c r="AA5" s="99" t="s">
        <v>449</v>
      </c>
      <c r="AB5" s="10" t="str">
        <f>VLOOKUP(AA5,'00设备表'!$D:$F,2,0)</f>
        <v>中兴R5930 G2</v>
      </c>
      <c r="AC5" s="24" t="s">
        <v>910</v>
      </c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 t="str">
        <f>VLOOKUP(AK5,'00设备表'!$D:$F,3,0)</f>
        <v>HW107-02</v>
      </c>
      <c r="AK5" s="99" t="s">
        <v>449</v>
      </c>
      <c r="AL5" s="10" t="str">
        <f>VLOOKUP(AK5,'00设备表'!$D:$F,2,0)</f>
        <v>中兴R5930 G2</v>
      </c>
      <c r="AM5" s="24" t="s">
        <v>939</v>
      </c>
      <c r="AN5" s="48"/>
    </row>
    <row r="6" spans="1:40">
      <c r="A6" s="135"/>
      <c r="B6" s="136"/>
      <c r="C6" s="127">
        <v>2</v>
      </c>
      <c r="D6" s="24" t="s">
        <v>819</v>
      </c>
      <c r="E6" s="10" t="str">
        <f>VLOOKUP(F6,'00设备表'!$D:$F,3,0)</f>
        <v>HW105-01</v>
      </c>
      <c r="F6" s="141" t="s">
        <v>351</v>
      </c>
      <c r="G6" s="10" t="str">
        <f>VLOOKUP(F6,'00设备表'!$D:$F,2,0)</f>
        <v>中兴R5930 G2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HW105-01</v>
      </c>
      <c r="P6" s="141" t="s">
        <v>351</v>
      </c>
      <c r="Q6" s="10" t="str">
        <f>VLOOKUP(P6,'00设备表'!$D:$F,2,0)</f>
        <v>中兴R5930 G2</v>
      </c>
      <c r="R6" s="24" t="s">
        <v>937</v>
      </c>
      <c r="S6" s="48"/>
      <c r="T6" s="125"/>
      <c r="V6" s="135"/>
      <c r="W6" s="136"/>
      <c r="X6" s="127">
        <v>2</v>
      </c>
      <c r="Y6" s="24" t="s">
        <v>819</v>
      </c>
      <c r="Z6" s="10" t="str">
        <f>VLOOKUP(AA6,'00设备表'!$D:$F,3,0)</f>
        <v>HW107-02</v>
      </c>
      <c r="AA6" s="141" t="s">
        <v>449</v>
      </c>
      <c r="AB6" s="10" t="str">
        <f>VLOOKUP(AA6,'00设备表'!$D:$F,2,0)</f>
        <v>中兴R5930 G2</v>
      </c>
      <c r="AC6" s="24" t="s">
        <v>912</v>
      </c>
      <c r="AD6" s="48"/>
      <c r="AE6" s="124"/>
      <c r="AF6" s="135"/>
      <c r="AG6" s="136"/>
      <c r="AH6" s="127">
        <v>2</v>
      </c>
      <c r="AI6" s="24" t="s">
        <v>819</v>
      </c>
      <c r="AJ6" s="10" t="str">
        <f>VLOOKUP(AK6,'00设备表'!$D:$F,3,0)</f>
        <v>HW107-02</v>
      </c>
      <c r="AK6" s="141" t="s">
        <v>449</v>
      </c>
      <c r="AL6" s="10" t="str">
        <f>VLOOKUP(AK6,'00设备表'!$D:$F,2,0)</f>
        <v>中兴R5930 G2</v>
      </c>
      <c r="AM6" s="24" t="s">
        <v>937</v>
      </c>
      <c r="AN6" s="48"/>
    </row>
    <row r="7" spans="1:40">
      <c r="A7" s="135"/>
      <c r="B7" s="136"/>
      <c r="C7" s="127">
        <v>3</v>
      </c>
      <c r="D7" s="24" t="s">
        <v>819</v>
      </c>
      <c r="E7" s="10" t="str">
        <f>VLOOKUP(F7,'00设备表'!$D:$F,3,0)</f>
        <v>HW105-02</v>
      </c>
      <c r="F7" s="99" t="s">
        <v>363</v>
      </c>
      <c r="G7" s="10" t="str">
        <f>VLOOKUP(F7,'00设备表'!$D:$F,2,0)</f>
        <v>中兴R5930 G2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HW105-02</v>
      </c>
      <c r="P7" s="99" t="s">
        <v>363</v>
      </c>
      <c r="Q7" s="10" t="str">
        <f>VLOOKUP(P7,'00设备表'!$D:$F,2,0)</f>
        <v>中兴R5930 G2</v>
      </c>
      <c r="R7" s="24" t="s">
        <v>939</v>
      </c>
      <c r="S7" s="48"/>
      <c r="V7" s="135"/>
      <c r="W7" s="136"/>
      <c r="X7" s="127">
        <v>3</v>
      </c>
      <c r="Y7" s="24" t="s">
        <v>819</v>
      </c>
      <c r="Z7" s="10" t="str">
        <f>VLOOKUP(AA7,'00设备表'!$D:$F,3,0)</f>
        <v>HW107-03</v>
      </c>
      <c r="AA7" s="99" t="s">
        <v>460</v>
      </c>
      <c r="AB7" s="10" t="str">
        <f>VLOOKUP(AA7,'00设备表'!$D:$F,2,0)</f>
        <v>中兴R5930 G2</v>
      </c>
      <c r="AC7" s="24" t="s">
        <v>910</v>
      </c>
      <c r="AD7" s="48"/>
      <c r="AE7" s="124"/>
      <c r="AF7" s="135"/>
      <c r="AG7" s="136"/>
      <c r="AH7" s="127">
        <v>3</v>
      </c>
      <c r="AI7" s="24" t="s">
        <v>819</v>
      </c>
      <c r="AJ7" s="10" t="str">
        <f>VLOOKUP(AK7,'00设备表'!$D:$F,3,0)</f>
        <v>HW107-03</v>
      </c>
      <c r="AK7" s="99" t="s">
        <v>460</v>
      </c>
      <c r="AL7" s="10" t="str">
        <f>VLOOKUP(AK7,'00设备表'!$D:$F,2,0)</f>
        <v>中兴R5930 G2</v>
      </c>
      <c r="AM7" s="24" t="s">
        <v>939</v>
      </c>
      <c r="AN7" s="48"/>
    </row>
    <row r="8" spans="1:40">
      <c r="A8" s="135"/>
      <c r="B8" s="136"/>
      <c r="C8" s="127">
        <v>4</v>
      </c>
      <c r="D8" s="24" t="s">
        <v>819</v>
      </c>
      <c r="E8" s="10" t="str">
        <f>VLOOKUP(F8,'00设备表'!$D:$F,3,0)</f>
        <v>HW105-02</v>
      </c>
      <c r="F8" s="141" t="s">
        <v>363</v>
      </c>
      <c r="G8" s="10" t="str">
        <f>VLOOKUP(F8,'00设备表'!$D:$F,2,0)</f>
        <v>中兴R5930 G2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HW105-02</v>
      </c>
      <c r="P8" s="141" t="s">
        <v>363</v>
      </c>
      <c r="Q8" s="10" t="str">
        <f>VLOOKUP(P8,'00设备表'!$D:$F,2,0)</f>
        <v>中兴R5930 G2</v>
      </c>
      <c r="R8" s="24" t="s">
        <v>937</v>
      </c>
      <c r="S8" s="48"/>
      <c r="V8" s="135"/>
      <c r="W8" s="136"/>
      <c r="X8" s="127">
        <v>4</v>
      </c>
      <c r="Y8" s="24" t="s">
        <v>819</v>
      </c>
      <c r="Z8" s="10" t="str">
        <f>VLOOKUP(AA8,'00设备表'!$D:$F,3,0)</f>
        <v>HW107-03</v>
      </c>
      <c r="AA8" s="141" t="s">
        <v>460</v>
      </c>
      <c r="AB8" s="10" t="str">
        <f>VLOOKUP(AA8,'00设备表'!$D:$F,2,0)</f>
        <v>中兴R5930 G2</v>
      </c>
      <c r="AC8" s="24" t="s">
        <v>912</v>
      </c>
      <c r="AD8" s="48"/>
      <c r="AE8" s="124"/>
      <c r="AF8" s="135"/>
      <c r="AG8" s="136"/>
      <c r="AH8" s="127">
        <v>4</v>
      </c>
      <c r="AI8" s="24" t="s">
        <v>819</v>
      </c>
      <c r="AJ8" s="10" t="str">
        <f>VLOOKUP(AK8,'00设备表'!$D:$F,3,0)</f>
        <v>HW107-03</v>
      </c>
      <c r="AK8" s="141" t="s">
        <v>460</v>
      </c>
      <c r="AL8" s="10" t="str">
        <f>VLOOKUP(AK8,'00设备表'!$D:$F,2,0)</f>
        <v>中兴R5930 G2</v>
      </c>
      <c r="AM8" s="24" t="s">
        <v>937</v>
      </c>
      <c r="AN8" s="48"/>
    </row>
    <row r="9" spans="1:40">
      <c r="A9" s="135"/>
      <c r="B9" s="136"/>
      <c r="C9" s="127">
        <v>5</v>
      </c>
      <c r="D9" s="24" t="s">
        <v>819</v>
      </c>
      <c r="E9" s="10" t="str">
        <f>VLOOKUP(F9,'00设备表'!$D:$F,3,0)</f>
        <v>HW105-01</v>
      </c>
      <c r="F9" s="141" t="s">
        <v>350</v>
      </c>
      <c r="G9" s="10" t="str">
        <f>VLOOKUP(F9,'00设备表'!$D:$F,2,0)</f>
        <v>中兴R5930 G2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HW105-01</v>
      </c>
      <c r="P9" s="141" t="s">
        <v>350</v>
      </c>
      <c r="Q9" s="50" t="str">
        <f>VLOOKUP(P9,'00设备表'!$D:$F,2,0)</f>
        <v>中兴R5930 G2</v>
      </c>
      <c r="R9" s="24" t="s">
        <v>939</v>
      </c>
      <c r="S9" s="48"/>
      <c r="V9" s="135"/>
      <c r="W9" s="136"/>
      <c r="X9" s="127">
        <v>5</v>
      </c>
      <c r="Y9" s="24" t="s">
        <v>819</v>
      </c>
      <c r="Z9" s="36" t="str">
        <f>VLOOKUP(AA9,'00设备表'!$D:$F,3,0)</f>
        <v>HW107-02</v>
      </c>
      <c r="AA9" s="141" t="s">
        <v>448</v>
      </c>
      <c r="AB9" s="158" t="str">
        <f>VLOOKUP(AA9,'00设备表'!$D:$F,2,0)</f>
        <v>中兴R5930 G2</v>
      </c>
      <c r="AC9" s="24" t="s">
        <v>910</v>
      </c>
      <c r="AD9" s="48"/>
      <c r="AE9" s="124"/>
      <c r="AF9" s="135"/>
      <c r="AG9" s="136"/>
      <c r="AH9" s="127">
        <v>5</v>
      </c>
      <c r="AI9" s="24" t="s">
        <v>819</v>
      </c>
      <c r="AJ9" s="36" t="str">
        <f>VLOOKUP(AK9,'00设备表'!$D:$F,3,0)</f>
        <v>HW107-02</v>
      </c>
      <c r="AK9" s="141" t="s">
        <v>448</v>
      </c>
      <c r="AL9" s="158" t="str">
        <f>VLOOKUP(AK9,'00设备表'!$D:$F,2,0)</f>
        <v>中兴R5930 G2</v>
      </c>
      <c r="AM9" s="24" t="s">
        <v>939</v>
      </c>
      <c r="AN9" s="48"/>
    </row>
    <row r="10" spans="1:40">
      <c r="A10" s="135"/>
      <c r="B10" s="136"/>
      <c r="C10" s="127">
        <v>6</v>
      </c>
      <c r="D10" s="24" t="s">
        <v>819</v>
      </c>
      <c r="E10" s="10" t="str">
        <f>VLOOKUP(F10,'00设备表'!$D:$F,3,0)</f>
        <v>HW105-01</v>
      </c>
      <c r="F10" s="141" t="s">
        <v>350</v>
      </c>
      <c r="G10" s="10" t="str">
        <f>VLOOKUP(F10,'00设备表'!$D:$F,2,0)</f>
        <v>中兴R5930 G2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HW105-01</v>
      </c>
      <c r="P10" s="141" t="s">
        <v>350</v>
      </c>
      <c r="Q10" s="50" t="str">
        <f>VLOOKUP(P10,'00设备表'!$D:$F,2,0)</f>
        <v>中兴R5930 G2</v>
      </c>
      <c r="R10" s="24" t="s">
        <v>937</v>
      </c>
      <c r="S10" s="48"/>
      <c r="V10" s="135"/>
      <c r="W10" s="136"/>
      <c r="X10" s="127">
        <v>6</v>
      </c>
      <c r="Y10" s="24" t="s">
        <v>819</v>
      </c>
      <c r="Z10" s="36" t="str">
        <f>VLOOKUP(AA10,'00设备表'!$D:$F,3,0)</f>
        <v>HW107-02</v>
      </c>
      <c r="AA10" s="141" t="s">
        <v>448</v>
      </c>
      <c r="AB10" s="158" t="str">
        <f>VLOOKUP(AA10,'00设备表'!$D:$F,2,0)</f>
        <v>中兴R5930 G2</v>
      </c>
      <c r="AC10" s="24" t="s">
        <v>912</v>
      </c>
      <c r="AD10" s="48"/>
      <c r="AE10" s="124"/>
      <c r="AF10" s="135"/>
      <c r="AG10" s="136"/>
      <c r="AH10" s="127">
        <v>6</v>
      </c>
      <c r="AI10" s="24" t="s">
        <v>819</v>
      </c>
      <c r="AJ10" s="36" t="str">
        <f>VLOOKUP(AK10,'00设备表'!$D:$F,3,0)</f>
        <v>HW107-02</v>
      </c>
      <c r="AK10" s="141" t="s">
        <v>448</v>
      </c>
      <c r="AL10" s="158" t="str">
        <f>VLOOKUP(AK10,'00设备表'!$D:$F,2,0)</f>
        <v>中兴R5930 G2</v>
      </c>
      <c r="AM10" s="24" t="s">
        <v>937</v>
      </c>
      <c r="AN10" s="48"/>
    </row>
    <row r="11" spans="1:40">
      <c r="A11" s="135"/>
      <c r="B11" s="136"/>
      <c r="C11" s="127">
        <v>7</v>
      </c>
      <c r="D11" s="24" t="s">
        <v>819</v>
      </c>
      <c r="E11" s="10" t="str">
        <f>VLOOKUP(F11,'00设备表'!$D:$F,3,0)</f>
        <v>HW105-02</v>
      </c>
      <c r="F11" s="141" t="s">
        <v>362</v>
      </c>
      <c r="G11" s="10" t="str">
        <f>VLOOKUP(F11,'00设备表'!$D:$F,2,0)</f>
        <v>中兴R5930 G2</v>
      </c>
      <c r="I11" s="48"/>
      <c r="J11" s="124"/>
      <c r="K11" s="135"/>
      <c r="L11" s="136"/>
      <c r="M11" s="127">
        <v>7</v>
      </c>
      <c r="N11" s="24" t="s">
        <v>819</v>
      </c>
      <c r="O11" s="10" t="str">
        <f>VLOOKUP(P11,'00设备表'!$D:$F,3,0)</f>
        <v>HW105-02</v>
      </c>
      <c r="P11" s="141" t="s">
        <v>362</v>
      </c>
      <c r="Q11" s="50" t="str">
        <f>VLOOKUP(P11,'00设备表'!$D:$F,2,0)</f>
        <v>中兴R5930 G2</v>
      </c>
      <c r="R11" s="24" t="s">
        <v>939</v>
      </c>
      <c r="S11" s="48"/>
      <c r="V11" s="135"/>
      <c r="W11" s="136"/>
      <c r="X11" s="127">
        <v>7</v>
      </c>
      <c r="Y11" s="24" t="s">
        <v>819</v>
      </c>
      <c r="Z11" s="10" t="str">
        <f>VLOOKUP(AA11,'00设备表'!$D:$F,3,0)</f>
        <v>HW107-03</v>
      </c>
      <c r="AA11" s="141" t="s">
        <v>459</v>
      </c>
      <c r="AB11" s="50" t="str">
        <f>VLOOKUP(AA11,'00设备表'!$D:$F,2,0)</f>
        <v>中兴R5930 G2</v>
      </c>
      <c r="AC11" s="24" t="s">
        <v>910</v>
      </c>
      <c r="AD11" s="48"/>
      <c r="AE11" s="124"/>
      <c r="AF11" s="135"/>
      <c r="AG11" s="136"/>
      <c r="AH11" s="127">
        <v>7</v>
      </c>
      <c r="AI11" s="24" t="s">
        <v>819</v>
      </c>
      <c r="AJ11" s="10" t="str">
        <f>VLOOKUP(AK11,'00设备表'!$D:$F,3,0)</f>
        <v>HW107-03</v>
      </c>
      <c r="AK11" s="141" t="s">
        <v>459</v>
      </c>
      <c r="AL11" s="50" t="str">
        <f>VLOOKUP(AK11,'00设备表'!$D:$F,2,0)</f>
        <v>中兴R5930 G2</v>
      </c>
      <c r="AM11" s="24" t="s">
        <v>939</v>
      </c>
      <c r="AN11" s="48"/>
    </row>
    <row r="12" spans="1:40">
      <c r="A12" s="135"/>
      <c r="B12" s="136"/>
      <c r="C12" s="127">
        <v>8</v>
      </c>
      <c r="D12" s="24" t="s">
        <v>819</v>
      </c>
      <c r="E12" s="10" t="str">
        <f>VLOOKUP(F12,'00设备表'!$D:$F,3,0)</f>
        <v>HW105-02</v>
      </c>
      <c r="F12" s="141" t="s">
        <v>362</v>
      </c>
      <c r="G12" s="10" t="str">
        <f>VLOOKUP(F12,'00设备表'!$D:$F,2,0)</f>
        <v>中兴R5930 G2</v>
      </c>
      <c r="I12" s="48"/>
      <c r="J12" s="124"/>
      <c r="K12" s="135"/>
      <c r="L12" s="136"/>
      <c r="M12" s="127">
        <v>8</v>
      </c>
      <c r="N12" s="24" t="s">
        <v>819</v>
      </c>
      <c r="O12" s="10" t="str">
        <f>VLOOKUP(P12,'00设备表'!$D:$F,3,0)</f>
        <v>HW105-02</v>
      </c>
      <c r="P12" s="141" t="s">
        <v>362</v>
      </c>
      <c r="Q12" s="50" t="str">
        <f>VLOOKUP(P12,'00设备表'!$D:$F,2,0)</f>
        <v>中兴R5930 G2</v>
      </c>
      <c r="R12" s="24" t="s">
        <v>937</v>
      </c>
      <c r="S12" s="48"/>
      <c r="V12" s="135"/>
      <c r="W12" s="136"/>
      <c r="X12" s="127">
        <v>8</v>
      </c>
      <c r="Y12" s="24" t="s">
        <v>819</v>
      </c>
      <c r="Z12" s="10" t="str">
        <f>VLOOKUP(AA12,'00设备表'!$D:$F,3,0)</f>
        <v>HW107-03</v>
      </c>
      <c r="AA12" s="141" t="s">
        <v>459</v>
      </c>
      <c r="AB12" s="50" t="str">
        <f>VLOOKUP(AA12,'00设备表'!$D:$F,2,0)</f>
        <v>中兴R5930 G2</v>
      </c>
      <c r="AC12" s="24" t="s">
        <v>912</v>
      </c>
      <c r="AD12" s="48"/>
      <c r="AE12" s="124"/>
      <c r="AF12" s="135"/>
      <c r="AG12" s="136"/>
      <c r="AH12" s="127">
        <v>8</v>
      </c>
      <c r="AI12" s="24" t="s">
        <v>819</v>
      </c>
      <c r="AJ12" s="10" t="str">
        <f>VLOOKUP(AK12,'00设备表'!$D:$F,3,0)</f>
        <v>HW107-03</v>
      </c>
      <c r="AK12" s="141" t="s">
        <v>459</v>
      </c>
      <c r="AL12" s="50" t="str">
        <f>VLOOKUP(AK12,'00设备表'!$D:$F,2,0)</f>
        <v>中兴R5930 G2</v>
      </c>
      <c r="AM12" s="24" t="s">
        <v>937</v>
      </c>
      <c r="AN12" s="48"/>
    </row>
    <row r="13" spans="1:40">
      <c r="A13" s="135"/>
      <c r="B13" s="136"/>
      <c r="C13" s="127">
        <v>9</v>
      </c>
      <c r="D13" s="24" t="s">
        <v>819</v>
      </c>
      <c r="E13" s="10" t="str">
        <f>VLOOKUP(F13,'00设备表'!$D:$F,3,0)</f>
        <v>HW105-01</v>
      </c>
      <c r="F13" s="141" t="s">
        <v>348</v>
      </c>
      <c r="G13" s="10" t="str">
        <f>VLOOKUP(F13,'00设备表'!$D:$F,2,0)</f>
        <v>中兴R5930 G2</v>
      </c>
      <c r="I13" s="48"/>
      <c r="J13" s="124"/>
      <c r="K13" s="135"/>
      <c r="L13" s="136"/>
      <c r="M13" s="127">
        <v>9</v>
      </c>
      <c r="N13" s="24" t="s">
        <v>819</v>
      </c>
      <c r="O13" s="10" t="str">
        <f>VLOOKUP(P13,'00设备表'!$D:$F,3,0)</f>
        <v>HW105-01</v>
      </c>
      <c r="P13" s="141" t="s">
        <v>348</v>
      </c>
      <c r="Q13" s="10" t="str">
        <f>VLOOKUP(P13,'00设备表'!$D:$F,2,0)</f>
        <v>中兴R5930 G2</v>
      </c>
      <c r="R13" s="24" t="s">
        <v>939</v>
      </c>
      <c r="S13" s="48"/>
      <c r="V13" s="135"/>
      <c r="W13" s="136"/>
      <c r="X13" s="127">
        <v>9</v>
      </c>
      <c r="Y13" s="24" t="s">
        <v>819</v>
      </c>
      <c r="Z13" s="10" t="str">
        <f>VLOOKUP(AA13,'00设备表'!$D:$F,3,0)</f>
        <v>HW107-02</v>
      </c>
      <c r="AA13" s="141" t="s">
        <v>447</v>
      </c>
      <c r="AB13" s="158" t="str">
        <f>VLOOKUP(AA13,'00设备表'!$D:$F,2,0)</f>
        <v>中兴R5930 G2</v>
      </c>
      <c r="AC13" s="24" t="s">
        <v>910</v>
      </c>
      <c r="AD13" s="48"/>
      <c r="AE13" s="124"/>
      <c r="AF13" s="135"/>
      <c r="AG13" s="136"/>
      <c r="AH13" s="127">
        <v>9</v>
      </c>
      <c r="AI13" s="24" t="s">
        <v>819</v>
      </c>
      <c r="AJ13" s="10" t="str">
        <f>VLOOKUP(AK13,'00设备表'!$D:$F,3,0)</f>
        <v>HW107-02</v>
      </c>
      <c r="AK13" s="141" t="s">
        <v>447</v>
      </c>
      <c r="AL13" s="158" t="str">
        <f>VLOOKUP(AK13,'00设备表'!$D:$F,2,0)</f>
        <v>中兴R5930 G2</v>
      </c>
      <c r="AM13" s="24" t="s">
        <v>939</v>
      </c>
      <c r="AN13" s="48"/>
    </row>
    <row r="14" spans="1:40">
      <c r="A14" s="135"/>
      <c r="B14" s="136"/>
      <c r="C14" s="127">
        <v>10</v>
      </c>
      <c r="D14" s="24" t="s">
        <v>819</v>
      </c>
      <c r="E14" s="10" t="str">
        <f>VLOOKUP(F14,'00设备表'!$D:$F,3,0)</f>
        <v>HW105-01</v>
      </c>
      <c r="F14" s="141" t="s">
        <v>348</v>
      </c>
      <c r="G14" s="10" t="str">
        <f>VLOOKUP(F14,'00设备表'!$D:$F,2,0)</f>
        <v>中兴R5930 G2</v>
      </c>
      <c r="I14" s="48"/>
      <c r="J14" s="124"/>
      <c r="K14" s="135"/>
      <c r="L14" s="136"/>
      <c r="M14" s="127">
        <v>10</v>
      </c>
      <c r="N14" s="24" t="s">
        <v>819</v>
      </c>
      <c r="O14" s="10" t="str">
        <f>VLOOKUP(P14,'00设备表'!$D:$F,3,0)</f>
        <v>HW105-01</v>
      </c>
      <c r="P14" s="141" t="s">
        <v>348</v>
      </c>
      <c r="Q14" s="10" t="str">
        <f>VLOOKUP(P14,'00设备表'!$D:$F,2,0)</f>
        <v>中兴R5930 G2</v>
      </c>
      <c r="R14" s="24" t="s">
        <v>937</v>
      </c>
      <c r="S14" s="48"/>
      <c r="V14" s="135"/>
      <c r="W14" s="136"/>
      <c r="X14" s="127">
        <v>10</v>
      </c>
      <c r="Y14" s="24" t="s">
        <v>819</v>
      </c>
      <c r="Z14" s="10" t="str">
        <f>VLOOKUP(AA14,'00设备表'!$D:$F,3,0)</f>
        <v>HW107-02</v>
      </c>
      <c r="AA14" s="141" t="s">
        <v>447</v>
      </c>
      <c r="AB14" s="158" t="str">
        <f>VLOOKUP(AA14,'00设备表'!$D:$F,2,0)</f>
        <v>中兴R5930 G2</v>
      </c>
      <c r="AC14" s="24" t="s">
        <v>912</v>
      </c>
      <c r="AD14" s="48"/>
      <c r="AE14" s="124"/>
      <c r="AF14" s="135"/>
      <c r="AG14" s="136"/>
      <c r="AH14" s="127">
        <v>10</v>
      </c>
      <c r="AI14" s="24" t="s">
        <v>819</v>
      </c>
      <c r="AJ14" s="10" t="str">
        <f>VLOOKUP(AK14,'00设备表'!$D:$F,3,0)</f>
        <v>HW107-02</v>
      </c>
      <c r="AK14" s="141" t="s">
        <v>447</v>
      </c>
      <c r="AL14" s="158" t="str">
        <f>VLOOKUP(AK14,'00设备表'!$D:$F,2,0)</f>
        <v>中兴R5930 G2</v>
      </c>
      <c r="AM14" s="24" t="s">
        <v>937</v>
      </c>
      <c r="AN14" s="48"/>
    </row>
    <row r="15" spans="1:40">
      <c r="A15" s="135"/>
      <c r="B15" s="136"/>
      <c r="C15" s="127">
        <v>11</v>
      </c>
      <c r="D15" s="24" t="s">
        <v>819</v>
      </c>
      <c r="E15" s="10" t="str">
        <f>VLOOKUP(F15,'00设备表'!$D:$F,3,0)</f>
        <v>HW105-05</v>
      </c>
      <c r="F15" s="141" t="s">
        <v>382</v>
      </c>
      <c r="G15" s="10" t="str">
        <f>VLOOKUP(F15,'00设备表'!$D:$F,2,0)</f>
        <v>信安SecSign-TS</v>
      </c>
      <c r="H15" s="24" t="s">
        <v>910</v>
      </c>
      <c r="I15" s="48"/>
      <c r="J15" s="124"/>
      <c r="K15" s="135"/>
      <c r="L15" s="136"/>
      <c r="M15" s="127">
        <v>11</v>
      </c>
      <c r="N15" s="24" t="s">
        <v>819</v>
      </c>
      <c r="O15" s="10" t="str">
        <f>VLOOKUP(P15,'00设备表'!$D:$F,3,0)</f>
        <v>HW105-05</v>
      </c>
      <c r="P15" s="141" t="s">
        <v>382</v>
      </c>
      <c r="Q15" s="10" t="str">
        <f>VLOOKUP(P15,'00设备表'!$D:$F,2,0)</f>
        <v>信安SecSign-TS</v>
      </c>
      <c r="R15" s="24" t="s">
        <v>912</v>
      </c>
      <c r="S15" s="48"/>
      <c r="V15" s="135"/>
      <c r="W15" s="136"/>
      <c r="X15" s="127">
        <v>11</v>
      </c>
      <c r="Y15" s="24" t="s">
        <v>819</v>
      </c>
      <c r="Z15" s="10" t="str">
        <f>VLOOKUP(AA15,'00设备表'!$D:$F,3,0)</f>
        <v>HW107-03</v>
      </c>
      <c r="AA15" s="141" t="s">
        <v>458</v>
      </c>
      <c r="AB15" s="158" t="str">
        <f>VLOOKUP(AA15,'00设备表'!$D:$F,2,0)</f>
        <v>中兴R5930 G2</v>
      </c>
      <c r="AC15" s="24" t="s">
        <v>910</v>
      </c>
      <c r="AD15" s="48"/>
      <c r="AE15" s="124"/>
      <c r="AF15" s="135"/>
      <c r="AG15" s="136"/>
      <c r="AH15" s="127">
        <v>11</v>
      </c>
      <c r="AI15" s="24" t="s">
        <v>819</v>
      </c>
      <c r="AJ15" s="10" t="str">
        <f>VLOOKUP(AK15,'00设备表'!$D:$F,3,0)</f>
        <v>HW107-03</v>
      </c>
      <c r="AK15" s="141" t="s">
        <v>458</v>
      </c>
      <c r="AL15" s="158" t="str">
        <f>VLOOKUP(AK15,'00设备表'!$D:$F,2,0)</f>
        <v>中兴R5930 G2</v>
      </c>
      <c r="AM15" s="24" t="s">
        <v>939</v>
      </c>
      <c r="AN15" s="48"/>
    </row>
    <row r="16" spans="1:40">
      <c r="A16" s="135"/>
      <c r="B16" s="136"/>
      <c r="C16" s="127">
        <v>12</v>
      </c>
      <c r="D16" s="24" t="s">
        <v>819</v>
      </c>
      <c r="E16" s="10" t="str">
        <f>VLOOKUP(F16,'00设备表'!$D:$F,3,0)</f>
        <v>HW105-04</v>
      </c>
      <c r="F16" s="141" t="s">
        <v>368</v>
      </c>
      <c r="G16" s="10" t="str">
        <f>VLOOKUP(F16,'00设备表'!$D:$F,2,0)</f>
        <v>信安SecHAC</v>
      </c>
      <c r="H16" s="24" t="s">
        <v>910</v>
      </c>
      <c r="I16" s="48"/>
      <c r="J16" s="124"/>
      <c r="K16" s="135"/>
      <c r="L16" s="136"/>
      <c r="M16" s="127">
        <v>12</v>
      </c>
      <c r="N16" s="24" t="s">
        <v>819</v>
      </c>
      <c r="O16" s="10" t="str">
        <f>VLOOKUP(P16,'00设备表'!$D:$F,3,0)</f>
        <v>HW105-04</v>
      </c>
      <c r="P16" s="141" t="s">
        <v>368</v>
      </c>
      <c r="Q16" s="10" t="str">
        <f>VLOOKUP(P16,'00设备表'!$D:$F,2,0)</f>
        <v>信安SecHAC</v>
      </c>
      <c r="R16" s="24" t="s">
        <v>912</v>
      </c>
      <c r="S16" s="48"/>
      <c r="V16" s="135"/>
      <c r="W16" s="136"/>
      <c r="X16" s="127">
        <v>12</v>
      </c>
      <c r="Y16" s="24" t="s">
        <v>819</v>
      </c>
      <c r="Z16" s="36" t="str">
        <f>VLOOKUP(AA16,'00设备表'!$D:$F,3,0)</f>
        <v>HW107-03</v>
      </c>
      <c r="AA16" s="141" t="s">
        <v>458</v>
      </c>
      <c r="AB16" s="158" t="str">
        <f>VLOOKUP(AA16,'00设备表'!$D:$F,2,0)</f>
        <v>中兴R5930 G2</v>
      </c>
      <c r="AC16" s="24" t="s">
        <v>912</v>
      </c>
      <c r="AD16" s="48"/>
      <c r="AE16" s="124"/>
      <c r="AF16" s="135"/>
      <c r="AG16" s="136"/>
      <c r="AH16" s="127">
        <v>12</v>
      </c>
      <c r="AI16" s="24" t="s">
        <v>819</v>
      </c>
      <c r="AJ16" s="36" t="str">
        <f>VLOOKUP(AK16,'00设备表'!$D:$F,3,0)</f>
        <v>HW107-03</v>
      </c>
      <c r="AK16" s="141" t="s">
        <v>458</v>
      </c>
      <c r="AL16" s="158" t="str">
        <f>VLOOKUP(AK16,'00设备表'!$D:$F,2,0)</f>
        <v>中兴R5930 G2</v>
      </c>
      <c r="AM16" s="24" t="s">
        <v>937</v>
      </c>
      <c r="AN16" s="48"/>
    </row>
    <row r="17" spans="1:40">
      <c r="A17" s="135"/>
      <c r="B17" s="136"/>
      <c r="C17" s="127">
        <v>13</v>
      </c>
      <c r="D17" s="24" t="s">
        <v>819</v>
      </c>
      <c r="E17" s="10" t="str">
        <f>VLOOKUP(F17,'00设备表'!$D:$F,3,0)</f>
        <v>HW105-05</v>
      </c>
      <c r="F17" s="141" t="s">
        <v>384</v>
      </c>
      <c r="G17" s="10" t="str">
        <f>VLOOKUP(F17,'00设备表'!$D:$F,2,0)</f>
        <v>信安SecHAC</v>
      </c>
      <c r="H17" s="24" t="s">
        <v>910</v>
      </c>
      <c r="I17" s="48"/>
      <c r="J17" s="124"/>
      <c r="K17" s="135"/>
      <c r="L17" s="136"/>
      <c r="M17" s="127">
        <v>13</v>
      </c>
      <c r="N17" s="24" t="s">
        <v>819</v>
      </c>
      <c r="O17" s="10" t="str">
        <f>VLOOKUP(P17,'00设备表'!$D:$F,3,0)</f>
        <v>HW105-05</v>
      </c>
      <c r="P17" s="141" t="s">
        <v>384</v>
      </c>
      <c r="Q17" s="10" t="str">
        <f>VLOOKUP(P17,'00设备表'!$D:$F,2,0)</f>
        <v>信安SecHAC</v>
      </c>
      <c r="R17" s="24" t="s">
        <v>912</v>
      </c>
      <c r="S17" s="48"/>
      <c r="V17" s="135"/>
      <c r="W17" s="136"/>
      <c r="X17" s="127">
        <v>13</v>
      </c>
      <c r="Y17" s="24" t="s">
        <v>819</v>
      </c>
      <c r="Z17" s="10" t="str">
        <f>VLOOKUP(AA17,'00设备表'!$D:$F,3,0)</f>
        <v>HW107-02</v>
      </c>
      <c r="AA17" s="141" t="s">
        <v>446</v>
      </c>
      <c r="AB17" s="158" t="str">
        <f>VLOOKUP(AA17,'00设备表'!$D:$F,2,0)</f>
        <v>中兴R5930 G2</v>
      </c>
      <c r="AC17" s="24" t="s">
        <v>910</v>
      </c>
      <c r="AD17" s="48"/>
      <c r="AE17" s="124"/>
      <c r="AF17" s="135"/>
      <c r="AG17" s="136"/>
      <c r="AH17" s="127">
        <v>13</v>
      </c>
      <c r="AI17" s="24" t="s">
        <v>819</v>
      </c>
      <c r="AJ17" s="10" t="str">
        <f>VLOOKUP(AK17,'00设备表'!$D:$F,3,0)</f>
        <v>HW107-02</v>
      </c>
      <c r="AK17" s="141" t="s">
        <v>446</v>
      </c>
      <c r="AL17" s="158" t="str">
        <f>VLOOKUP(AK17,'00设备表'!$D:$F,2,0)</f>
        <v>中兴R5930 G2</v>
      </c>
      <c r="AM17" s="24" t="s">
        <v>939</v>
      </c>
      <c r="AN17" s="48"/>
    </row>
    <row r="18" spans="1:40">
      <c r="A18" s="135"/>
      <c r="B18" s="136"/>
      <c r="C18" s="127">
        <v>14</v>
      </c>
      <c r="D18" s="24" t="s">
        <v>819</v>
      </c>
      <c r="E18" s="10" t="str">
        <f>VLOOKUP(F18,'00设备表'!$D:$F,3,0)</f>
        <v>HW105-04</v>
      </c>
      <c r="F18" s="141" t="s">
        <v>370</v>
      </c>
      <c r="G18" s="10" t="str">
        <f>VLOOKUP(F18,'00设备表'!$D:$F,2,0)</f>
        <v>信安SecGW</v>
      </c>
      <c r="H18" s="24" t="s">
        <v>910</v>
      </c>
      <c r="I18" s="48"/>
      <c r="J18" s="124"/>
      <c r="K18" s="135"/>
      <c r="L18" s="136"/>
      <c r="M18" s="127">
        <v>14</v>
      </c>
      <c r="N18" s="24" t="s">
        <v>819</v>
      </c>
      <c r="O18" s="10" t="str">
        <f>VLOOKUP(P18,'00设备表'!$D:$F,3,0)</f>
        <v>HW105-04</v>
      </c>
      <c r="P18" s="141" t="s">
        <v>370</v>
      </c>
      <c r="Q18" s="10" t="str">
        <f>VLOOKUP(P18,'00设备表'!$D:$F,2,0)</f>
        <v>信安SecGW</v>
      </c>
      <c r="R18" s="24" t="s">
        <v>912</v>
      </c>
      <c r="S18" s="48"/>
      <c r="V18" s="135"/>
      <c r="W18" s="136"/>
      <c r="X18" s="127">
        <v>14</v>
      </c>
      <c r="Y18" s="24" t="s">
        <v>819</v>
      </c>
      <c r="Z18" s="10" t="str">
        <f>VLOOKUP(AA18,'00设备表'!$D:$F,3,0)</f>
        <v>HW107-02</v>
      </c>
      <c r="AA18" s="141" t="s">
        <v>446</v>
      </c>
      <c r="AB18" s="158" t="str">
        <f>VLOOKUP(AA18,'00设备表'!$D:$F,2,0)</f>
        <v>中兴R5930 G2</v>
      </c>
      <c r="AC18" s="24" t="s">
        <v>912</v>
      </c>
      <c r="AD18" s="48"/>
      <c r="AE18" s="124"/>
      <c r="AF18" s="135"/>
      <c r="AG18" s="136"/>
      <c r="AH18" s="127">
        <v>14</v>
      </c>
      <c r="AI18" s="24" t="s">
        <v>819</v>
      </c>
      <c r="AJ18" s="10" t="str">
        <f>VLOOKUP(AK18,'00设备表'!$D:$F,3,0)</f>
        <v>HW107-02</v>
      </c>
      <c r="AK18" s="141" t="s">
        <v>446</v>
      </c>
      <c r="AL18" s="158" t="str">
        <f>VLOOKUP(AK18,'00设备表'!$D:$F,2,0)</f>
        <v>中兴R5930 G2</v>
      </c>
      <c r="AM18" s="24" t="s">
        <v>937</v>
      </c>
      <c r="AN18" s="48"/>
    </row>
    <row r="19" spans="1:40">
      <c r="A19" s="135"/>
      <c r="B19" s="136"/>
      <c r="C19" s="127">
        <v>15</v>
      </c>
      <c r="D19" s="24" t="s">
        <v>819</v>
      </c>
      <c r="E19" s="10" t="str">
        <f>VLOOKUP(F19,'00设备表'!$D:$F,3,0)</f>
        <v>HW105-05</v>
      </c>
      <c r="F19" s="141" t="s">
        <v>385</v>
      </c>
      <c r="G19" s="10" t="str">
        <f>VLOOKUP(F19,'00设备表'!$D:$F,2,0)</f>
        <v>信安SecGW</v>
      </c>
      <c r="H19" s="24" t="s">
        <v>910</v>
      </c>
      <c r="I19" s="48"/>
      <c r="J19" s="124"/>
      <c r="K19" s="135"/>
      <c r="L19" s="136"/>
      <c r="M19" s="127">
        <v>15</v>
      </c>
      <c r="N19" s="24" t="s">
        <v>819</v>
      </c>
      <c r="O19" s="10" t="str">
        <f>VLOOKUP(P19,'00设备表'!$D:$F,3,0)</f>
        <v>HW105-05</v>
      </c>
      <c r="P19" s="141" t="s">
        <v>385</v>
      </c>
      <c r="Q19" s="10" t="str">
        <f>VLOOKUP(P19,'00设备表'!$D:$F,2,0)</f>
        <v>信安SecGW</v>
      </c>
      <c r="R19" s="24" t="s">
        <v>912</v>
      </c>
      <c r="S19" s="48"/>
      <c r="V19" s="135"/>
      <c r="W19" s="136"/>
      <c r="X19" s="127">
        <v>15</v>
      </c>
      <c r="Y19" s="24" t="s">
        <v>819</v>
      </c>
      <c r="Z19" s="10" t="str">
        <f>VLOOKUP(AA19,'00设备表'!$D:$F,3,0)</f>
        <v>HW107-03</v>
      </c>
      <c r="AA19" s="141" t="s">
        <v>607</v>
      </c>
      <c r="AB19" s="158" t="str">
        <f>VLOOKUP(AA19,'00设备表'!$D:$F,2,0)</f>
        <v>信安SecSign-TS</v>
      </c>
      <c r="AC19" s="24" t="s">
        <v>910</v>
      </c>
      <c r="AD19" s="48"/>
      <c r="AE19" s="124"/>
      <c r="AF19" s="135"/>
      <c r="AG19" s="136"/>
      <c r="AH19" s="127">
        <v>15</v>
      </c>
      <c r="AI19" s="24" t="s">
        <v>819</v>
      </c>
      <c r="AJ19" s="10" t="str">
        <f>VLOOKUP(AK19,'00设备表'!$D:$F,3,0)</f>
        <v>HW107-03</v>
      </c>
      <c r="AK19" s="141" t="s">
        <v>607</v>
      </c>
      <c r="AL19" s="158" t="str">
        <f>VLOOKUP(AK19,'00设备表'!$D:$F,2,0)</f>
        <v>信安SecSign-TS</v>
      </c>
      <c r="AM19" s="24" t="s">
        <v>912</v>
      </c>
      <c r="AN19" s="48"/>
    </row>
    <row r="20" spans="1:40">
      <c r="A20" s="135"/>
      <c r="B20" s="136"/>
      <c r="C20" s="127">
        <v>16</v>
      </c>
      <c r="D20" s="24" t="s">
        <v>819</v>
      </c>
      <c r="E20" s="10" t="str">
        <f>VLOOKUP(F20,'00设备表'!$D:$F,3,0)</f>
        <v>HW105-04</v>
      </c>
      <c r="F20" s="141" t="s">
        <v>372</v>
      </c>
      <c r="G20" s="10" t="str">
        <f>VLOOKUP(F20,'00设备表'!$D:$F,2,0)</f>
        <v>信安SecHSM-Sign</v>
      </c>
      <c r="H20" s="24" t="s">
        <v>910</v>
      </c>
      <c r="I20" s="48"/>
      <c r="J20" s="124"/>
      <c r="K20" s="135"/>
      <c r="L20" s="136"/>
      <c r="M20" s="127">
        <v>16</v>
      </c>
      <c r="N20" s="24" t="s">
        <v>819</v>
      </c>
      <c r="O20" s="10" t="str">
        <f>VLOOKUP(P20,'00设备表'!$D:$F,3,0)</f>
        <v>HW105-04</v>
      </c>
      <c r="P20" s="141" t="s">
        <v>372</v>
      </c>
      <c r="Q20" s="10" t="str">
        <f>VLOOKUP(P20,'00设备表'!$D:$F,2,0)</f>
        <v>信安SecHSM-Sign</v>
      </c>
      <c r="R20" s="24" t="s">
        <v>912</v>
      </c>
      <c r="S20" s="48"/>
      <c r="V20" s="135"/>
      <c r="W20" s="136"/>
      <c r="X20" s="127">
        <v>16</v>
      </c>
      <c r="Y20" s="24" t="s">
        <v>819</v>
      </c>
      <c r="Z20" s="10" t="str">
        <f>VLOOKUP(AA20,'00设备表'!$D:$F,3,0)</f>
        <v>HW107-04</v>
      </c>
      <c r="AA20" s="141" t="s">
        <v>464</v>
      </c>
      <c r="AB20" s="158" t="str">
        <f>VLOOKUP(AA20,'00设备表'!$D:$F,2,0)</f>
        <v>信安SecHAC</v>
      </c>
      <c r="AC20" s="24" t="s">
        <v>910</v>
      </c>
      <c r="AD20" s="48"/>
      <c r="AE20" s="124"/>
      <c r="AF20" s="135"/>
      <c r="AG20" s="136"/>
      <c r="AH20" s="127">
        <v>16</v>
      </c>
      <c r="AI20" s="24" t="s">
        <v>819</v>
      </c>
      <c r="AJ20" s="10" t="str">
        <f>VLOOKUP(AK20,'00设备表'!$D:$F,3,0)</f>
        <v>HW107-04</v>
      </c>
      <c r="AK20" s="141" t="s">
        <v>464</v>
      </c>
      <c r="AL20" s="158" t="str">
        <f>VLOOKUP(AK20,'00设备表'!$D:$F,2,0)</f>
        <v>信安SecHAC</v>
      </c>
      <c r="AM20" s="24" t="s">
        <v>912</v>
      </c>
      <c r="AN20" s="48"/>
    </row>
    <row r="21" spans="1:40">
      <c r="A21" s="135"/>
      <c r="B21" s="136"/>
      <c r="C21" s="127">
        <v>17</v>
      </c>
      <c r="D21" s="24" t="s">
        <v>819</v>
      </c>
      <c r="E21" s="10" t="str">
        <f>VLOOKUP(F21,'00设备表'!$D:$F,3,0)</f>
        <v>HW105-05</v>
      </c>
      <c r="F21" s="141" t="s">
        <v>386</v>
      </c>
      <c r="G21" s="10" t="str">
        <f>VLOOKUP(F21,'00设备表'!$D:$F,2,0)</f>
        <v>信安SecHSM-Sign</v>
      </c>
      <c r="H21" s="24" t="s">
        <v>910</v>
      </c>
      <c r="I21" s="48"/>
      <c r="J21" s="124"/>
      <c r="K21" s="135"/>
      <c r="L21" s="136"/>
      <c r="M21" s="127">
        <v>17</v>
      </c>
      <c r="N21" s="24" t="s">
        <v>819</v>
      </c>
      <c r="O21" s="10" t="str">
        <f>VLOOKUP(P21,'00设备表'!$D:$F,3,0)</f>
        <v>HW105-05</v>
      </c>
      <c r="P21" s="141" t="s">
        <v>386</v>
      </c>
      <c r="Q21" s="10" t="str">
        <f>VLOOKUP(P21,'00设备表'!$D:$F,2,0)</f>
        <v>信安SecHSM-Sign</v>
      </c>
      <c r="R21" s="24" t="s">
        <v>912</v>
      </c>
      <c r="S21" s="48"/>
      <c r="V21" s="135"/>
      <c r="W21" s="136"/>
      <c r="X21" s="127">
        <v>17</v>
      </c>
      <c r="Y21" s="24" t="s">
        <v>819</v>
      </c>
      <c r="Z21" s="10" t="str">
        <f>VLOOKUP(AA21,'00设备表'!$D:$F,3,0)</f>
        <v>HW107-06</v>
      </c>
      <c r="AA21" s="141" t="s">
        <v>475</v>
      </c>
      <c r="AB21" s="158" t="str">
        <f>VLOOKUP(AA21,'00设备表'!$D:$F,2,0)</f>
        <v>信安SecHAC</v>
      </c>
      <c r="AC21" s="24" t="s">
        <v>910</v>
      </c>
      <c r="AD21" s="48"/>
      <c r="AE21" s="124"/>
      <c r="AF21" s="135"/>
      <c r="AG21" s="136"/>
      <c r="AH21" s="127">
        <v>17</v>
      </c>
      <c r="AI21" s="24" t="s">
        <v>819</v>
      </c>
      <c r="AJ21" s="10" t="str">
        <f>VLOOKUP(AK21,'00设备表'!$D:$F,3,0)</f>
        <v>HW107-06</v>
      </c>
      <c r="AK21" s="141" t="s">
        <v>475</v>
      </c>
      <c r="AL21" s="158" t="str">
        <f>VLOOKUP(AK21,'00设备表'!$D:$F,2,0)</f>
        <v>信安SecHAC</v>
      </c>
      <c r="AM21" s="24" t="s">
        <v>912</v>
      </c>
      <c r="AN21" s="48"/>
    </row>
    <row r="22" spans="1:40">
      <c r="A22" s="135"/>
      <c r="B22" s="136"/>
      <c r="C22" s="127">
        <v>18</v>
      </c>
      <c r="D22" s="24" t="s">
        <v>819</v>
      </c>
      <c r="E22" s="10" t="str">
        <f>VLOOKUP(F22,'00设备表'!$D:$F,3,0)</f>
        <v>HW105-04</v>
      </c>
      <c r="F22" s="141" t="s">
        <v>374</v>
      </c>
      <c r="G22" s="10" t="str">
        <f>VLOOKUP(F22,'00设备表'!$D:$F,2,0)</f>
        <v>信安SecHSM-Net</v>
      </c>
      <c r="H22" s="24" t="s">
        <v>910</v>
      </c>
      <c r="I22" s="48"/>
      <c r="J22" s="124"/>
      <c r="K22" s="135"/>
      <c r="L22" s="136"/>
      <c r="M22" s="127">
        <v>18</v>
      </c>
      <c r="N22" s="24" t="s">
        <v>819</v>
      </c>
      <c r="O22" s="10" t="str">
        <f>VLOOKUP(P22,'00设备表'!$D:$F,3,0)</f>
        <v>HW105-04</v>
      </c>
      <c r="P22" s="141" t="s">
        <v>374</v>
      </c>
      <c r="Q22" s="10" t="str">
        <f>VLOOKUP(P22,'00设备表'!$D:$F,2,0)</f>
        <v>信安SecHSM-Net</v>
      </c>
      <c r="R22" s="24" t="s">
        <v>912</v>
      </c>
      <c r="S22" s="48"/>
      <c r="V22" s="135"/>
      <c r="W22" s="136"/>
      <c r="X22" s="127">
        <v>18</v>
      </c>
      <c r="Y22" s="24" t="s">
        <v>819</v>
      </c>
      <c r="Z22" s="10" t="str">
        <f>VLOOKUP(AA22,'00设备表'!$D:$F,3,0)</f>
        <v>HW107-04</v>
      </c>
      <c r="AA22" s="141" t="s">
        <v>465</v>
      </c>
      <c r="AB22" s="158" t="str">
        <f>VLOOKUP(AA22,'00设备表'!$D:$F,2,0)</f>
        <v>信安SecGW</v>
      </c>
      <c r="AC22" s="24" t="s">
        <v>910</v>
      </c>
      <c r="AD22" s="48"/>
      <c r="AE22" s="124"/>
      <c r="AF22" s="135"/>
      <c r="AG22" s="136"/>
      <c r="AH22" s="127">
        <v>18</v>
      </c>
      <c r="AI22" s="24" t="s">
        <v>819</v>
      </c>
      <c r="AJ22" s="10" t="str">
        <f>VLOOKUP(AK22,'00设备表'!$D:$F,3,0)</f>
        <v>HW107-04</v>
      </c>
      <c r="AK22" s="141" t="s">
        <v>465</v>
      </c>
      <c r="AL22" s="158" t="str">
        <f>VLOOKUP(AK22,'00设备表'!$D:$F,2,0)</f>
        <v>信安SecGW</v>
      </c>
      <c r="AM22" s="24" t="s">
        <v>912</v>
      </c>
      <c r="AN22" s="48"/>
    </row>
    <row r="23" spans="1:40">
      <c r="A23" s="135"/>
      <c r="B23" s="136"/>
      <c r="C23" s="127">
        <v>19</v>
      </c>
      <c r="D23" s="24" t="s">
        <v>819</v>
      </c>
      <c r="E23" s="10" t="str">
        <f>VLOOKUP(F23,'00设备表'!$D:$F,3,0)</f>
        <v>HW105-05</v>
      </c>
      <c r="F23" s="141" t="s">
        <v>387</v>
      </c>
      <c r="G23" s="10" t="str">
        <f>VLOOKUP(F23,'00设备表'!$D:$F,2,0)</f>
        <v>信安SecHSM-Net</v>
      </c>
      <c r="H23" s="24" t="s">
        <v>910</v>
      </c>
      <c r="I23" s="48"/>
      <c r="J23" s="124"/>
      <c r="K23" s="135"/>
      <c r="L23" s="136"/>
      <c r="M23" s="127">
        <v>19</v>
      </c>
      <c r="N23" s="24" t="s">
        <v>819</v>
      </c>
      <c r="O23" s="10" t="str">
        <f>VLOOKUP(P23,'00设备表'!$D:$F,3,0)</f>
        <v>HW105-05</v>
      </c>
      <c r="P23" s="141" t="s">
        <v>387</v>
      </c>
      <c r="Q23" s="10" t="str">
        <f>VLOOKUP(P23,'00设备表'!$D:$F,2,0)</f>
        <v>信安SecHSM-Net</v>
      </c>
      <c r="R23" s="24" t="s">
        <v>912</v>
      </c>
      <c r="S23" s="48"/>
      <c r="V23" s="135"/>
      <c r="W23" s="136"/>
      <c r="X23" s="127">
        <v>19</v>
      </c>
      <c r="Y23" s="24" t="s">
        <v>819</v>
      </c>
      <c r="Z23" s="10" t="str">
        <f>VLOOKUP(AA23,'00设备表'!$D:$F,3,0)</f>
        <v>HW107-06</v>
      </c>
      <c r="AA23" s="141" t="s">
        <v>476</v>
      </c>
      <c r="AB23" s="158" t="str">
        <f>VLOOKUP(AA23,'00设备表'!$D:$F,2,0)</f>
        <v>信安SecGW</v>
      </c>
      <c r="AC23" s="24" t="s">
        <v>910</v>
      </c>
      <c r="AD23" s="48"/>
      <c r="AE23" s="124"/>
      <c r="AF23" s="135"/>
      <c r="AG23" s="136"/>
      <c r="AH23" s="127">
        <v>19</v>
      </c>
      <c r="AI23" s="24" t="s">
        <v>819</v>
      </c>
      <c r="AJ23" s="10" t="str">
        <f>VLOOKUP(AK23,'00设备表'!$D:$F,3,0)</f>
        <v>HW107-06</v>
      </c>
      <c r="AK23" s="141" t="s">
        <v>476</v>
      </c>
      <c r="AL23" s="158" t="str">
        <f>VLOOKUP(AK23,'00设备表'!$D:$F,2,0)</f>
        <v>信安SecGW</v>
      </c>
      <c r="AM23" s="24" t="s">
        <v>912</v>
      </c>
      <c r="AN23" s="48"/>
    </row>
    <row r="24" spans="1:40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V24" s="135"/>
      <c r="W24" s="136"/>
      <c r="X24" s="127">
        <v>20</v>
      </c>
      <c r="Y24" s="24" t="s">
        <v>819</v>
      </c>
      <c r="Z24" s="10" t="str">
        <f>VLOOKUP(AA24,'00设备表'!$D:$F,3,0)</f>
        <v>HW107-04</v>
      </c>
      <c r="AA24" s="141" t="s">
        <v>466</v>
      </c>
      <c r="AB24" s="158" t="str">
        <f>VLOOKUP(AA24,'00设备表'!$D:$F,2,0)</f>
        <v>信安SecHSM-Sign</v>
      </c>
      <c r="AC24" s="24" t="s">
        <v>910</v>
      </c>
      <c r="AD24" s="48"/>
      <c r="AE24" s="124"/>
      <c r="AF24" s="135"/>
      <c r="AG24" s="136"/>
      <c r="AH24" s="127">
        <v>20</v>
      </c>
      <c r="AI24" s="24" t="s">
        <v>819</v>
      </c>
      <c r="AJ24" s="10" t="str">
        <f>VLOOKUP(AK24,'00设备表'!$D:$F,3,0)</f>
        <v>HW107-04</v>
      </c>
      <c r="AK24" s="141" t="s">
        <v>466</v>
      </c>
      <c r="AL24" s="158" t="str">
        <f>VLOOKUP(AK24,'00设备表'!$D:$F,2,0)</f>
        <v>信安SecHSM-Sign</v>
      </c>
      <c r="AM24" s="24" t="s">
        <v>912</v>
      </c>
      <c r="AN24" s="48"/>
    </row>
    <row r="25" spans="1:40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V25" s="135"/>
      <c r="W25" s="136"/>
      <c r="X25" s="127">
        <v>21</v>
      </c>
      <c r="Y25" s="24" t="s">
        <v>819</v>
      </c>
      <c r="Z25" s="10" t="str">
        <f>VLOOKUP(AA25,'00设备表'!$D:$F,3,0)</f>
        <v>HW107-06</v>
      </c>
      <c r="AA25" s="141" t="s">
        <v>477</v>
      </c>
      <c r="AB25" s="158" t="str">
        <f>VLOOKUP(AA25,'00设备表'!$D:$F,2,0)</f>
        <v>信安SecHSM-Sign</v>
      </c>
      <c r="AC25" s="24" t="s">
        <v>910</v>
      </c>
      <c r="AD25" s="48"/>
      <c r="AE25" s="124"/>
      <c r="AF25" s="135"/>
      <c r="AG25" s="136"/>
      <c r="AH25" s="127">
        <v>21</v>
      </c>
      <c r="AI25" s="24" t="s">
        <v>819</v>
      </c>
      <c r="AJ25" s="10" t="str">
        <f>VLOOKUP(AK25,'00设备表'!$D:$F,3,0)</f>
        <v>HW107-06</v>
      </c>
      <c r="AK25" s="141" t="s">
        <v>477</v>
      </c>
      <c r="AL25" s="158" t="str">
        <f>VLOOKUP(AK25,'00设备表'!$D:$F,2,0)</f>
        <v>信安SecHSM-Sign</v>
      </c>
      <c r="AM25" s="24" t="s">
        <v>912</v>
      </c>
      <c r="AN25" s="48"/>
    </row>
    <row r="26" spans="1:40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V26" s="135"/>
      <c r="W26" s="136"/>
      <c r="X26" s="127">
        <v>22</v>
      </c>
      <c r="Y26" s="24" t="s">
        <v>819</v>
      </c>
      <c r="Z26" s="10" t="str">
        <f>VLOOKUP(AA26,'00设备表'!$D:$F,3,0)</f>
        <v>HW107-04</v>
      </c>
      <c r="AA26" s="141" t="s">
        <v>467</v>
      </c>
      <c r="AB26" s="158" t="str">
        <f>VLOOKUP(AA26,'00设备表'!$D:$F,2,0)</f>
        <v>信安SecHSM-Net</v>
      </c>
      <c r="AC26" s="24" t="s">
        <v>910</v>
      </c>
      <c r="AD26" s="48"/>
      <c r="AE26" s="124"/>
      <c r="AF26" s="135"/>
      <c r="AG26" s="136"/>
      <c r="AH26" s="127">
        <v>22</v>
      </c>
      <c r="AI26" s="24" t="s">
        <v>819</v>
      </c>
      <c r="AJ26" s="10" t="str">
        <f>VLOOKUP(AK26,'00设备表'!$D:$F,3,0)</f>
        <v>HW107-04</v>
      </c>
      <c r="AK26" s="141" t="s">
        <v>467</v>
      </c>
      <c r="AL26" s="158" t="str">
        <f>VLOOKUP(AK26,'00设备表'!$D:$F,2,0)</f>
        <v>信安SecHSM-Net</v>
      </c>
      <c r="AM26" s="24" t="s">
        <v>912</v>
      </c>
      <c r="AN26" s="48"/>
    </row>
    <row r="27" spans="1:40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V27" s="135"/>
      <c r="W27" s="136"/>
      <c r="X27" s="140">
        <v>23</v>
      </c>
      <c r="Y27" s="24" t="s">
        <v>819</v>
      </c>
      <c r="Z27" s="10" t="str">
        <f>VLOOKUP(AA27,'00设备表'!$D:$F,3,0)</f>
        <v>HW107-06</v>
      </c>
      <c r="AA27" s="141" t="s">
        <v>478</v>
      </c>
      <c r="AB27" s="158" t="str">
        <f>VLOOKUP(AA27,'00设备表'!$D:$F,2,0)</f>
        <v>信安SecHSM-Net</v>
      </c>
      <c r="AC27" s="24" t="s">
        <v>910</v>
      </c>
      <c r="AD27" s="48"/>
      <c r="AE27" s="124"/>
      <c r="AF27" s="135"/>
      <c r="AG27" s="136"/>
      <c r="AH27" s="140">
        <v>23</v>
      </c>
      <c r="AI27" s="24" t="s">
        <v>819</v>
      </c>
      <c r="AJ27" s="10" t="str">
        <f>VLOOKUP(AK27,'00设备表'!$D:$F,3,0)</f>
        <v>HW107-06</v>
      </c>
      <c r="AK27" s="141" t="s">
        <v>478</v>
      </c>
      <c r="AL27" s="158" t="str">
        <f>VLOOKUP(AK27,'00设备表'!$D:$F,2,0)</f>
        <v>信安SecHSM-Net</v>
      </c>
      <c r="AM27" s="24" t="s">
        <v>912</v>
      </c>
      <c r="AN27" s="48"/>
    </row>
    <row r="28" spans="1:40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</row>
    <row r="29" spans="1:40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</row>
    <row r="30" spans="1:40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</row>
    <row r="31" spans="1:40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</row>
    <row r="32" spans="1:40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</row>
    <row r="33" spans="1:40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</row>
    <row r="34" spans="1:40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</row>
    <row r="35" spans="1:40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</row>
    <row r="36" spans="1:40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</row>
    <row r="37" spans="1:40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</row>
    <row r="38" spans="1:40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</row>
    <row r="39" spans="1:40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</row>
    <row r="40" spans="1:40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</row>
    <row r="41" spans="1:40">
      <c r="A41" s="135"/>
      <c r="B41" s="136"/>
      <c r="C41" s="140">
        <v>37</v>
      </c>
      <c r="D41" s="24" t="s">
        <v>819</v>
      </c>
      <c r="E41" s="10"/>
      <c r="F41" s="99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99"/>
      <c r="Q41" s="10"/>
      <c r="R41" s="24"/>
      <c r="S41" s="48"/>
      <c r="T41" s="125"/>
      <c r="V41" s="135"/>
      <c r="W41" s="136"/>
      <c r="X41" s="140">
        <v>37</v>
      </c>
      <c r="Y41" s="24" t="s">
        <v>819</v>
      </c>
      <c r="Z41" s="10"/>
      <c r="AA41" s="99"/>
      <c r="AB41" s="10"/>
      <c r="AC41" s="24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99"/>
      <c r="AL41" s="10"/>
      <c r="AM41" s="24"/>
      <c r="AN41" s="48"/>
    </row>
    <row r="42" spans="1:40">
      <c r="A42" s="135"/>
      <c r="B42" s="136"/>
      <c r="C42" s="140">
        <v>38</v>
      </c>
      <c r="D42" s="24" t="s">
        <v>819</v>
      </c>
      <c r="E42" s="10"/>
      <c r="F42" s="99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99"/>
      <c r="Q42" s="10"/>
      <c r="R42" s="24"/>
      <c r="S42" s="48"/>
      <c r="T42" s="125"/>
      <c r="V42" s="135"/>
      <c r="W42" s="136"/>
      <c r="X42" s="140">
        <v>38</v>
      </c>
      <c r="Y42" s="24" t="s">
        <v>819</v>
      </c>
      <c r="Z42" s="10"/>
      <c r="AA42" s="99"/>
      <c r="AB42" s="10"/>
      <c r="AC42" s="24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99"/>
      <c r="AL42" s="10"/>
      <c r="AM42" s="24"/>
      <c r="AN42" s="48"/>
    </row>
    <row r="43" spans="1:40">
      <c r="A43" s="135"/>
      <c r="B43" s="136"/>
      <c r="C43" s="140">
        <v>39</v>
      </c>
      <c r="D43" s="24" t="s">
        <v>819</v>
      </c>
      <c r="E43" s="10"/>
      <c r="F43" s="99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99"/>
      <c r="Q43" s="10"/>
      <c r="R43" s="24"/>
      <c r="S43" s="48"/>
      <c r="T43" s="125"/>
      <c r="V43" s="135"/>
      <c r="W43" s="136"/>
      <c r="X43" s="140">
        <v>39</v>
      </c>
      <c r="Y43" s="24" t="s">
        <v>819</v>
      </c>
      <c r="Z43" s="10"/>
      <c r="AA43" s="99"/>
      <c r="AB43" s="10"/>
      <c r="AC43" s="24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99"/>
      <c r="AL43" s="10"/>
      <c r="AM43" s="24"/>
      <c r="AN43" s="48"/>
    </row>
    <row r="44" spans="1:40">
      <c r="A44" s="135"/>
      <c r="B44" s="136"/>
      <c r="C44" s="140">
        <v>40</v>
      </c>
      <c r="D44" s="24" t="s">
        <v>819</v>
      </c>
      <c r="E44" s="10"/>
      <c r="F44" s="99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99"/>
      <c r="Q44" s="10"/>
      <c r="R44" s="24"/>
      <c r="S44" s="48"/>
      <c r="T44" s="125"/>
      <c r="V44" s="135"/>
      <c r="W44" s="136"/>
      <c r="X44" s="140">
        <v>40</v>
      </c>
      <c r="Y44" s="24" t="s">
        <v>819</v>
      </c>
      <c r="Z44" s="10"/>
      <c r="AA44" s="99"/>
      <c r="AB44" s="10"/>
      <c r="AC44" s="24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99"/>
      <c r="AL44" s="10"/>
      <c r="AM44" s="24"/>
      <c r="AN44" s="48"/>
    </row>
    <row r="45" spans="1:40">
      <c r="A45" s="135"/>
      <c r="B45" s="136"/>
      <c r="C45" s="140">
        <v>41</v>
      </c>
      <c r="D45" s="24" t="s">
        <v>819</v>
      </c>
      <c r="E45" s="10"/>
      <c r="F45" s="99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99"/>
      <c r="Q45" s="10"/>
      <c r="R45" s="24"/>
      <c r="S45" s="48"/>
      <c r="T45" s="125"/>
      <c r="V45" s="135"/>
      <c r="W45" s="136"/>
      <c r="X45" s="140">
        <v>41</v>
      </c>
      <c r="Y45" s="24" t="s">
        <v>819</v>
      </c>
      <c r="Z45" s="10"/>
      <c r="AA45" s="99"/>
      <c r="AB45" s="10"/>
      <c r="AC45" s="24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99"/>
      <c r="AL45" s="10"/>
      <c r="AM45" s="24"/>
      <c r="AN45" s="48"/>
    </row>
    <row r="46" spans="1:40">
      <c r="A46" s="135"/>
      <c r="B46" s="136"/>
      <c r="C46" s="140">
        <v>42</v>
      </c>
      <c r="D46" s="24" t="s">
        <v>819</v>
      </c>
      <c r="E46" s="10"/>
      <c r="F46" s="99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99"/>
      <c r="Q46" s="10"/>
      <c r="R46" s="24"/>
      <c r="S46" s="48"/>
      <c r="T46" s="125"/>
      <c r="V46" s="135"/>
      <c r="W46" s="136"/>
      <c r="X46" s="140">
        <v>42</v>
      </c>
      <c r="Y46" s="24" t="s">
        <v>819</v>
      </c>
      <c r="Z46" s="10"/>
      <c r="AA46" s="99"/>
      <c r="AB46" s="10"/>
      <c r="AC46" s="24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99"/>
      <c r="AL46" s="10"/>
      <c r="AM46" s="24"/>
      <c r="AN46" s="48"/>
    </row>
    <row r="47" spans="1:40">
      <c r="A47" s="135"/>
      <c r="B47" s="136"/>
      <c r="C47" s="140">
        <v>43</v>
      </c>
      <c r="D47" s="24" t="s">
        <v>819</v>
      </c>
      <c r="E47" s="10"/>
      <c r="F47" s="99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99"/>
      <c r="Q47" s="10"/>
      <c r="R47" s="24"/>
      <c r="S47" s="48"/>
      <c r="T47" s="125"/>
      <c r="V47" s="135"/>
      <c r="W47" s="136"/>
      <c r="X47" s="140">
        <v>43</v>
      </c>
      <c r="Y47" s="24" t="s">
        <v>819</v>
      </c>
      <c r="Z47" s="10"/>
      <c r="AA47" s="99"/>
      <c r="AB47" s="10"/>
      <c r="AC47" s="24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99"/>
      <c r="AL47" s="10"/>
      <c r="AM47" s="24"/>
      <c r="AN47" s="48"/>
    </row>
    <row r="48" spans="1:40">
      <c r="A48" s="135"/>
      <c r="B48" s="136"/>
      <c r="C48" s="140">
        <v>44</v>
      </c>
      <c r="D48" s="24" t="s">
        <v>819</v>
      </c>
      <c r="E48" s="10"/>
      <c r="F48" s="99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99"/>
      <c r="Q48" s="10"/>
      <c r="R48" s="24"/>
      <c r="S48" s="48"/>
      <c r="T48" s="125"/>
      <c r="V48" s="135"/>
      <c r="W48" s="136"/>
      <c r="X48" s="140">
        <v>44</v>
      </c>
      <c r="Y48" s="24" t="s">
        <v>819</v>
      </c>
      <c r="Z48" s="10"/>
      <c r="AA48" s="99"/>
      <c r="AB48" s="10"/>
      <c r="AC48" s="24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99"/>
      <c r="AL48" s="10"/>
      <c r="AM48" s="24"/>
      <c r="AN48" s="48"/>
    </row>
    <row r="49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HW105-02</v>
      </c>
      <c r="F51" s="144" t="str">
        <f>$L$1</f>
        <v>政务外网区安全池交换机-2</v>
      </c>
      <c r="G51" s="10" t="str">
        <f>VLOOKUP(F51,'00设备表'!$D:$F,2,0)</f>
        <v>华为CE6881H</v>
      </c>
      <c r="H51" s="24" t="s">
        <v>925</v>
      </c>
      <c r="I51" s="48" t="s">
        <v>612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HW105-01</v>
      </c>
      <c r="P51" s="144" t="str">
        <f>$B$1</f>
        <v>政务外网区安全池交换机-1</v>
      </c>
      <c r="Q51" s="10" t="str">
        <f>VLOOKUP(P51,'00设备表'!$D:$F,2,0)</f>
        <v>华为CE6881H</v>
      </c>
      <c r="R51" s="24" t="s">
        <v>925</v>
      </c>
      <c r="S51" s="48" t="s">
        <v>612</v>
      </c>
      <c r="V51" s="135"/>
      <c r="W51" s="136"/>
      <c r="X51" s="94">
        <v>47</v>
      </c>
      <c r="Y51" s="24" t="s">
        <v>819</v>
      </c>
      <c r="Z51" s="10" t="str">
        <f>VLOOKUP(AA51,'00设备表'!$D:$F,3,0)</f>
        <v>HW107-03</v>
      </c>
      <c r="AA51" s="144" t="str">
        <f>$AG$1</f>
        <v>互联网区安全池交换机-2</v>
      </c>
      <c r="AB51" s="10" t="str">
        <f>VLOOKUP(AA51,'00设备表'!$D:$F,2,0)</f>
        <v>华为CE6881H</v>
      </c>
      <c r="AC51" s="24" t="s">
        <v>925</v>
      </c>
      <c r="AD51" s="48" t="s">
        <v>612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HW107-02</v>
      </c>
      <c r="AK51" s="144" t="str">
        <f>$W$1</f>
        <v>互联网区安全池交换机-1</v>
      </c>
      <c r="AL51" s="10" t="str">
        <f>VLOOKUP(AK51,'00设备表'!$D:$F,2,0)</f>
        <v>华为CE6881H</v>
      </c>
      <c r="AM51" s="24" t="s">
        <v>925</v>
      </c>
      <c r="AN51" s="48" t="s">
        <v>612</v>
      </c>
    </row>
    <row r="52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HW105-02</v>
      </c>
      <c r="F52" s="144" t="str">
        <f>$L$1</f>
        <v>政务外网区安全池交换机-2</v>
      </c>
      <c r="G52" s="10" t="str">
        <f>VLOOKUP(F52,'00设备表'!$D:$F,2,0)</f>
        <v>华为CE6881H</v>
      </c>
      <c r="H52" s="24" t="s">
        <v>927</v>
      </c>
      <c r="I52" s="48" t="s">
        <v>612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HW105-01</v>
      </c>
      <c r="P52" s="144" t="str">
        <f>$B$1</f>
        <v>政务外网区安全池交换机-1</v>
      </c>
      <c r="Q52" s="10" t="str">
        <f>VLOOKUP(P52,'00设备表'!$D:$F,2,0)</f>
        <v>华为CE6881H</v>
      </c>
      <c r="R52" s="24" t="s">
        <v>927</v>
      </c>
      <c r="S52" s="48" t="s">
        <v>612</v>
      </c>
      <c r="V52" s="135"/>
      <c r="W52" s="48"/>
      <c r="X52" s="94">
        <v>48</v>
      </c>
      <c r="Y52" s="24" t="s">
        <v>819</v>
      </c>
      <c r="Z52" s="10" t="str">
        <f>VLOOKUP(AA52,'00设备表'!$D:$F,3,0)</f>
        <v>HW107-03</v>
      </c>
      <c r="AA52" s="144" t="str">
        <f>$AG$1</f>
        <v>互联网区安全池交换机-2</v>
      </c>
      <c r="AB52" s="10" t="str">
        <f>VLOOKUP(AA52,'00设备表'!$D:$F,2,0)</f>
        <v>华为CE6881H</v>
      </c>
      <c r="AC52" s="24" t="s">
        <v>927</v>
      </c>
      <c r="AD52" s="48" t="s">
        <v>612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HW107-02</v>
      </c>
      <c r="AK52" s="144" t="str">
        <f>$W$1</f>
        <v>互联网区安全池交换机-1</v>
      </c>
      <c r="AL52" s="10" t="str">
        <f>VLOOKUP(AK52,'00设备表'!$D:$F,2,0)</f>
        <v>华为CE6881H</v>
      </c>
      <c r="AM52" s="24" t="s">
        <v>927</v>
      </c>
      <c r="AN52" s="48" t="s">
        <v>612</v>
      </c>
    </row>
    <row r="53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HW105-01</v>
      </c>
      <c r="F53" s="145" t="s">
        <v>352</v>
      </c>
      <c r="G53" s="10" t="str">
        <f>VLOOKUP(F53,'00设备表'!$D:$F,2,0)</f>
        <v>华为CE8865-4C</v>
      </c>
      <c r="H53" s="24" t="s">
        <v>865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HW105-01</v>
      </c>
      <c r="P53" s="145" t="s">
        <v>352</v>
      </c>
      <c r="Q53" s="10" t="str">
        <f>VLOOKUP(P53,'00设备表'!$D:$F,2,0)</f>
        <v>华为CE8865-4C</v>
      </c>
      <c r="R53" s="24" t="s">
        <v>866</v>
      </c>
      <c r="S53" s="24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HW107-02</v>
      </c>
      <c r="AA53" s="145" t="s">
        <v>450</v>
      </c>
      <c r="AB53" s="10" t="str">
        <f>VLOOKUP(AA53,'00设备表'!$D:$F,2,0)</f>
        <v>华为CE8865-4C</v>
      </c>
      <c r="AC53" s="24" t="s">
        <v>865</v>
      </c>
      <c r="AD53" s="2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HW107-02</v>
      </c>
      <c r="AK53" s="145" t="s">
        <v>450</v>
      </c>
      <c r="AL53" s="10" t="str">
        <f>VLOOKUP(AK53,'00设备表'!$D:$F,2,0)</f>
        <v>华为CE8865-4C</v>
      </c>
      <c r="AM53" s="24" t="s">
        <v>866</v>
      </c>
      <c r="AN53" s="24"/>
    </row>
    <row r="54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HW105-02</v>
      </c>
      <c r="F54" s="145" t="s">
        <v>364</v>
      </c>
      <c r="G54" s="10" t="str">
        <f>VLOOKUP(F54,'00设备表'!$D:$F,2,0)</f>
        <v>华为CE8865-4C</v>
      </c>
      <c r="H54" s="24" t="s">
        <v>865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HW105-02</v>
      </c>
      <c r="P54" s="145" t="s">
        <v>364</v>
      </c>
      <c r="Q54" s="10" t="str">
        <f>VLOOKUP(P54,'00设备表'!$D:$F,2,0)</f>
        <v>华为CE8865-4C</v>
      </c>
      <c r="R54" s="24" t="s">
        <v>866</v>
      </c>
      <c r="S54" s="24"/>
      <c r="V54" s="135"/>
      <c r="W54" s="48"/>
      <c r="X54" s="94">
        <v>50</v>
      </c>
      <c r="Y54" s="139" t="s">
        <v>796</v>
      </c>
      <c r="Z54" s="10" t="str">
        <f>VLOOKUP(AA54,'00设备表'!$D:$F,3,0)</f>
        <v>HW107-03</v>
      </c>
      <c r="AA54" s="145" t="s">
        <v>461</v>
      </c>
      <c r="AB54" s="10" t="str">
        <f>VLOOKUP(AA54,'00设备表'!$D:$F,2,0)</f>
        <v>华为CE8865-4C</v>
      </c>
      <c r="AC54" s="24" t="s">
        <v>865</v>
      </c>
      <c r="AD54" s="2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HW107-03</v>
      </c>
      <c r="AK54" s="145" t="s">
        <v>461</v>
      </c>
      <c r="AL54" s="10" t="str">
        <f>VLOOKUP(AK54,'00设备表'!$D:$F,2,0)</f>
        <v>华为CE8865-4C</v>
      </c>
      <c r="AM54" s="24" t="s">
        <v>866</v>
      </c>
      <c r="AN54" s="24"/>
    </row>
    <row r="55" spans="1:40">
      <c r="A55" s="135"/>
      <c r="B55" s="48"/>
      <c r="C55" s="94">
        <v>51</v>
      </c>
      <c r="D55" s="139" t="s">
        <v>796</v>
      </c>
      <c r="E55" s="159"/>
      <c r="F55" s="145"/>
      <c r="G55" s="159"/>
      <c r="H55" s="24"/>
      <c r="I55" s="24"/>
      <c r="J55" s="146"/>
      <c r="K55" s="135"/>
      <c r="L55" s="48"/>
      <c r="M55" s="94">
        <v>51</v>
      </c>
      <c r="N55" s="139" t="s">
        <v>796</v>
      </c>
      <c r="O55" s="159"/>
      <c r="P55" s="145"/>
      <c r="Q55" s="159"/>
      <c r="R55" s="24"/>
      <c r="S55" s="24"/>
      <c r="V55" s="135"/>
      <c r="W55" s="48"/>
      <c r="X55" s="94">
        <v>51</v>
      </c>
      <c r="Y55" s="139" t="s">
        <v>796</v>
      </c>
      <c r="Z55" s="159"/>
      <c r="AA55" s="145"/>
      <c r="AB55" s="159"/>
      <c r="AC55" s="24"/>
      <c r="AD55" s="24"/>
      <c r="AE55" s="146"/>
      <c r="AF55" s="135"/>
      <c r="AG55" s="48"/>
      <c r="AH55" s="94">
        <v>51</v>
      </c>
      <c r="AI55" s="139" t="s">
        <v>796</v>
      </c>
      <c r="AJ55" s="159"/>
      <c r="AK55" s="145"/>
      <c r="AL55" s="159"/>
      <c r="AM55" s="24"/>
      <c r="AN55" s="24"/>
    </row>
    <row r="56" spans="1:40">
      <c r="A56" s="135"/>
      <c r="B56" s="48"/>
      <c r="C56" s="94">
        <v>52</v>
      </c>
      <c r="D56" s="139" t="s">
        <v>796</v>
      </c>
      <c r="E56" s="159"/>
      <c r="F56" s="145"/>
      <c r="G56" s="159"/>
      <c r="H56" s="24"/>
      <c r="I56" s="24"/>
      <c r="J56" s="146"/>
      <c r="K56" s="135"/>
      <c r="L56" s="48"/>
      <c r="M56" s="94">
        <v>52</v>
      </c>
      <c r="N56" s="139" t="s">
        <v>796</v>
      </c>
      <c r="O56" s="159"/>
      <c r="P56" s="145"/>
      <c r="Q56" s="159"/>
      <c r="R56" s="24"/>
      <c r="S56" s="24"/>
      <c r="V56" s="135"/>
      <c r="W56" s="48"/>
      <c r="X56" s="94">
        <v>52</v>
      </c>
      <c r="Y56" s="139" t="s">
        <v>796</v>
      </c>
      <c r="Z56" s="159"/>
      <c r="AA56" s="145"/>
      <c r="AB56" s="159"/>
      <c r="AC56" s="24"/>
      <c r="AD56" s="24"/>
      <c r="AE56" s="146"/>
      <c r="AF56" s="135"/>
      <c r="AG56" s="48"/>
      <c r="AH56" s="94">
        <v>52</v>
      </c>
      <c r="AI56" s="139" t="s">
        <v>796</v>
      </c>
      <c r="AJ56" s="159"/>
      <c r="AK56" s="145"/>
      <c r="AL56" s="159"/>
      <c r="AM56" s="24"/>
      <c r="AN56" s="24"/>
    </row>
    <row r="57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HW105-02</v>
      </c>
      <c r="F57" s="144" t="str">
        <f>$L$1</f>
        <v>政务外网区安全池交换机-2</v>
      </c>
      <c r="G57" s="10" t="str">
        <f>VLOOKUP(F57,'00设备表'!$D:$F,2,0)</f>
        <v>华为CE6881H</v>
      </c>
      <c r="H57" s="24" t="s">
        <v>932</v>
      </c>
      <c r="I57" s="24" t="s">
        <v>611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HW105-01</v>
      </c>
      <c r="P57" s="144" t="str">
        <f>$B$1</f>
        <v>政务外网区安全池交换机-1</v>
      </c>
      <c r="Q57" s="10" t="str">
        <f>VLOOKUP(P57,'00设备表'!$D:$F,2,0)</f>
        <v>华为CE6881H</v>
      </c>
      <c r="R57" s="24" t="s">
        <v>932</v>
      </c>
      <c r="S57" s="24" t="s">
        <v>611</v>
      </c>
      <c r="V57" s="135"/>
      <c r="W57" s="48"/>
      <c r="X57" s="94">
        <v>53</v>
      </c>
      <c r="Y57" s="139" t="s">
        <v>796</v>
      </c>
      <c r="Z57" s="10" t="str">
        <f>VLOOKUP(AA57,'00设备表'!$D:$F,3,0)</f>
        <v>HW107-03</v>
      </c>
      <c r="AA57" s="144" t="str">
        <f>$AG$1</f>
        <v>互联网区安全池交换机-2</v>
      </c>
      <c r="AB57" s="10" t="str">
        <f>VLOOKUP(AA57,'00设备表'!$D:$F,2,0)</f>
        <v>华为CE6881H</v>
      </c>
      <c r="AC57" s="24" t="s">
        <v>932</v>
      </c>
      <c r="AD57" s="24" t="s">
        <v>611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HW107-02</v>
      </c>
      <c r="AK57" s="144" t="str">
        <f>$W$1</f>
        <v>互联网区安全池交换机-1</v>
      </c>
      <c r="AL57" s="10" t="str">
        <f>VLOOKUP(AK57,'00设备表'!$D:$F,2,0)</f>
        <v>华为CE6881H</v>
      </c>
      <c r="AM57" s="24" t="s">
        <v>932</v>
      </c>
      <c r="AN57" s="24" t="s">
        <v>611</v>
      </c>
    </row>
    <row r="58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HW105-02</v>
      </c>
      <c r="F58" s="144" t="str">
        <f>$L$1</f>
        <v>政务外网区安全池交换机-2</v>
      </c>
      <c r="G58" s="10" t="str">
        <f>VLOOKUP(F58,'00设备表'!$D:$F,2,0)</f>
        <v>华为CE6881H</v>
      </c>
      <c r="H58" s="24" t="s">
        <v>934</v>
      </c>
      <c r="I58" s="24" t="s">
        <v>611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HW105-01</v>
      </c>
      <c r="P58" s="144" t="str">
        <f>$B$1</f>
        <v>政务外网区安全池交换机-1</v>
      </c>
      <c r="Q58" s="10" t="str">
        <f>VLOOKUP(P58,'00设备表'!$D:$F,2,0)</f>
        <v>华为CE6881H</v>
      </c>
      <c r="R58" s="24" t="s">
        <v>934</v>
      </c>
      <c r="S58" s="24" t="s">
        <v>611</v>
      </c>
      <c r="V58" s="149"/>
      <c r="W58" s="48"/>
      <c r="X58" s="94">
        <v>54</v>
      </c>
      <c r="Y58" s="139" t="s">
        <v>796</v>
      </c>
      <c r="Z58" s="10" t="str">
        <f>VLOOKUP(AA58,'00设备表'!$D:$F,3,0)</f>
        <v>HW107-03</v>
      </c>
      <c r="AA58" s="144" t="str">
        <f>$AG$1</f>
        <v>互联网区安全池交换机-2</v>
      </c>
      <c r="AB58" s="10" t="str">
        <f>VLOOKUP(AA58,'00设备表'!$D:$F,2,0)</f>
        <v>华为CE6881H</v>
      </c>
      <c r="AC58" s="24" t="s">
        <v>934</v>
      </c>
      <c r="AD58" s="24" t="s">
        <v>611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HW107-02</v>
      </c>
      <c r="AK58" s="144" t="str">
        <f>$W$1</f>
        <v>互联网区安全池交换机-1</v>
      </c>
      <c r="AL58" s="10" t="str">
        <f>VLOOKUP(AK58,'00设备表'!$D:$F,2,0)</f>
        <v>华为CE6881H</v>
      </c>
      <c r="AM58" s="24" t="s">
        <v>934</v>
      </c>
      <c r="AN58" s="24" t="s">
        <v>611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N58"/>
  <sheetViews>
    <sheetView zoomScale="70" zoomScaleNormal="70" topLeftCell="P1" workbookViewId="0">
      <selection activeCell="S50" sqref="S50"/>
    </sheetView>
  </sheetViews>
  <sheetFormatPr defaultColWidth="9" defaultRowHeight="16.8"/>
  <cols>
    <col min="1" max="1" width="7.4375" customWidth="1"/>
    <col min="2" max="2" width="9.66964285714286" customWidth="1"/>
    <col min="3" max="3" width="9.10714285714286" customWidth="1"/>
    <col min="4" max="4" width="12.5625" customWidth="1"/>
    <col min="5" max="5" width="11.8839285714286" style="115" customWidth="1"/>
    <col min="6" max="6" width="30" customWidth="1"/>
    <col min="7" max="7" width="21.3303571428571" style="115" customWidth="1"/>
    <col min="8" max="8" width="13.7767857142857" customWidth="1"/>
    <col min="9" max="9" width="7.88392857142857" customWidth="1"/>
    <col min="10" max="10" width="16.4375" customWidth="1"/>
    <col min="11" max="11" width="11.3303571428571" customWidth="1"/>
    <col min="12" max="12" width="10.8839285714286" customWidth="1"/>
    <col min="13" max="13" width="10.6696428571429" customWidth="1"/>
    <col min="14" max="14" width="12.5625" customWidth="1"/>
    <col min="15" max="15" width="11.8839285714286" style="115" customWidth="1"/>
    <col min="16" max="16" width="30.2142857142857" customWidth="1"/>
    <col min="17" max="17" width="21.3303571428571" style="115" customWidth="1"/>
    <col min="18" max="18" width="13.7767857142857" customWidth="1"/>
    <col min="19" max="19" width="7.88392857142857" customWidth="1"/>
    <col min="20" max="21" width="9.10714285714286" style="116"/>
    <col min="22" max="22" width="7.4375" customWidth="1"/>
    <col min="23" max="23" width="9.66964285714286" customWidth="1"/>
    <col min="24" max="24" width="9.10714285714286" customWidth="1"/>
    <col min="25" max="25" width="10.4375" customWidth="1"/>
    <col min="26" max="26" width="11.8839285714286" style="115" customWidth="1"/>
    <col min="27" max="27" width="29.3303571428571" customWidth="1"/>
    <col min="28" max="28" width="18" style="115" customWidth="1"/>
    <col min="29" max="29" width="13.5625" customWidth="1"/>
    <col min="30" max="30" width="7.88392857142857" customWidth="1"/>
    <col min="31" max="31" width="16.4375" customWidth="1"/>
    <col min="32" max="32" width="11.3303571428571" customWidth="1"/>
    <col min="33" max="33" width="10.8839285714286" customWidth="1"/>
    <col min="34" max="34" width="10.6696428571429" customWidth="1"/>
    <col min="35" max="35" width="10.4375" customWidth="1"/>
    <col min="36" max="36" width="12.7767857142857" style="115" customWidth="1"/>
    <col min="37" max="37" width="30.2142857142857" customWidth="1"/>
    <col min="38" max="38" width="21.3303571428571" style="115" customWidth="1"/>
    <col min="39" max="39" width="13.7767857142857" customWidth="1"/>
    <col min="40" max="40" width="7.88392857142857" customWidth="1"/>
  </cols>
  <sheetData>
    <row r="1" s="45" customFormat="1" ht="46" spans="1:40">
      <c r="A1" s="10" t="str">
        <f>VLOOKUP(B1,'00设备表'!$D:$F,3,0)</f>
        <v>HW105-04</v>
      </c>
      <c r="B1" s="117" t="str">
        <f>'00设备表'!D21</f>
        <v>政务外网区万兆管理交换机-1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HW105-05</v>
      </c>
      <c r="L1" s="117" t="str">
        <f>'00设备表'!D30</f>
        <v>政务外网区万兆管理交换机-2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18"/>
      <c r="U1" s="118"/>
      <c r="V1" s="10" t="str">
        <f>VLOOKUP(W1,'00设备表'!$D:$F,3,0)</f>
        <v>HW107-04</v>
      </c>
      <c r="W1" s="117" t="str">
        <f>'00设备表'!D91</f>
        <v>互联网区万兆管理交换机-1</v>
      </c>
      <c r="X1" s="17" t="str">
        <f>VLOOKUP(W1,'00设备表'!$D:$F,2,0)</f>
        <v>华为CE6881H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HW107-06</v>
      </c>
      <c r="AG1" s="117" t="str">
        <f>'00设备表'!D101</f>
        <v>互联网区万兆管理交换机-2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14" customFormat="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21"/>
      <c r="U2" s="121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customFormat="1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T3" s="116"/>
      <c r="U3" s="116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customFormat="1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HW105-02</v>
      </c>
      <c r="F4" s="28" t="s">
        <v>358</v>
      </c>
      <c r="G4" s="10" t="str">
        <f>VLOOKUP(F4,'00设备表'!$D:$F,2,0)</f>
        <v>华为5855</v>
      </c>
      <c r="H4" s="24" t="s">
        <v>951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HW105-02</v>
      </c>
      <c r="P4" s="28" t="s">
        <v>358</v>
      </c>
      <c r="Q4" s="10" t="str">
        <f>VLOOKUP(P4,'00设备表'!$D:$F,2,0)</f>
        <v>华为5855</v>
      </c>
      <c r="R4" s="24" t="s">
        <v>902</v>
      </c>
      <c r="S4" s="24"/>
      <c r="T4" s="125"/>
      <c r="U4" s="116"/>
      <c r="V4" s="85" t="s">
        <v>789</v>
      </c>
      <c r="W4" s="86"/>
      <c r="X4" s="89"/>
      <c r="Y4" s="24" t="s">
        <v>786</v>
      </c>
      <c r="Z4" s="10" t="str">
        <f>VLOOKUP(AA4,'00设备表'!$D:$F,3,0)</f>
        <v>HW107-03</v>
      </c>
      <c r="AA4" s="28" t="s">
        <v>456</v>
      </c>
      <c r="AB4" s="10" t="str">
        <f>VLOOKUP(AA4,'00设备表'!$D:$F,2,0)</f>
        <v>华为5855</v>
      </c>
      <c r="AC4" s="24" t="s">
        <v>917</v>
      </c>
      <c r="AD4" s="24"/>
      <c r="AE4" s="124"/>
      <c r="AF4" s="85" t="s">
        <v>789</v>
      </c>
      <c r="AG4" s="86"/>
      <c r="AH4" s="89"/>
      <c r="AI4" s="24" t="s">
        <v>786</v>
      </c>
      <c r="AJ4" s="10" t="e">
        <f>VLOOKUP(AK4,'00设备表'!$D:$F,3,0)</f>
        <v>#N/A</v>
      </c>
      <c r="AK4" s="28" t="s">
        <v>916</v>
      </c>
      <c r="AL4" s="10" t="e">
        <f>VLOOKUP(AK4,'00设备表'!$D:$F,2,0)</f>
        <v>#N/A</v>
      </c>
      <c r="AM4" s="24" t="s">
        <v>918</v>
      </c>
      <c r="AN4" s="24"/>
    </row>
    <row r="5" customFormat="1" spans="1:40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HW105-04</v>
      </c>
      <c r="F5" s="28" t="s">
        <v>378</v>
      </c>
      <c r="G5" s="10" t="str">
        <f>VLOOKUP(F5,'00设备表'!$D:$F,2,0)</f>
        <v>烽火R220K V2</v>
      </c>
      <c r="H5" s="139" t="s">
        <v>910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HW105-04</v>
      </c>
      <c r="P5" s="28" t="s">
        <v>378</v>
      </c>
      <c r="Q5" s="10" t="str">
        <f>VLOOKUP(P5,'00设备表'!$D:$F,2,0)</f>
        <v>烽火R220K V2</v>
      </c>
      <c r="R5" s="139" t="s">
        <v>912</v>
      </c>
      <c r="S5" s="48"/>
      <c r="T5" s="125"/>
      <c r="U5" s="116"/>
      <c r="V5" s="126">
        <v>0</v>
      </c>
      <c r="W5" s="49" t="s">
        <v>919</v>
      </c>
      <c r="X5" s="127">
        <v>1</v>
      </c>
      <c r="Y5" s="24" t="s">
        <v>819</v>
      </c>
      <c r="Z5" s="10" t="str">
        <f>VLOOKUP(AA5,'00设备表'!$D:$F,3,0)</f>
        <v>HW107-04</v>
      </c>
      <c r="AA5" s="28" t="s">
        <v>472</v>
      </c>
      <c r="AB5" s="10" t="str">
        <f>VLOOKUP(AA5,'00设备表'!$D:$F,2,0)</f>
        <v>烽火R220K V2</v>
      </c>
      <c r="AC5" s="139" t="s">
        <v>910</v>
      </c>
      <c r="AD5" s="48"/>
      <c r="AE5" s="124"/>
      <c r="AF5" s="126">
        <v>0</v>
      </c>
      <c r="AG5" s="49" t="s">
        <v>919</v>
      </c>
      <c r="AH5" s="127">
        <v>1</v>
      </c>
      <c r="AI5" s="24" t="s">
        <v>819</v>
      </c>
      <c r="AJ5" s="10" t="str">
        <f>VLOOKUP(AK5,'00设备表'!$D:$F,3,0)</f>
        <v>HW107-04</v>
      </c>
      <c r="AK5" s="28" t="s">
        <v>472</v>
      </c>
      <c r="AL5" s="10" t="str">
        <f>VLOOKUP(AK5,'00设备表'!$D:$F,2,0)</f>
        <v>烽火R220K V2</v>
      </c>
      <c r="AM5" s="139" t="s">
        <v>912</v>
      </c>
      <c r="AN5" s="48"/>
    </row>
    <row r="6" customFormat="1" spans="1:40">
      <c r="A6" s="135"/>
      <c r="B6" s="136"/>
      <c r="C6" s="127">
        <v>2</v>
      </c>
      <c r="D6" s="24" t="s">
        <v>819</v>
      </c>
      <c r="E6" s="10" t="str">
        <f>VLOOKUP(F6,'00设备表'!$D:$F,3,0)</f>
        <v>HW105-05</v>
      </c>
      <c r="F6" s="28" t="s">
        <v>389</v>
      </c>
      <c r="G6" s="10" t="str">
        <f>VLOOKUP(F6,'00设备表'!$D:$F,2,0)</f>
        <v>烽火R220K V2</v>
      </c>
      <c r="H6" s="139" t="s">
        <v>910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HW105-05</v>
      </c>
      <c r="P6" s="28" t="s">
        <v>389</v>
      </c>
      <c r="Q6" s="10" t="str">
        <f>VLOOKUP(P6,'00设备表'!$D:$F,2,0)</f>
        <v>烽火R220K V2</v>
      </c>
      <c r="R6" s="139" t="s">
        <v>912</v>
      </c>
      <c r="S6" s="48"/>
      <c r="T6" s="125"/>
      <c r="U6" s="116"/>
      <c r="V6" s="135"/>
      <c r="W6" s="136"/>
      <c r="X6" s="127">
        <v>2</v>
      </c>
      <c r="Y6" s="24" t="s">
        <v>819</v>
      </c>
      <c r="Z6" s="10" t="str">
        <f>VLOOKUP(AA6,'00设备表'!$D:$F,3,0)</f>
        <v>HW107-06</v>
      </c>
      <c r="AA6" s="28" t="s">
        <v>483</v>
      </c>
      <c r="AB6" s="10" t="str">
        <f>VLOOKUP(AA6,'00设备表'!$D:$F,2,0)</f>
        <v>烽火R220K V2</v>
      </c>
      <c r="AC6" s="139" t="s">
        <v>910</v>
      </c>
      <c r="AD6" s="48"/>
      <c r="AE6" s="124"/>
      <c r="AF6" s="135"/>
      <c r="AG6" s="136"/>
      <c r="AH6" s="127">
        <v>2</v>
      </c>
      <c r="AI6" s="24" t="s">
        <v>819</v>
      </c>
      <c r="AJ6" s="10" t="str">
        <f>VLOOKUP(AK6,'00设备表'!$D:$F,3,0)</f>
        <v>HW107-06</v>
      </c>
      <c r="AK6" s="28" t="s">
        <v>483</v>
      </c>
      <c r="AL6" s="10" t="str">
        <f>VLOOKUP(AK6,'00设备表'!$D:$F,2,0)</f>
        <v>烽火R220K V2</v>
      </c>
      <c r="AM6" s="139" t="s">
        <v>912</v>
      </c>
      <c r="AN6" s="48"/>
    </row>
    <row r="7" customFormat="1" spans="1:40">
      <c r="A7" s="135"/>
      <c r="B7" s="136"/>
      <c r="C7" s="127">
        <v>3</v>
      </c>
      <c r="D7" s="24" t="s">
        <v>819</v>
      </c>
      <c r="E7" s="10" t="str">
        <f>VLOOKUP(F7,'00设备表'!$D:$F,3,0)</f>
        <v>HW105-04</v>
      </c>
      <c r="F7" s="28" t="s">
        <v>377</v>
      </c>
      <c r="G7" s="10" t="str">
        <f>VLOOKUP(F7,'00设备表'!$D:$F,2,0)</f>
        <v>烽火R220K V2</v>
      </c>
      <c r="H7" s="139" t="s">
        <v>910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HW105-04</v>
      </c>
      <c r="P7" s="28" t="s">
        <v>377</v>
      </c>
      <c r="Q7" s="10" t="str">
        <f>VLOOKUP(P7,'00设备表'!$D:$F,2,0)</f>
        <v>烽火R220K V2</v>
      </c>
      <c r="R7" s="139" t="s">
        <v>912</v>
      </c>
      <c r="S7" s="48"/>
      <c r="T7" s="116"/>
      <c r="U7" s="116"/>
      <c r="V7" s="135"/>
      <c r="W7" s="136"/>
      <c r="X7" s="127">
        <v>3</v>
      </c>
      <c r="Y7" s="24" t="s">
        <v>819</v>
      </c>
      <c r="Z7" s="10" t="str">
        <f>VLOOKUP(AA7,'00设备表'!$D:$F,3,0)</f>
        <v>HW107-04</v>
      </c>
      <c r="AA7" s="28" t="s">
        <v>471</v>
      </c>
      <c r="AB7" s="10" t="str">
        <f>VLOOKUP(AA7,'00设备表'!$D:$F,2,0)</f>
        <v>烽火R220K V2</v>
      </c>
      <c r="AC7" s="139" t="s">
        <v>910</v>
      </c>
      <c r="AD7" s="48"/>
      <c r="AE7" s="124"/>
      <c r="AF7" s="135"/>
      <c r="AG7" s="136"/>
      <c r="AH7" s="127">
        <v>3</v>
      </c>
      <c r="AI7" s="24" t="s">
        <v>819</v>
      </c>
      <c r="AJ7" s="10" t="str">
        <f>VLOOKUP(AK7,'00设备表'!$D:$F,3,0)</f>
        <v>HW107-04</v>
      </c>
      <c r="AK7" s="28" t="s">
        <v>471</v>
      </c>
      <c r="AL7" s="10" t="str">
        <f>VLOOKUP(AK7,'00设备表'!$D:$F,2,0)</f>
        <v>烽火R220K V2</v>
      </c>
      <c r="AM7" s="139" t="s">
        <v>912</v>
      </c>
      <c r="AN7" s="48"/>
    </row>
    <row r="8" customFormat="1" spans="1:40">
      <c r="A8" s="135"/>
      <c r="B8" s="136"/>
      <c r="C8" s="127">
        <v>4</v>
      </c>
      <c r="D8" s="24" t="s">
        <v>819</v>
      </c>
      <c r="E8" s="10" t="str">
        <f>VLOOKUP(F8,'00设备表'!$D:$F,3,0)</f>
        <v>HW105-05</v>
      </c>
      <c r="F8" s="28" t="s">
        <v>388</v>
      </c>
      <c r="G8" s="10" t="str">
        <f>VLOOKUP(F8,'00设备表'!$D:$F,2,0)</f>
        <v>烽火R220K V2</v>
      </c>
      <c r="H8" s="139" t="s">
        <v>910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HW105-05</v>
      </c>
      <c r="P8" s="28" t="s">
        <v>388</v>
      </c>
      <c r="Q8" s="10" t="str">
        <f>VLOOKUP(P8,'00设备表'!$D:$F,2,0)</f>
        <v>烽火R220K V2</v>
      </c>
      <c r="R8" s="139" t="s">
        <v>912</v>
      </c>
      <c r="S8" s="48"/>
      <c r="T8" s="116"/>
      <c r="U8" s="116"/>
      <c r="V8" s="135"/>
      <c r="W8" s="136"/>
      <c r="X8" s="127">
        <v>4</v>
      </c>
      <c r="Y8" s="24" t="s">
        <v>819</v>
      </c>
      <c r="Z8" s="10" t="str">
        <f>VLOOKUP(AA8,'00设备表'!$D:$F,3,0)</f>
        <v>HW107-06</v>
      </c>
      <c r="AA8" s="28" t="s">
        <v>482</v>
      </c>
      <c r="AB8" s="10" t="str">
        <f>VLOOKUP(AA8,'00设备表'!$D:$F,2,0)</f>
        <v>烽火R220K V2</v>
      </c>
      <c r="AC8" s="139" t="s">
        <v>910</v>
      </c>
      <c r="AD8" s="48"/>
      <c r="AE8" s="124"/>
      <c r="AF8" s="135"/>
      <c r="AG8" s="136"/>
      <c r="AH8" s="127">
        <v>4</v>
      </c>
      <c r="AI8" s="24" t="s">
        <v>819</v>
      </c>
      <c r="AJ8" s="10" t="str">
        <f>VLOOKUP(AK8,'00设备表'!$D:$F,3,0)</f>
        <v>HW107-06</v>
      </c>
      <c r="AK8" s="28" t="s">
        <v>482</v>
      </c>
      <c r="AL8" s="10" t="str">
        <f>VLOOKUP(AK8,'00设备表'!$D:$F,2,0)</f>
        <v>烽火R220K V2</v>
      </c>
      <c r="AM8" s="139" t="s">
        <v>912</v>
      </c>
      <c r="AN8" s="48"/>
    </row>
    <row r="9" customFormat="1" spans="1:40">
      <c r="A9" s="135"/>
      <c r="B9" s="136"/>
      <c r="C9" s="127">
        <v>5</v>
      </c>
      <c r="D9" s="24" t="s">
        <v>819</v>
      </c>
      <c r="E9" s="10" t="str">
        <f>VLOOKUP(F9,'00设备表'!$D:$F,3,0)</f>
        <v>HW105-04</v>
      </c>
      <c r="F9" s="28" t="s">
        <v>376</v>
      </c>
      <c r="G9" s="10" t="str">
        <f>VLOOKUP(F9,'00设备表'!$D:$F,2,0)</f>
        <v>烽火R220K V2</v>
      </c>
      <c r="H9" s="139" t="s">
        <v>910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HW105-04</v>
      </c>
      <c r="P9" s="28" t="s">
        <v>376</v>
      </c>
      <c r="Q9" s="10" t="str">
        <f>VLOOKUP(P9,'00设备表'!$D:$F,2,0)</f>
        <v>烽火R220K V2</v>
      </c>
      <c r="R9" s="139" t="s">
        <v>912</v>
      </c>
      <c r="S9" s="48"/>
      <c r="T9" s="116"/>
      <c r="U9" s="116"/>
      <c r="V9" s="135"/>
      <c r="W9" s="136"/>
      <c r="X9" s="127">
        <v>5</v>
      </c>
      <c r="Y9" s="24" t="s">
        <v>819</v>
      </c>
      <c r="Z9" s="10" t="str">
        <f>VLOOKUP(AA9,'00设备表'!$D:$F,3,0)</f>
        <v>HW107-04</v>
      </c>
      <c r="AA9" s="28" t="s">
        <v>470</v>
      </c>
      <c r="AB9" s="10" t="str">
        <f>VLOOKUP(AA9,'00设备表'!$D:$F,2,0)</f>
        <v>烽火R220K V2</v>
      </c>
      <c r="AC9" s="139" t="s">
        <v>910</v>
      </c>
      <c r="AD9" s="48"/>
      <c r="AE9" s="124"/>
      <c r="AF9" s="135"/>
      <c r="AG9" s="136"/>
      <c r="AH9" s="127">
        <v>5</v>
      </c>
      <c r="AI9" s="24" t="s">
        <v>819</v>
      </c>
      <c r="AJ9" s="10" t="str">
        <f>VLOOKUP(AK9,'00设备表'!$D:$F,3,0)</f>
        <v>HW107-04</v>
      </c>
      <c r="AK9" s="28" t="s">
        <v>470</v>
      </c>
      <c r="AL9" s="10" t="str">
        <f>VLOOKUP(AK9,'00设备表'!$D:$F,2,0)</f>
        <v>烽火R220K V2</v>
      </c>
      <c r="AM9" s="139" t="s">
        <v>912</v>
      </c>
      <c r="AN9" s="48"/>
    </row>
    <row r="10" customFormat="1" spans="1:40">
      <c r="A10" s="135"/>
      <c r="B10" s="136"/>
      <c r="C10" s="127">
        <v>6</v>
      </c>
      <c r="D10" s="24" t="s">
        <v>819</v>
      </c>
      <c r="E10" s="10" t="str">
        <f>VLOOKUP(F10,'00设备表'!$D:$F,3,0)</f>
        <v>HW105-02</v>
      </c>
      <c r="F10" s="28" t="s">
        <v>358</v>
      </c>
      <c r="G10" s="10" t="str">
        <f>VLOOKUP(F10,'00设备表'!$D:$F,2,0)</f>
        <v>华为5855</v>
      </c>
      <c r="H10" s="139" t="s">
        <v>797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HW105-02</v>
      </c>
      <c r="P10" s="28" t="s">
        <v>358</v>
      </c>
      <c r="Q10" s="10" t="str">
        <f>VLOOKUP(P10,'00设备表'!$D:$F,2,0)</f>
        <v>华为5855</v>
      </c>
      <c r="R10" s="139" t="s">
        <v>798</v>
      </c>
      <c r="S10" s="48"/>
      <c r="T10" s="116"/>
      <c r="U10" s="116"/>
      <c r="V10" s="135"/>
      <c r="W10" s="136"/>
      <c r="X10" s="127">
        <v>6</v>
      </c>
      <c r="Y10" s="24" t="s">
        <v>819</v>
      </c>
      <c r="Z10" s="10" t="str">
        <f>VLOOKUP(AA10,'00设备表'!$D:$F,3,0)</f>
        <v>HW107-06</v>
      </c>
      <c r="AA10" s="28" t="s">
        <v>481</v>
      </c>
      <c r="AB10" s="10" t="str">
        <f>VLOOKUP(AA10,'00设备表'!$D:$F,2,0)</f>
        <v>烽火R220K V2</v>
      </c>
      <c r="AC10" s="139" t="s">
        <v>910</v>
      </c>
      <c r="AD10" s="48"/>
      <c r="AE10" s="124"/>
      <c r="AF10" s="135"/>
      <c r="AG10" s="136"/>
      <c r="AH10" s="127">
        <v>6</v>
      </c>
      <c r="AI10" s="24" t="s">
        <v>819</v>
      </c>
      <c r="AJ10" s="10" t="str">
        <f>VLOOKUP(AK10,'00设备表'!$D:$F,3,0)</f>
        <v>HW107-06</v>
      </c>
      <c r="AK10" s="28" t="s">
        <v>481</v>
      </c>
      <c r="AL10" s="10" t="str">
        <f>VLOOKUP(AK10,'00设备表'!$D:$F,2,0)</f>
        <v>烽火R220K V2</v>
      </c>
      <c r="AM10" s="139" t="s">
        <v>912</v>
      </c>
      <c r="AN10" s="48"/>
    </row>
    <row r="11" customFormat="1" spans="1:40">
      <c r="A11" s="135"/>
      <c r="B11" s="136"/>
      <c r="C11" s="127">
        <v>7</v>
      </c>
      <c r="D11" s="24" t="s">
        <v>819</v>
      </c>
      <c r="E11" s="10" t="str">
        <f>VLOOKUP(F11,'00设备表'!$D:$F,3,0)</f>
        <v>HW105-08</v>
      </c>
      <c r="F11" s="28" t="s">
        <v>403</v>
      </c>
      <c r="G11" s="10" t="str">
        <f>VLOOKUP(F11,'00设备表'!$D:$F,2,0)</f>
        <v>华为5855</v>
      </c>
      <c r="H11" s="139" t="s">
        <v>797</v>
      </c>
      <c r="I11" s="48"/>
      <c r="J11" s="124"/>
      <c r="K11" s="135"/>
      <c r="L11" s="136"/>
      <c r="M11" s="127">
        <v>7</v>
      </c>
      <c r="N11" s="24" t="s">
        <v>819</v>
      </c>
      <c r="O11" s="10" t="str">
        <f>VLOOKUP(P11,'00设备表'!$D:$F,3,0)</f>
        <v>HW105-08</v>
      </c>
      <c r="P11" s="28" t="s">
        <v>403</v>
      </c>
      <c r="Q11" s="10" t="str">
        <f>VLOOKUP(P11,'00设备表'!$D:$F,2,0)</f>
        <v>华为5855</v>
      </c>
      <c r="R11" s="139" t="s">
        <v>798</v>
      </c>
      <c r="S11" s="48"/>
      <c r="T11" s="116"/>
      <c r="U11" s="116"/>
      <c r="V11" s="135"/>
      <c r="W11" s="136"/>
      <c r="X11" s="127">
        <v>7</v>
      </c>
      <c r="Y11" s="24" t="s">
        <v>819</v>
      </c>
      <c r="Z11" s="10" t="str">
        <f>VLOOKUP(AA11,'00设备表'!$D:$F,3,0)</f>
        <v>HW107-04</v>
      </c>
      <c r="AA11" s="28" t="s">
        <v>469</v>
      </c>
      <c r="AB11" s="10" t="str">
        <f>VLOOKUP(AA11,'00设备表'!$D:$F,2,0)</f>
        <v>烽火R220K V2</v>
      </c>
      <c r="AC11" s="139" t="s">
        <v>910</v>
      </c>
      <c r="AD11" s="48"/>
      <c r="AE11" s="124"/>
      <c r="AF11" s="135"/>
      <c r="AG11" s="136"/>
      <c r="AH11" s="127">
        <v>7</v>
      </c>
      <c r="AI11" s="24" t="s">
        <v>819</v>
      </c>
      <c r="AJ11" s="10" t="str">
        <f>VLOOKUP(AK11,'00设备表'!$D:$F,3,0)</f>
        <v>HW107-04</v>
      </c>
      <c r="AK11" s="28" t="s">
        <v>469</v>
      </c>
      <c r="AL11" s="10" t="str">
        <f>VLOOKUP(AK11,'00设备表'!$D:$F,2,0)</f>
        <v>烽火R220K V2</v>
      </c>
      <c r="AM11" s="139" t="s">
        <v>912</v>
      </c>
      <c r="AN11" s="48"/>
    </row>
    <row r="12" customFormat="1" spans="1:40">
      <c r="A12" s="135"/>
      <c r="B12" s="136"/>
      <c r="C12" s="127">
        <v>8</v>
      </c>
      <c r="D12" s="24" t="s">
        <v>819</v>
      </c>
      <c r="E12" s="10" t="str">
        <f>VLOOKUP(F12,'00设备表'!$D:$F,3,0)</f>
        <v>HW106-04</v>
      </c>
      <c r="F12" s="28" t="s">
        <v>428</v>
      </c>
      <c r="G12" s="10" t="str">
        <f>VLOOKUP(F12,'00设备表'!$D:$F,2,0)</f>
        <v>华为5855</v>
      </c>
      <c r="H12" s="139" t="s">
        <v>797</v>
      </c>
      <c r="I12" s="48"/>
      <c r="J12" s="124"/>
      <c r="K12" s="135"/>
      <c r="L12" s="136"/>
      <c r="M12" s="127">
        <v>8</v>
      </c>
      <c r="N12" s="24" t="s">
        <v>819</v>
      </c>
      <c r="O12" s="10" t="str">
        <f>VLOOKUP(P12,'00设备表'!$D:$F,3,0)</f>
        <v>HW106-04</v>
      </c>
      <c r="P12" s="28" t="s">
        <v>428</v>
      </c>
      <c r="Q12" s="10" t="str">
        <f>VLOOKUP(P12,'00设备表'!$D:$F,2,0)</f>
        <v>华为5855</v>
      </c>
      <c r="R12" s="139" t="s">
        <v>798</v>
      </c>
      <c r="S12" s="48"/>
      <c r="T12" s="116"/>
      <c r="U12" s="116"/>
      <c r="V12" s="135"/>
      <c r="W12" s="136"/>
      <c r="X12" s="127">
        <v>8</v>
      </c>
      <c r="Y12" s="24" t="s">
        <v>819</v>
      </c>
      <c r="Z12" s="10" t="str">
        <f>VLOOKUP(AA12,'00设备表'!$D:$F,3,0)</f>
        <v>HW107-06</v>
      </c>
      <c r="AA12" s="28" t="s">
        <v>480</v>
      </c>
      <c r="AB12" s="10" t="str">
        <f>VLOOKUP(AA12,'00设备表'!$D:$F,2,0)</f>
        <v>烽火R220K V2</v>
      </c>
      <c r="AC12" s="139" t="s">
        <v>910</v>
      </c>
      <c r="AD12" s="48"/>
      <c r="AE12" s="124"/>
      <c r="AF12" s="135"/>
      <c r="AG12" s="136"/>
      <c r="AH12" s="127">
        <v>8</v>
      </c>
      <c r="AI12" s="24" t="s">
        <v>819</v>
      </c>
      <c r="AJ12" s="10" t="str">
        <f>VLOOKUP(AK12,'00设备表'!$D:$F,3,0)</f>
        <v>HW107-06</v>
      </c>
      <c r="AK12" s="28" t="s">
        <v>480</v>
      </c>
      <c r="AL12" s="10" t="str">
        <f>VLOOKUP(AK12,'00设备表'!$D:$F,2,0)</f>
        <v>烽火R220K V2</v>
      </c>
      <c r="AM12" s="139" t="s">
        <v>912</v>
      </c>
      <c r="AN12" s="48"/>
    </row>
    <row r="13" customFormat="1" spans="1:40">
      <c r="A13" s="135"/>
      <c r="B13" s="136"/>
      <c r="C13" s="127">
        <v>9</v>
      </c>
      <c r="D13" s="152" t="s">
        <v>952</v>
      </c>
      <c r="E13" s="10" t="str">
        <f>VLOOKUP(F13,'00设备表'!$D:$F,3,0)</f>
        <v>HW108-07</v>
      </c>
      <c r="F13" s="99" t="s">
        <v>537</v>
      </c>
      <c r="G13" s="10" t="str">
        <f>VLOOKUP(F13,'00设备表'!$D:$F,2,0)</f>
        <v>信安SJJ186</v>
      </c>
      <c r="H13" s="139" t="s">
        <v>953</v>
      </c>
      <c r="I13" s="48"/>
      <c r="J13" s="124"/>
      <c r="K13" s="135"/>
      <c r="L13" s="136"/>
      <c r="M13" s="127">
        <v>9</v>
      </c>
      <c r="N13" s="152" t="s">
        <v>952</v>
      </c>
      <c r="O13" s="10" t="str">
        <f>VLOOKUP(P13,'00设备表'!$D:$F,3,0)</f>
        <v>HW108-07</v>
      </c>
      <c r="P13" s="99" t="s">
        <v>537</v>
      </c>
      <c r="Q13" s="10" t="str">
        <f>VLOOKUP(P13,'00设备表'!$D:$F,2,0)</f>
        <v>信安SJJ186</v>
      </c>
      <c r="R13" s="139" t="s">
        <v>954</v>
      </c>
      <c r="S13" s="48"/>
      <c r="T13" s="116"/>
      <c r="U13" s="116"/>
      <c r="V13" s="135"/>
      <c r="W13" s="136"/>
      <c r="X13" s="127">
        <v>9</v>
      </c>
      <c r="Y13" s="24" t="s">
        <v>819</v>
      </c>
      <c r="Z13" s="10" t="str">
        <f>VLOOKUP(AA13,'00设备表'!$D:$F,3,0)</f>
        <v>HW107-04</v>
      </c>
      <c r="AA13" s="28" t="s">
        <v>468</v>
      </c>
      <c r="AB13" s="10" t="str">
        <f>VLOOKUP(AA13,'00设备表'!$D:$F,2,0)</f>
        <v>烽火R220K V2</v>
      </c>
      <c r="AC13" s="139" t="s">
        <v>910</v>
      </c>
      <c r="AD13" s="48"/>
      <c r="AE13" s="124"/>
      <c r="AF13" s="135"/>
      <c r="AG13" s="136"/>
      <c r="AH13" s="127">
        <v>9</v>
      </c>
      <c r="AI13" s="24" t="s">
        <v>819</v>
      </c>
      <c r="AJ13" s="10" t="str">
        <f>VLOOKUP(AK13,'00设备表'!$D:$F,3,0)</f>
        <v>HW107-04</v>
      </c>
      <c r="AK13" s="28" t="s">
        <v>468</v>
      </c>
      <c r="AL13" s="10" t="str">
        <f>VLOOKUP(AK13,'00设备表'!$D:$F,2,0)</f>
        <v>烽火R220K V2</v>
      </c>
      <c r="AM13" s="139" t="s">
        <v>912</v>
      </c>
      <c r="AN13" s="48"/>
    </row>
    <row r="14" customFormat="1" spans="1:40">
      <c r="A14" s="135"/>
      <c r="B14" s="136"/>
      <c r="C14" s="127">
        <v>10</v>
      </c>
      <c r="D14" s="152" t="s">
        <v>952</v>
      </c>
      <c r="E14" s="10" t="str">
        <f>VLOOKUP(F14,'00设备表'!$D:$F,3,0)</f>
        <v>HW108-07</v>
      </c>
      <c r="F14" s="99" t="s">
        <v>537</v>
      </c>
      <c r="G14" s="10" t="str">
        <f>VLOOKUP(F14,'00设备表'!$D:$F,2,0)</f>
        <v>信安SJJ186</v>
      </c>
      <c r="H14" s="139" t="s">
        <v>955</v>
      </c>
      <c r="I14" s="48"/>
      <c r="J14" s="124"/>
      <c r="K14" s="135"/>
      <c r="L14" s="136"/>
      <c r="M14" s="127">
        <v>10</v>
      </c>
      <c r="N14" s="152" t="s">
        <v>952</v>
      </c>
      <c r="O14" s="10" t="str">
        <f>VLOOKUP(P14,'00设备表'!$D:$F,3,0)</f>
        <v>HW108-07</v>
      </c>
      <c r="P14" s="99" t="s">
        <v>537</v>
      </c>
      <c r="Q14" s="10" t="str">
        <f>VLOOKUP(P14,'00设备表'!$D:$F,2,0)</f>
        <v>信安SJJ186</v>
      </c>
      <c r="R14" s="139" t="s">
        <v>956</v>
      </c>
      <c r="S14" s="48"/>
      <c r="T14" s="116"/>
      <c r="U14" s="116"/>
      <c r="V14" s="135"/>
      <c r="W14" s="136"/>
      <c r="X14" s="127">
        <v>10</v>
      </c>
      <c r="Y14" s="24" t="s">
        <v>819</v>
      </c>
      <c r="Z14" s="10" t="str">
        <f>VLOOKUP(AA14,'00设备表'!$D:$F,3,0)</f>
        <v>HW107-06</v>
      </c>
      <c r="AA14" s="28" t="s">
        <v>479</v>
      </c>
      <c r="AB14" s="10" t="str">
        <f>VLOOKUP(AA14,'00设备表'!$D:$F,2,0)</f>
        <v>烽火R220K V2</v>
      </c>
      <c r="AC14" s="139" t="s">
        <v>910</v>
      </c>
      <c r="AD14" s="48"/>
      <c r="AE14" s="124"/>
      <c r="AF14" s="135"/>
      <c r="AG14" s="136"/>
      <c r="AH14" s="127">
        <v>10</v>
      </c>
      <c r="AI14" s="24" t="s">
        <v>819</v>
      </c>
      <c r="AJ14" s="10" t="str">
        <f>VLOOKUP(AK14,'00设备表'!$D:$F,3,0)</f>
        <v>HW107-06</v>
      </c>
      <c r="AK14" s="28" t="s">
        <v>479</v>
      </c>
      <c r="AL14" s="10" t="str">
        <f>VLOOKUP(AK14,'00设备表'!$D:$F,2,0)</f>
        <v>烽火R220K V2</v>
      </c>
      <c r="AM14" s="139" t="s">
        <v>912</v>
      </c>
      <c r="AN14" s="48"/>
    </row>
    <row r="15" customFormat="1" spans="1:40">
      <c r="A15" s="135"/>
      <c r="B15" s="136"/>
      <c r="C15" s="127">
        <v>11</v>
      </c>
      <c r="D15" s="152" t="s">
        <v>952</v>
      </c>
      <c r="E15" s="10" t="str">
        <f>VLOOKUP(F15,'00设备表'!$D:$F,3,0)</f>
        <v>HW108-07</v>
      </c>
      <c r="F15" s="99" t="s">
        <v>539</v>
      </c>
      <c r="G15" s="10" t="str">
        <f>VLOOKUP(F15,'00设备表'!$D:$F,2,0)</f>
        <v>信安SJJ186</v>
      </c>
      <c r="H15" s="139" t="s">
        <v>953</v>
      </c>
      <c r="I15" s="48"/>
      <c r="J15" s="124"/>
      <c r="K15" s="135"/>
      <c r="L15" s="136"/>
      <c r="M15" s="127">
        <v>11</v>
      </c>
      <c r="N15" s="152" t="s">
        <v>952</v>
      </c>
      <c r="O15" s="10" t="str">
        <f>VLOOKUP(P15,'00设备表'!$D:$F,3,0)</f>
        <v>HW108-07</v>
      </c>
      <c r="P15" s="99" t="s">
        <v>539</v>
      </c>
      <c r="Q15" s="10" t="str">
        <f>VLOOKUP(P15,'00设备表'!$D:$F,2,0)</f>
        <v>信安SJJ186</v>
      </c>
      <c r="R15" s="139" t="s">
        <v>954</v>
      </c>
      <c r="S15" s="48"/>
      <c r="T15" s="116"/>
      <c r="U15" s="116"/>
      <c r="V15" s="135"/>
      <c r="W15" s="136"/>
      <c r="X15" s="127">
        <v>11</v>
      </c>
      <c r="Y15" s="24" t="s">
        <v>819</v>
      </c>
      <c r="Z15" s="10" t="str">
        <f>VLOOKUP(AA15,'00设备表'!$D:$F,3,0)</f>
        <v>HW107-03</v>
      </c>
      <c r="AA15" s="28" t="s">
        <v>456</v>
      </c>
      <c r="AB15" s="10" t="str">
        <f>VLOOKUP(AA15,'00设备表'!$D:$F,2,0)</f>
        <v>华为5855</v>
      </c>
      <c r="AC15" s="139" t="s">
        <v>797</v>
      </c>
      <c r="AD15" s="48"/>
      <c r="AE15" s="124"/>
      <c r="AF15" s="135"/>
      <c r="AG15" s="136"/>
      <c r="AH15" s="127">
        <v>11</v>
      </c>
      <c r="AI15" s="24" t="s">
        <v>819</v>
      </c>
      <c r="AJ15" s="10" t="str">
        <f>VLOOKUP(AK15,'00设备表'!$D:$F,3,0)</f>
        <v>HW107-03</v>
      </c>
      <c r="AK15" s="28" t="s">
        <v>456</v>
      </c>
      <c r="AL15" s="10" t="str">
        <f>VLOOKUP(AK15,'00设备表'!$D:$F,2,0)</f>
        <v>华为5855</v>
      </c>
      <c r="AM15" s="139" t="s">
        <v>798</v>
      </c>
      <c r="AN15" s="48"/>
    </row>
    <row r="16" customFormat="1" spans="1:40">
      <c r="A16" s="135"/>
      <c r="B16" s="136"/>
      <c r="C16" s="127">
        <v>12</v>
      </c>
      <c r="D16" s="152" t="s">
        <v>952</v>
      </c>
      <c r="E16" s="10" t="str">
        <f>VLOOKUP(F16,'00设备表'!$D:$F,3,0)</f>
        <v>HW108-07</v>
      </c>
      <c r="F16" s="99" t="s">
        <v>539</v>
      </c>
      <c r="G16" s="10" t="str">
        <f>VLOOKUP(F16,'00设备表'!$D:$F,2,0)</f>
        <v>信安SJJ186</v>
      </c>
      <c r="H16" s="139" t="s">
        <v>955</v>
      </c>
      <c r="I16" s="48"/>
      <c r="J16" s="124"/>
      <c r="K16" s="135"/>
      <c r="L16" s="136"/>
      <c r="M16" s="127">
        <v>12</v>
      </c>
      <c r="N16" s="152" t="s">
        <v>952</v>
      </c>
      <c r="O16" s="10" t="str">
        <f>VLOOKUP(P16,'00设备表'!$D:$F,3,0)</f>
        <v>HW108-07</v>
      </c>
      <c r="P16" s="99" t="s">
        <v>539</v>
      </c>
      <c r="Q16" s="10" t="str">
        <f>VLOOKUP(P16,'00设备表'!$D:$F,2,0)</f>
        <v>信安SJJ186</v>
      </c>
      <c r="R16" s="139" t="s">
        <v>956</v>
      </c>
      <c r="S16" s="48"/>
      <c r="T16" s="116"/>
      <c r="U16" s="116"/>
      <c r="V16" s="135"/>
      <c r="W16" s="136"/>
      <c r="X16" s="127">
        <v>12</v>
      </c>
      <c r="Y16" s="24" t="s">
        <v>819</v>
      </c>
      <c r="Z16" s="10" t="str">
        <f>VLOOKUP(AA16,'00设备表'!$D:$F,3,0)</f>
        <v>HW107-08</v>
      </c>
      <c r="AA16" s="28" t="s">
        <v>498</v>
      </c>
      <c r="AB16" s="10" t="str">
        <f>VLOOKUP(AA16,'00设备表'!$D:$F,2,0)</f>
        <v>华为5855</v>
      </c>
      <c r="AC16" s="139" t="s">
        <v>797</v>
      </c>
      <c r="AD16" s="48"/>
      <c r="AE16" s="124"/>
      <c r="AF16" s="135"/>
      <c r="AG16" s="136"/>
      <c r="AH16" s="127">
        <v>12</v>
      </c>
      <c r="AI16" s="24" t="s">
        <v>819</v>
      </c>
      <c r="AJ16" s="10" t="str">
        <f>VLOOKUP(AK16,'00设备表'!$D:$F,3,0)</f>
        <v>HW107-08</v>
      </c>
      <c r="AK16" s="28" t="s">
        <v>498</v>
      </c>
      <c r="AL16" s="10" t="str">
        <f>VLOOKUP(AK16,'00设备表'!$D:$F,2,0)</f>
        <v>华为5855</v>
      </c>
      <c r="AM16" s="139" t="s">
        <v>798</v>
      </c>
      <c r="AN16" s="48"/>
    </row>
    <row r="17" customFormat="1" spans="1:40">
      <c r="A17" s="135"/>
      <c r="B17" s="136"/>
      <c r="C17" s="127">
        <v>13</v>
      </c>
      <c r="D17" s="24" t="s">
        <v>819</v>
      </c>
      <c r="E17" s="10"/>
      <c r="F17" s="28"/>
      <c r="G17" s="10"/>
      <c r="H17" s="139"/>
      <c r="I17" s="48"/>
      <c r="J17" s="124"/>
      <c r="K17" s="135"/>
      <c r="L17" s="136"/>
      <c r="M17" s="127">
        <v>13</v>
      </c>
      <c r="N17" s="24" t="s">
        <v>819</v>
      </c>
      <c r="O17" s="10"/>
      <c r="P17" s="28"/>
      <c r="Q17" s="10"/>
      <c r="R17" s="139"/>
      <c r="S17" s="48"/>
      <c r="T17" s="116"/>
      <c r="U17" s="116"/>
      <c r="V17" s="135"/>
      <c r="W17" s="136"/>
      <c r="X17" s="127">
        <v>13</v>
      </c>
      <c r="Y17" s="24" t="s">
        <v>819</v>
      </c>
      <c r="Z17" s="10" t="str">
        <f>VLOOKUP(AA17,'00设备表'!$D:$F,3,0)</f>
        <v>HW108-03</v>
      </c>
      <c r="AA17" s="28" t="s">
        <v>526</v>
      </c>
      <c r="AB17" s="10" t="str">
        <f>VLOOKUP(AA17,'00设备表'!$D:$F,2,0)</f>
        <v>华为5855</v>
      </c>
      <c r="AC17" s="139" t="s">
        <v>797</v>
      </c>
      <c r="AD17" s="48"/>
      <c r="AE17" s="124"/>
      <c r="AF17" s="135"/>
      <c r="AG17" s="136"/>
      <c r="AH17" s="127">
        <v>13</v>
      </c>
      <c r="AI17" s="24" t="s">
        <v>819</v>
      </c>
      <c r="AJ17" s="10" t="str">
        <f>VLOOKUP(AK17,'00设备表'!$D:$F,3,0)</f>
        <v>HW108-03</v>
      </c>
      <c r="AK17" s="28" t="s">
        <v>526</v>
      </c>
      <c r="AL17" s="10" t="str">
        <f>VLOOKUP(AK17,'00设备表'!$D:$F,2,0)</f>
        <v>华为5855</v>
      </c>
      <c r="AM17" s="139" t="s">
        <v>798</v>
      </c>
      <c r="AN17" s="48"/>
    </row>
    <row r="18" customFormat="1" spans="1:40">
      <c r="A18" s="135"/>
      <c r="B18" s="136"/>
      <c r="C18" s="127">
        <v>14</v>
      </c>
      <c r="D18" s="24" t="s">
        <v>819</v>
      </c>
      <c r="E18" s="10"/>
      <c r="F18" s="28"/>
      <c r="G18" s="10"/>
      <c r="H18" s="139"/>
      <c r="I18" s="48"/>
      <c r="J18" s="124"/>
      <c r="K18" s="135"/>
      <c r="L18" s="136"/>
      <c r="M18" s="127">
        <v>14</v>
      </c>
      <c r="N18" s="24" t="s">
        <v>819</v>
      </c>
      <c r="O18" s="10"/>
      <c r="P18" s="28"/>
      <c r="Q18" s="10"/>
      <c r="R18" s="139"/>
      <c r="S18" s="48"/>
      <c r="T18" s="116"/>
      <c r="U18" s="116"/>
      <c r="V18" s="135"/>
      <c r="W18" s="136"/>
      <c r="X18" s="127">
        <v>14</v>
      </c>
      <c r="Y18" s="152" t="s">
        <v>952</v>
      </c>
      <c r="Z18" s="10" t="str">
        <f>VLOOKUP(AA18,'00设备表'!$D:$F,3,0)</f>
        <v>HW108-09</v>
      </c>
      <c r="AA18" s="99" t="s">
        <v>552</v>
      </c>
      <c r="AB18" s="10" t="str">
        <f>VLOOKUP(AA18,'00设备表'!$D:$F,2,0)</f>
        <v>信安SJJ186</v>
      </c>
      <c r="AC18" s="139" t="s">
        <v>953</v>
      </c>
      <c r="AD18" s="48"/>
      <c r="AE18" s="124"/>
      <c r="AF18" s="135"/>
      <c r="AG18" s="136"/>
      <c r="AH18" s="127">
        <v>14</v>
      </c>
      <c r="AI18" s="152" t="s">
        <v>952</v>
      </c>
      <c r="AJ18" s="10" t="str">
        <f>VLOOKUP(AK18,'00设备表'!$D:$F,3,0)</f>
        <v>HW108-09</v>
      </c>
      <c r="AK18" s="99" t="s">
        <v>552</v>
      </c>
      <c r="AL18" s="10" t="str">
        <f>VLOOKUP(AK18,'00设备表'!$D:$F,2,0)</f>
        <v>信安SJJ186</v>
      </c>
      <c r="AM18" s="139" t="s">
        <v>954</v>
      </c>
      <c r="AN18" s="48"/>
    </row>
    <row r="19" customFormat="1" spans="1:40">
      <c r="A19" s="135"/>
      <c r="B19" s="136"/>
      <c r="C19" s="127">
        <v>15</v>
      </c>
      <c r="D19" s="24" t="s">
        <v>819</v>
      </c>
      <c r="E19" s="10"/>
      <c r="F19" s="28"/>
      <c r="G19" s="10"/>
      <c r="H19" s="139"/>
      <c r="I19" s="48"/>
      <c r="J19" s="124"/>
      <c r="K19" s="135"/>
      <c r="L19" s="136"/>
      <c r="M19" s="127">
        <v>15</v>
      </c>
      <c r="N19" s="24" t="s">
        <v>819</v>
      </c>
      <c r="O19" s="10"/>
      <c r="P19" s="28"/>
      <c r="Q19" s="10"/>
      <c r="R19" s="139"/>
      <c r="S19" s="48"/>
      <c r="T19" s="116"/>
      <c r="U19" s="116"/>
      <c r="V19" s="135"/>
      <c r="W19" s="136"/>
      <c r="X19" s="127">
        <v>15</v>
      </c>
      <c r="Y19" s="152" t="s">
        <v>952</v>
      </c>
      <c r="Z19" s="10" t="str">
        <f>VLOOKUP(AA19,'00设备表'!$D:$F,3,0)</f>
        <v>HW108-09</v>
      </c>
      <c r="AA19" s="99" t="s">
        <v>552</v>
      </c>
      <c r="AB19" s="10" t="str">
        <f>VLOOKUP(AA19,'00设备表'!$D:$F,2,0)</f>
        <v>信安SJJ186</v>
      </c>
      <c r="AC19" s="139" t="s">
        <v>955</v>
      </c>
      <c r="AD19" s="48"/>
      <c r="AE19" s="124"/>
      <c r="AF19" s="135"/>
      <c r="AG19" s="136"/>
      <c r="AH19" s="127">
        <v>15</v>
      </c>
      <c r="AI19" s="152" t="s">
        <v>952</v>
      </c>
      <c r="AJ19" s="10" t="str">
        <f>VLOOKUP(AK19,'00设备表'!$D:$F,3,0)</f>
        <v>HW108-09</v>
      </c>
      <c r="AK19" s="99" t="s">
        <v>552</v>
      </c>
      <c r="AL19" s="10" t="str">
        <f>VLOOKUP(AK19,'00设备表'!$D:$F,2,0)</f>
        <v>信安SJJ186</v>
      </c>
      <c r="AM19" s="139" t="s">
        <v>956</v>
      </c>
      <c r="AN19" s="48"/>
    </row>
    <row r="20" customFormat="1" spans="1:40">
      <c r="A20" s="135"/>
      <c r="B20" s="136"/>
      <c r="C20" s="127">
        <v>16</v>
      </c>
      <c r="D20" s="24" t="s">
        <v>819</v>
      </c>
      <c r="E20" s="10"/>
      <c r="F20" s="28"/>
      <c r="G20" s="10"/>
      <c r="H20" s="139"/>
      <c r="I20" s="48"/>
      <c r="J20" s="124"/>
      <c r="K20" s="135"/>
      <c r="L20" s="136"/>
      <c r="M20" s="127">
        <v>16</v>
      </c>
      <c r="N20" s="24" t="s">
        <v>819</v>
      </c>
      <c r="O20" s="10"/>
      <c r="P20" s="28"/>
      <c r="Q20" s="10"/>
      <c r="R20" s="139"/>
      <c r="S20" s="48"/>
      <c r="T20" s="116"/>
      <c r="U20" s="116"/>
      <c r="V20" s="135"/>
      <c r="W20" s="136"/>
      <c r="X20" s="127">
        <v>16</v>
      </c>
      <c r="Y20" s="152" t="s">
        <v>952</v>
      </c>
      <c r="Z20" s="10" t="str">
        <f>VLOOKUP(AA20,'00设备表'!$D:$F,3,0)</f>
        <v>HW108-09</v>
      </c>
      <c r="AA20" s="99" t="s">
        <v>553</v>
      </c>
      <c r="AB20" s="10" t="str">
        <f>VLOOKUP(AA20,'00设备表'!$D:$F,2,0)</f>
        <v>信安SJJ186</v>
      </c>
      <c r="AC20" s="139" t="s">
        <v>953</v>
      </c>
      <c r="AD20" s="48"/>
      <c r="AE20" s="124"/>
      <c r="AF20" s="135"/>
      <c r="AG20" s="136"/>
      <c r="AH20" s="127">
        <v>16</v>
      </c>
      <c r="AI20" s="152" t="s">
        <v>952</v>
      </c>
      <c r="AJ20" s="10" t="str">
        <f>VLOOKUP(AK20,'00设备表'!$D:$F,3,0)</f>
        <v>HW108-09</v>
      </c>
      <c r="AK20" s="99" t="s">
        <v>553</v>
      </c>
      <c r="AL20" s="10" t="str">
        <f>VLOOKUP(AK20,'00设备表'!$D:$F,2,0)</f>
        <v>信安SJJ186</v>
      </c>
      <c r="AM20" s="139" t="s">
        <v>954</v>
      </c>
      <c r="AN20" s="48"/>
    </row>
    <row r="21" customFormat="1" spans="1:40">
      <c r="A21" s="135"/>
      <c r="B21" s="136"/>
      <c r="C21" s="127">
        <v>17</v>
      </c>
      <c r="D21" s="24" t="s">
        <v>819</v>
      </c>
      <c r="E21" s="10"/>
      <c r="F21" s="28"/>
      <c r="G21" s="10"/>
      <c r="H21" s="139"/>
      <c r="I21" s="48"/>
      <c r="J21" s="124"/>
      <c r="K21" s="135"/>
      <c r="L21" s="136"/>
      <c r="M21" s="127">
        <v>17</v>
      </c>
      <c r="N21" s="24" t="s">
        <v>819</v>
      </c>
      <c r="O21" s="10"/>
      <c r="P21" s="28"/>
      <c r="Q21" s="10"/>
      <c r="R21" s="139"/>
      <c r="S21" s="48"/>
      <c r="T21" s="116"/>
      <c r="U21" s="116"/>
      <c r="V21" s="135"/>
      <c r="W21" s="136"/>
      <c r="X21" s="127">
        <v>17</v>
      </c>
      <c r="Y21" s="152" t="s">
        <v>952</v>
      </c>
      <c r="Z21" s="10" t="str">
        <f>VLOOKUP(AA21,'00设备表'!$D:$F,3,0)</f>
        <v>HW108-09</v>
      </c>
      <c r="AA21" s="99" t="s">
        <v>553</v>
      </c>
      <c r="AB21" s="10" t="str">
        <f>VLOOKUP(AA21,'00设备表'!$D:$F,2,0)</f>
        <v>信安SJJ186</v>
      </c>
      <c r="AC21" s="139" t="s">
        <v>955</v>
      </c>
      <c r="AD21" s="48"/>
      <c r="AE21" s="124"/>
      <c r="AF21" s="135"/>
      <c r="AG21" s="136"/>
      <c r="AH21" s="127">
        <v>17</v>
      </c>
      <c r="AI21" s="152" t="s">
        <v>952</v>
      </c>
      <c r="AJ21" s="10" t="str">
        <f>VLOOKUP(AK21,'00设备表'!$D:$F,3,0)</f>
        <v>HW108-09</v>
      </c>
      <c r="AK21" s="99" t="s">
        <v>553</v>
      </c>
      <c r="AL21" s="10" t="str">
        <f>VLOOKUP(AK21,'00设备表'!$D:$F,2,0)</f>
        <v>信安SJJ186</v>
      </c>
      <c r="AM21" s="139" t="s">
        <v>956</v>
      </c>
      <c r="AN21" s="48"/>
    </row>
    <row r="22" customFormat="1" spans="1:40">
      <c r="A22" s="135"/>
      <c r="B22" s="136"/>
      <c r="C22" s="127">
        <v>18</v>
      </c>
      <c r="D22" s="24" t="s">
        <v>819</v>
      </c>
      <c r="E22" s="10"/>
      <c r="F22" s="28"/>
      <c r="G22" s="10"/>
      <c r="H22" s="139"/>
      <c r="I22" s="48"/>
      <c r="J22" s="124"/>
      <c r="K22" s="135"/>
      <c r="L22" s="136"/>
      <c r="M22" s="127">
        <v>18</v>
      </c>
      <c r="N22" s="24" t="s">
        <v>819</v>
      </c>
      <c r="O22" s="10"/>
      <c r="P22" s="28"/>
      <c r="Q22" s="10"/>
      <c r="R22" s="139"/>
      <c r="S22" s="48"/>
      <c r="T22" s="116"/>
      <c r="U22" s="116"/>
      <c r="V22" s="135"/>
      <c r="W22" s="136"/>
      <c r="X22" s="127">
        <v>18</v>
      </c>
      <c r="Y22" s="24" t="s">
        <v>819</v>
      </c>
      <c r="Z22" s="10"/>
      <c r="AA22" s="28"/>
      <c r="AB22" s="10"/>
      <c r="AC22" s="139"/>
      <c r="AD22" s="48"/>
      <c r="AE22" s="124"/>
      <c r="AF22" s="135"/>
      <c r="AG22" s="136"/>
      <c r="AH22" s="127">
        <v>18</v>
      </c>
      <c r="AI22" s="24" t="s">
        <v>819</v>
      </c>
      <c r="AJ22" s="10"/>
      <c r="AK22" s="28"/>
      <c r="AL22" s="10"/>
      <c r="AM22" s="139"/>
      <c r="AN22" s="48"/>
    </row>
    <row r="23" customFormat="1" spans="1:40">
      <c r="A23" s="135"/>
      <c r="B23" s="136"/>
      <c r="C23" s="127">
        <v>19</v>
      </c>
      <c r="D23" s="24" t="s">
        <v>819</v>
      </c>
      <c r="E23" s="10"/>
      <c r="F23" s="28"/>
      <c r="G23" s="10"/>
      <c r="H23" s="139"/>
      <c r="I23" s="48"/>
      <c r="J23" s="124"/>
      <c r="K23" s="135"/>
      <c r="L23" s="136"/>
      <c r="M23" s="127">
        <v>19</v>
      </c>
      <c r="N23" s="24" t="s">
        <v>819</v>
      </c>
      <c r="O23" s="10"/>
      <c r="P23" s="28"/>
      <c r="Q23" s="10"/>
      <c r="R23" s="139"/>
      <c r="S23" s="48"/>
      <c r="T23" s="116"/>
      <c r="U23" s="116"/>
      <c r="V23" s="135"/>
      <c r="W23" s="136"/>
      <c r="X23" s="127">
        <v>19</v>
      </c>
      <c r="Y23" s="24" t="s">
        <v>819</v>
      </c>
      <c r="Z23" s="10"/>
      <c r="AA23" s="28"/>
      <c r="AB23" s="10"/>
      <c r="AC23" s="139"/>
      <c r="AD23" s="48"/>
      <c r="AE23" s="124"/>
      <c r="AF23" s="135"/>
      <c r="AG23" s="136"/>
      <c r="AH23" s="127">
        <v>19</v>
      </c>
      <c r="AI23" s="24" t="s">
        <v>819</v>
      </c>
      <c r="AJ23" s="10"/>
      <c r="AK23" s="28"/>
      <c r="AL23" s="10"/>
      <c r="AM23" s="139"/>
      <c r="AN23" s="48"/>
    </row>
    <row r="24" customFormat="1" spans="1:40">
      <c r="A24" s="135"/>
      <c r="B24" s="136"/>
      <c r="C24" s="127">
        <v>20</v>
      </c>
      <c r="D24" s="24" t="s">
        <v>819</v>
      </c>
      <c r="E24" s="10"/>
      <c r="F24" s="28"/>
      <c r="G24" s="10"/>
      <c r="H24" s="139"/>
      <c r="I24" s="48"/>
      <c r="J24" s="124"/>
      <c r="K24" s="135"/>
      <c r="L24" s="136"/>
      <c r="M24" s="127">
        <v>20</v>
      </c>
      <c r="N24" s="24" t="s">
        <v>819</v>
      </c>
      <c r="O24" s="10"/>
      <c r="P24" s="28"/>
      <c r="Q24" s="10"/>
      <c r="R24" s="139"/>
      <c r="S24" s="48"/>
      <c r="T24" s="116"/>
      <c r="U24" s="116"/>
      <c r="V24" s="135"/>
      <c r="W24" s="136"/>
      <c r="X24" s="127">
        <v>20</v>
      </c>
      <c r="Y24" s="24" t="s">
        <v>819</v>
      </c>
      <c r="Z24" s="10"/>
      <c r="AA24" s="28"/>
      <c r="AB24" s="10"/>
      <c r="AC24" s="139"/>
      <c r="AD24" s="48"/>
      <c r="AE24" s="124"/>
      <c r="AF24" s="135"/>
      <c r="AG24" s="136"/>
      <c r="AH24" s="127">
        <v>20</v>
      </c>
      <c r="AI24" s="24" t="s">
        <v>819</v>
      </c>
      <c r="AJ24" s="10"/>
      <c r="AK24" s="28"/>
      <c r="AL24" s="10"/>
      <c r="AM24" s="139"/>
      <c r="AN24" s="48"/>
    </row>
    <row r="25" customFormat="1" spans="1:40">
      <c r="A25" s="135"/>
      <c r="B25" s="136"/>
      <c r="C25" s="127">
        <v>21</v>
      </c>
      <c r="D25" s="24" t="s">
        <v>819</v>
      </c>
      <c r="E25" s="10"/>
      <c r="F25" s="28"/>
      <c r="G25" s="10"/>
      <c r="H25" s="139"/>
      <c r="I25" s="48"/>
      <c r="J25" s="124"/>
      <c r="K25" s="135"/>
      <c r="L25" s="136"/>
      <c r="M25" s="127">
        <v>21</v>
      </c>
      <c r="N25" s="24" t="s">
        <v>819</v>
      </c>
      <c r="O25" s="10"/>
      <c r="P25" s="28"/>
      <c r="Q25" s="10"/>
      <c r="R25" s="139"/>
      <c r="S25" s="48"/>
      <c r="T25" s="116"/>
      <c r="U25" s="116"/>
      <c r="V25" s="135"/>
      <c r="W25" s="136"/>
      <c r="X25" s="127">
        <v>21</v>
      </c>
      <c r="Y25" s="24" t="s">
        <v>819</v>
      </c>
      <c r="Z25" s="10"/>
      <c r="AA25" s="28"/>
      <c r="AB25" s="10"/>
      <c r="AC25" s="139"/>
      <c r="AD25" s="48"/>
      <c r="AE25" s="124"/>
      <c r="AF25" s="135"/>
      <c r="AG25" s="136"/>
      <c r="AH25" s="127">
        <v>21</v>
      </c>
      <c r="AI25" s="24" t="s">
        <v>819</v>
      </c>
      <c r="AJ25" s="10"/>
      <c r="AK25" s="28"/>
      <c r="AL25" s="10"/>
      <c r="AM25" s="139"/>
      <c r="AN25" s="48"/>
    </row>
    <row r="26" customFormat="1" spans="1:40">
      <c r="A26" s="135"/>
      <c r="B26" s="136"/>
      <c r="C26" s="127">
        <v>22</v>
      </c>
      <c r="D26" s="24" t="s">
        <v>819</v>
      </c>
      <c r="E26" s="10"/>
      <c r="F26" s="28"/>
      <c r="G26" s="10"/>
      <c r="H26" s="139"/>
      <c r="I26" s="48"/>
      <c r="J26" s="124"/>
      <c r="K26" s="135"/>
      <c r="L26" s="136"/>
      <c r="M26" s="127">
        <v>22</v>
      </c>
      <c r="N26" s="24" t="s">
        <v>819</v>
      </c>
      <c r="O26" s="10"/>
      <c r="P26" s="28"/>
      <c r="Q26" s="10"/>
      <c r="R26" s="139"/>
      <c r="S26" s="48"/>
      <c r="T26" s="116"/>
      <c r="U26" s="116"/>
      <c r="V26" s="135"/>
      <c r="W26" s="136"/>
      <c r="X26" s="127">
        <v>22</v>
      </c>
      <c r="Y26" s="24" t="s">
        <v>819</v>
      </c>
      <c r="Z26" s="10"/>
      <c r="AA26" s="28"/>
      <c r="AB26" s="10"/>
      <c r="AC26" s="139"/>
      <c r="AD26" s="48"/>
      <c r="AE26" s="124"/>
      <c r="AF26" s="135"/>
      <c r="AG26" s="136"/>
      <c r="AH26" s="127">
        <v>22</v>
      </c>
      <c r="AI26" s="24" t="s">
        <v>819</v>
      </c>
      <c r="AJ26" s="10"/>
      <c r="AK26" s="28"/>
      <c r="AL26" s="10"/>
      <c r="AM26" s="139"/>
      <c r="AN26" s="48"/>
    </row>
    <row r="27" customFormat="1" spans="1:40">
      <c r="A27" s="135"/>
      <c r="B27" s="136"/>
      <c r="C27" s="140">
        <v>23</v>
      </c>
      <c r="D27" s="24" t="s">
        <v>819</v>
      </c>
      <c r="E27" s="10"/>
      <c r="F27" s="28"/>
      <c r="G27" s="10"/>
      <c r="H27" s="139"/>
      <c r="I27" s="48"/>
      <c r="J27" s="124"/>
      <c r="K27" s="135"/>
      <c r="L27" s="136"/>
      <c r="M27" s="140">
        <v>23</v>
      </c>
      <c r="N27" s="24" t="s">
        <v>819</v>
      </c>
      <c r="O27" s="10"/>
      <c r="P27" s="28"/>
      <c r="Q27" s="10"/>
      <c r="R27" s="139"/>
      <c r="S27" s="48"/>
      <c r="T27" s="116"/>
      <c r="U27" s="116"/>
      <c r="V27" s="135"/>
      <c r="W27" s="136"/>
      <c r="X27" s="140">
        <v>23</v>
      </c>
      <c r="Y27" s="24" t="s">
        <v>819</v>
      </c>
      <c r="Z27" s="10"/>
      <c r="AA27" s="28"/>
      <c r="AB27" s="10"/>
      <c r="AC27" s="139"/>
      <c r="AD27" s="48"/>
      <c r="AE27" s="124"/>
      <c r="AF27" s="135"/>
      <c r="AG27" s="136"/>
      <c r="AH27" s="140">
        <v>23</v>
      </c>
      <c r="AI27" s="24" t="s">
        <v>819</v>
      </c>
      <c r="AJ27" s="10"/>
      <c r="AK27" s="28"/>
      <c r="AL27" s="10"/>
      <c r="AM27" s="139"/>
      <c r="AN27" s="48"/>
    </row>
    <row r="28" customFormat="1" spans="1:40">
      <c r="A28" s="135"/>
      <c r="B28" s="136"/>
      <c r="C28" s="140">
        <v>24</v>
      </c>
      <c r="D28" s="24" t="s">
        <v>819</v>
      </c>
      <c r="E28" s="10"/>
      <c r="F28" s="28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28"/>
      <c r="Q28" s="10"/>
      <c r="R28" s="139"/>
      <c r="S28" s="48"/>
      <c r="T28" s="116"/>
      <c r="U28" s="116"/>
      <c r="V28" s="135"/>
      <c r="W28" s="136"/>
      <c r="X28" s="140">
        <v>24</v>
      </c>
      <c r="Y28" s="24" t="s">
        <v>819</v>
      </c>
      <c r="Z28" s="10"/>
      <c r="AA28" s="28"/>
      <c r="AB28" s="10"/>
      <c r="AC28" s="139"/>
      <c r="AD28" s="48"/>
      <c r="AE28" s="124"/>
      <c r="AF28" s="135"/>
      <c r="AG28" s="136"/>
      <c r="AH28" s="140">
        <v>24</v>
      </c>
      <c r="AI28" s="24" t="s">
        <v>819</v>
      </c>
      <c r="AJ28" s="10"/>
      <c r="AK28" s="28"/>
      <c r="AL28" s="10"/>
      <c r="AM28" s="139"/>
      <c r="AN28" s="48"/>
    </row>
    <row r="29" customFormat="1" spans="1:40">
      <c r="A29" s="135"/>
      <c r="B29" s="136"/>
      <c r="C29" s="140">
        <v>25</v>
      </c>
      <c r="D29" s="24" t="s">
        <v>819</v>
      </c>
      <c r="E29" s="10"/>
      <c r="F29" s="28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28"/>
      <c r="Q29" s="10"/>
      <c r="R29" s="139"/>
      <c r="S29" s="48"/>
      <c r="T29" s="116"/>
      <c r="U29" s="116"/>
      <c r="V29" s="135"/>
      <c r="W29" s="136"/>
      <c r="X29" s="140">
        <v>25</v>
      </c>
      <c r="Y29" s="24" t="s">
        <v>819</v>
      </c>
      <c r="Z29" s="10"/>
      <c r="AA29" s="28"/>
      <c r="AB29" s="10"/>
      <c r="AC29" s="139"/>
      <c r="AD29" s="48"/>
      <c r="AE29" s="124"/>
      <c r="AF29" s="135"/>
      <c r="AG29" s="136"/>
      <c r="AH29" s="140">
        <v>25</v>
      </c>
      <c r="AI29" s="24" t="s">
        <v>819</v>
      </c>
      <c r="AJ29" s="10"/>
      <c r="AK29" s="28"/>
      <c r="AL29" s="10"/>
      <c r="AM29" s="139"/>
      <c r="AN29" s="48"/>
    </row>
    <row r="30" customFormat="1" spans="1:40">
      <c r="A30" s="135"/>
      <c r="B30" s="136"/>
      <c r="C30" s="140">
        <v>26</v>
      </c>
      <c r="D30" s="24" t="s">
        <v>819</v>
      </c>
      <c r="E30" s="10"/>
      <c r="F30" s="28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28"/>
      <c r="Q30" s="10"/>
      <c r="R30" s="139"/>
      <c r="S30" s="48"/>
      <c r="T30" s="116"/>
      <c r="U30" s="116"/>
      <c r="V30" s="135"/>
      <c r="W30" s="136"/>
      <c r="X30" s="140">
        <v>26</v>
      </c>
      <c r="Y30" s="24" t="s">
        <v>819</v>
      </c>
      <c r="Z30" s="10"/>
      <c r="AA30" s="28"/>
      <c r="AB30" s="10"/>
      <c r="AC30" s="139"/>
      <c r="AD30" s="48"/>
      <c r="AE30" s="124"/>
      <c r="AF30" s="135"/>
      <c r="AG30" s="136"/>
      <c r="AH30" s="140">
        <v>26</v>
      </c>
      <c r="AI30" s="24" t="s">
        <v>819</v>
      </c>
      <c r="AJ30" s="10"/>
      <c r="AK30" s="28"/>
      <c r="AL30" s="10"/>
      <c r="AM30" s="139"/>
      <c r="AN30" s="48"/>
    </row>
    <row r="31" customFormat="1" spans="1:40">
      <c r="A31" s="135"/>
      <c r="B31" s="136"/>
      <c r="C31" s="140">
        <v>27</v>
      </c>
      <c r="D31" s="24" t="s">
        <v>819</v>
      </c>
      <c r="E31" s="10"/>
      <c r="F31" s="28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T31" s="116"/>
      <c r="U31" s="116"/>
      <c r="V31" s="135"/>
      <c r="W31" s="136"/>
      <c r="X31" s="140">
        <v>27</v>
      </c>
      <c r="Y31" s="24" t="s">
        <v>819</v>
      </c>
      <c r="Z31" s="10"/>
      <c r="AA31" s="28"/>
      <c r="AB31" s="10"/>
      <c r="AC31" s="139"/>
      <c r="AD31" s="48"/>
      <c r="AE31" s="124"/>
      <c r="AF31" s="135"/>
      <c r="AG31" s="136"/>
      <c r="AH31" s="140">
        <v>27</v>
      </c>
      <c r="AI31" s="24" t="s">
        <v>819</v>
      </c>
      <c r="AJ31" s="10"/>
      <c r="AK31" s="28"/>
      <c r="AL31" s="10"/>
      <c r="AM31" s="139"/>
      <c r="AN31" s="48"/>
    </row>
    <row r="32" customFormat="1" spans="1:40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T32" s="116"/>
      <c r="U32" s="116"/>
      <c r="V32" s="135"/>
      <c r="W32" s="136"/>
      <c r="X32" s="140">
        <v>28</v>
      </c>
      <c r="Y32" s="24" t="s">
        <v>819</v>
      </c>
      <c r="Z32" s="10"/>
      <c r="AA32" s="28"/>
      <c r="AB32" s="10"/>
      <c r="AC32" s="139"/>
      <c r="AD32" s="48"/>
      <c r="AE32" s="124"/>
      <c r="AF32" s="135"/>
      <c r="AG32" s="136"/>
      <c r="AH32" s="140">
        <v>28</v>
      </c>
      <c r="AI32" s="24" t="s">
        <v>819</v>
      </c>
      <c r="AJ32" s="10"/>
      <c r="AK32" s="28"/>
      <c r="AL32" s="10"/>
      <c r="AM32" s="139"/>
      <c r="AN32" s="48"/>
    </row>
    <row r="33" customFormat="1" spans="1:40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T33" s="116"/>
      <c r="U33" s="116"/>
      <c r="V33" s="135"/>
      <c r="W33" s="136"/>
      <c r="X33" s="140">
        <v>29</v>
      </c>
      <c r="Y33" s="24" t="s">
        <v>819</v>
      </c>
      <c r="Z33" s="10"/>
      <c r="AA33" s="28"/>
      <c r="AB33" s="10"/>
      <c r="AC33" s="139"/>
      <c r="AD33" s="48"/>
      <c r="AE33" s="124"/>
      <c r="AF33" s="135"/>
      <c r="AG33" s="136"/>
      <c r="AH33" s="140">
        <v>29</v>
      </c>
      <c r="AI33" s="24" t="s">
        <v>819</v>
      </c>
      <c r="AJ33" s="10"/>
      <c r="AK33" s="28"/>
      <c r="AL33" s="10"/>
      <c r="AM33" s="139"/>
      <c r="AN33" s="48"/>
    </row>
    <row r="34" customFormat="1" spans="1:40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T34" s="116"/>
      <c r="U34" s="116"/>
      <c r="V34" s="135"/>
      <c r="W34" s="136"/>
      <c r="X34" s="140">
        <v>30</v>
      </c>
      <c r="Y34" s="24" t="s">
        <v>819</v>
      </c>
      <c r="Z34" s="10"/>
      <c r="AA34" s="28"/>
      <c r="AB34" s="10"/>
      <c r="AC34" s="139"/>
      <c r="AD34" s="48"/>
      <c r="AE34" s="124"/>
      <c r="AF34" s="135"/>
      <c r="AG34" s="136"/>
      <c r="AH34" s="140">
        <v>30</v>
      </c>
      <c r="AI34" s="24" t="s">
        <v>819</v>
      </c>
      <c r="AJ34" s="10"/>
      <c r="AK34" s="28"/>
      <c r="AL34" s="10"/>
      <c r="AM34" s="139"/>
      <c r="AN34" s="48"/>
    </row>
    <row r="35" customFormat="1" spans="1:40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T35" s="116"/>
      <c r="U35" s="116"/>
      <c r="V35" s="135"/>
      <c r="W35" s="136"/>
      <c r="X35" s="140">
        <v>31</v>
      </c>
      <c r="Y35" s="24" t="s">
        <v>819</v>
      </c>
      <c r="Z35" s="10"/>
      <c r="AA35" s="28"/>
      <c r="AB35" s="10"/>
      <c r="AC35" s="139"/>
      <c r="AD35" s="48"/>
      <c r="AE35" s="124"/>
      <c r="AF35" s="135"/>
      <c r="AG35" s="136"/>
      <c r="AH35" s="140">
        <v>31</v>
      </c>
      <c r="AI35" s="24" t="s">
        <v>819</v>
      </c>
      <c r="AJ35" s="10"/>
      <c r="AK35" s="28"/>
      <c r="AL35" s="10"/>
      <c r="AM35" s="139"/>
      <c r="AN35" s="48"/>
    </row>
    <row r="36" customFormat="1" spans="1:40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T36" s="116"/>
      <c r="U36" s="116"/>
      <c r="V36" s="135"/>
      <c r="W36" s="136"/>
      <c r="X36" s="140">
        <v>32</v>
      </c>
      <c r="Y36" s="24" t="s">
        <v>819</v>
      </c>
      <c r="Z36" s="10"/>
      <c r="AA36" s="28"/>
      <c r="AB36" s="10"/>
      <c r="AC36" s="139"/>
      <c r="AD36" s="48"/>
      <c r="AE36" s="124"/>
      <c r="AF36" s="135"/>
      <c r="AG36" s="136"/>
      <c r="AH36" s="140">
        <v>32</v>
      </c>
      <c r="AI36" s="24" t="s">
        <v>819</v>
      </c>
      <c r="AJ36" s="10"/>
      <c r="AK36" s="28"/>
      <c r="AL36" s="10"/>
      <c r="AM36" s="139"/>
      <c r="AN36" s="48"/>
    </row>
    <row r="37" customFormat="1" spans="1:40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T37" s="116"/>
      <c r="U37" s="116"/>
      <c r="V37" s="135"/>
      <c r="W37" s="136"/>
      <c r="X37" s="140">
        <v>33</v>
      </c>
      <c r="Y37" s="24" t="s">
        <v>819</v>
      </c>
      <c r="Z37" s="10"/>
      <c r="AA37" s="28"/>
      <c r="AB37" s="10"/>
      <c r="AC37" s="139"/>
      <c r="AD37" s="48"/>
      <c r="AE37" s="124"/>
      <c r="AF37" s="135"/>
      <c r="AG37" s="136"/>
      <c r="AH37" s="140">
        <v>33</v>
      </c>
      <c r="AI37" s="24" t="s">
        <v>819</v>
      </c>
      <c r="AJ37" s="10"/>
      <c r="AK37" s="28"/>
      <c r="AL37" s="10"/>
      <c r="AM37" s="139"/>
      <c r="AN37" s="48"/>
    </row>
    <row r="38" customFormat="1" spans="1:40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T38" s="116"/>
      <c r="U38" s="116"/>
      <c r="V38" s="135"/>
      <c r="W38" s="136"/>
      <c r="X38" s="140">
        <v>34</v>
      </c>
      <c r="Y38" s="24" t="s">
        <v>819</v>
      </c>
      <c r="Z38" s="10"/>
      <c r="AA38" s="28"/>
      <c r="AB38" s="10"/>
      <c r="AC38" s="139"/>
      <c r="AD38" s="48"/>
      <c r="AE38" s="124"/>
      <c r="AF38" s="135"/>
      <c r="AG38" s="136"/>
      <c r="AH38" s="140">
        <v>34</v>
      </c>
      <c r="AI38" s="24" t="s">
        <v>819</v>
      </c>
      <c r="AJ38" s="10"/>
      <c r="AK38" s="28"/>
      <c r="AL38" s="10"/>
      <c r="AM38" s="139"/>
      <c r="AN38" s="48"/>
    </row>
    <row r="39" customFormat="1" spans="1:40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T39" s="116"/>
      <c r="U39" s="116"/>
      <c r="V39" s="135"/>
      <c r="W39" s="136"/>
      <c r="X39" s="140">
        <v>35</v>
      </c>
      <c r="Y39" s="24" t="s">
        <v>819</v>
      </c>
      <c r="Z39" s="10"/>
      <c r="AA39" s="28"/>
      <c r="AB39" s="10"/>
      <c r="AC39" s="139"/>
      <c r="AD39" s="48"/>
      <c r="AE39" s="124"/>
      <c r="AF39" s="135"/>
      <c r="AG39" s="136"/>
      <c r="AH39" s="140">
        <v>35</v>
      </c>
      <c r="AI39" s="24" t="s">
        <v>819</v>
      </c>
      <c r="AJ39" s="10"/>
      <c r="AK39" s="28"/>
      <c r="AL39" s="10"/>
      <c r="AM39" s="139"/>
      <c r="AN39" s="48"/>
    </row>
    <row r="40" customFormat="1" spans="1:40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T40" s="116"/>
      <c r="U40" s="116"/>
      <c r="V40" s="135"/>
      <c r="W40" s="136"/>
      <c r="X40" s="140">
        <v>36</v>
      </c>
      <c r="Y40" s="24" t="s">
        <v>819</v>
      </c>
      <c r="Z40" s="10"/>
      <c r="AA40" s="28"/>
      <c r="AB40" s="10"/>
      <c r="AC40" s="139"/>
      <c r="AD40" s="48"/>
      <c r="AE40" s="124"/>
      <c r="AF40" s="135"/>
      <c r="AG40" s="136"/>
      <c r="AH40" s="140">
        <v>36</v>
      </c>
      <c r="AI40" s="24" t="s">
        <v>819</v>
      </c>
      <c r="AJ40" s="10"/>
      <c r="AK40" s="28"/>
      <c r="AL40" s="10"/>
      <c r="AM40" s="139"/>
      <c r="AN40" s="48"/>
    </row>
    <row r="41" customFormat="1" spans="1:40">
      <c r="A41" s="135"/>
      <c r="B41" s="136"/>
      <c r="C41" s="140">
        <v>37</v>
      </c>
      <c r="D41" s="24" t="s">
        <v>819</v>
      </c>
      <c r="E41" s="10"/>
      <c r="F41" s="143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143"/>
      <c r="Q41" s="10"/>
      <c r="R41" s="24"/>
      <c r="S41" s="48"/>
      <c r="T41" s="125"/>
      <c r="U41" s="116"/>
      <c r="V41" s="135"/>
      <c r="W41" s="136"/>
      <c r="X41" s="140">
        <v>37</v>
      </c>
      <c r="Y41" s="24" t="s">
        <v>819</v>
      </c>
      <c r="Z41" s="10"/>
      <c r="AA41" s="143"/>
      <c r="AB41" s="10"/>
      <c r="AC41" s="24"/>
      <c r="AD41" s="48"/>
      <c r="AE41" s="124"/>
      <c r="AF41" s="135"/>
      <c r="AG41" s="136"/>
      <c r="AH41" s="140">
        <v>37</v>
      </c>
      <c r="AI41" s="24" t="s">
        <v>819</v>
      </c>
      <c r="AJ41" s="10"/>
      <c r="AK41" s="143"/>
      <c r="AL41" s="10"/>
      <c r="AM41" s="24"/>
      <c r="AN41" s="48"/>
    </row>
    <row r="42" customFormat="1" spans="1:40">
      <c r="A42" s="135"/>
      <c r="B42" s="136"/>
      <c r="C42" s="140">
        <v>38</v>
      </c>
      <c r="D42" s="24" t="s">
        <v>819</v>
      </c>
      <c r="E42" s="10"/>
      <c r="F42" s="143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143"/>
      <c r="Q42" s="10"/>
      <c r="R42" s="24"/>
      <c r="S42" s="48"/>
      <c r="T42" s="125"/>
      <c r="U42" s="116"/>
      <c r="V42" s="135"/>
      <c r="W42" s="136"/>
      <c r="X42" s="140">
        <v>38</v>
      </c>
      <c r="Y42" s="24" t="s">
        <v>819</v>
      </c>
      <c r="Z42" s="10"/>
      <c r="AA42" s="143"/>
      <c r="AB42" s="10"/>
      <c r="AC42" s="24"/>
      <c r="AD42" s="48"/>
      <c r="AE42" s="124"/>
      <c r="AF42" s="135"/>
      <c r="AG42" s="136"/>
      <c r="AH42" s="140">
        <v>38</v>
      </c>
      <c r="AI42" s="24" t="s">
        <v>819</v>
      </c>
      <c r="AJ42" s="10"/>
      <c r="AK42" s="143"/>
      <c r="AL42" s="10"/>
      <c r="AM42" s="24"/>
      <c r="AN42" s="48"/>
    </row>
    <row r="43" customFormat="1" spans="1:40">
      <c r="A43" s="135"/>
      <c r="B43" s="136"/>
      <c r="C43" s="140">
        <v>39</v>
      </c>
      <c r="D43" s="24" t="s">
        <v>819</v>
      </c>
      <c r="E43" s="10"/>
      <c r="F43" s="143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143"/>
      <c r="Q43" s="10"/>
      <c r="R43" s="24"/>
      <c r="S43" s="48"/>
      <c r="T43" s="125"/>
      <c r="U43" s="116"/>
      <c r="V43" s="135"/>
      <c r="W43" s="136"/>
      <c r="X43" s="140">
        <v>39</v>
      </c>
      <c r="Y43" s="24" t="s">
        <v>819</v>
      </c>
      <c r="Z43" s="10"/>
      <c r="AA43" s="143"/>
      <c r="AB43" s="10"/>
      <c r="AC43" s="24"/>
      <c r="AD43" s="48"/>
      <c r="AE43" s="124"/>
      <c r="AF43" s="135"/>
      <c r="AG43" s="136"/>
      <c r="AH43" s="140">
        <v>39</v>
      </c>
      <c r="AI43" s="24" t="s">
        <v>819</v>
      </c>
      <c r="AJ43" s="10"/>
      <c r="AK43" s="143"/>
      <c r="AL43" s="10"/>
      <c r="AM43" s="24"/>
      <c r="AN43" s="48"/>
    </row>
    <row r="44" customFormat="1" spans="1:40">
      <c r="A44" s="135"/>
      <c r="B44" s="136"/>
      <c r="C44" s="140">
        <v>40</v>
      </c>
      <c r="D44" s="24" t="s">
        <v>819</v>
      </c>
      <c r="E44" s="10"/>
      <c r="F44" s="143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143"/>
      <c r="Q44" s="10"/>
      <c r="R44" s="24"/>
      <c r="S44" s="48"/>
      <c r="T44" s="125"/>
      <c r="U44" s="116"/>
      <c r="V44" s="135"/>
      <c r="W44" s="136"/>
      <c r="X44" s="140">
        <v>40</v>
      </c>
      <c r="Y44" s="24" t="s">
        <v>819</v>
      </c>
      <c r="Z44" s="10"/>
      <c r="AA44" s="143"/>
      <c r="AB44" s="10"/>
      <c r="AC44" s="24"/>
      <c r="AD44" s="48"/>
      <c r="AE44" s="124"/>
      <c r="AF44" s="135"/>
      <c r="AG44" s="136"/>
      <c r="AH44" s="140">
        <v>40</v>
      </c>
      <c r="AI44" s="24" t="s">
        <v>819</v>
      </c>
      <c r="AJ44" s="10"/>
      <c r="AK44" s="143"/>
      <c r="AL44" s="10"/>
      <c r="AM44" s="24"/>
      <c r="AN44" s="48"/>
    </row>
    <row r="45" customFormat="1" spans="1:40">
      <c r="A45" s="135"/>
      <c r="B45" s="136"/>
      <c r="C45" s="140">
        <v>41</v>
      </c>
      <c r="D45" s="24" t="s">
        <v>819</v>
      </c>
      <c r="E45" s="10"/>
      <c r="F45" s="143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143"/>
      <c r="Q45" s="10"/>
      <c r="R45" s="24"/>
      <c r="S45" s="48"/>
      <c r="T45" s="125"/>
      <c r="U45" s="116"/>
      <c r="V45" s="135"/>
      <c r="W45" s="136"/>
      <c r="X45" s="140">
        <v>41</v>
      </c>
      <c r="Y45" s="24" t="s">
        <v>819</v>
      </c>
      <c r="Z45" s="10"/>
      <c r="AA45" s="143"/>
      <c r="AB45" s="10"/>
      <c r="AC45" s="24"/>
      <c r="AD45" s="48"/>
      <c r="AE45" s="124"/>
      <c r="AF45" s="135"/>
      <c r="AG45" s="136"/>
      <c r="AH45" s="140">
        <v>41</v>
      </c>
      <c r="AI45" s="24" t="s">
        <v>819</v>
      </c>
      <c r="AJ45" s="10"/>
      <c r="AK45" s="143"/>
      <c r="AL45" s="10"/>
      <c r="AM45" s="24"/>
      <c r="AN45" s="48"/>
    </row>
    <row r="46" customFormat="1" spans="1:40">
      <c r="A46" s="135"/>
      <c r="B46" s="136"/>
      <c r="C46" s="140">
        <v>42</v>
      </c>
      <c r="D46" s="24" t="s">
        <v>819</v>
      </c>
      <c r="E46" s="10"/>
      <c r="F46" s="143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143"/>
      <c r="Q46" s="10"/>
      <c r="R46" s="24"/>
      <c r="S46" s="48"/>
      <c r="T46" s="125"/>
      <c r="U46" s="116"/>
      <c r="V46" s="135"/>
      <c r="W46" s="136"/>
      <c r="X46" s="140">
        <v>42</v>
      </c>
      <c r="Y46" s="24" t="s">
        <v>819</v>
      </c>
      <c r="Z46" s="10"/>
      <c r="AA46" s="143"/>
      <c r="AB46" s="10"/>
      <c r="AC46" s="24"/>
      <c r="AD46" s="48"/>
      <c r="AE46" s="124"/>
      <c r="AF46" s="135"/>
      <c r="AG46" s="136"/>
      <c r="AH46" s="140">
        <v>42</v>
      </c>
      <c r="AI46" s="24" t="s">
        <v>819</v>
      </c>
      <c r="AJ46" s="10"/>
      <c r="AK46" s="143"/>
      <c r="AL46" s="10"/>
      <c r="AM46" s="24"/>
      <c r="AN46" s="48"/>
    </row>
    <row r="47" customFormat="1" spans="1:40">
      <c r="A47" s="135"/>
      <c r="B47" s="136"/>
      <c r="C47" s="140">
        <v>43</v>
      </c>
      <c r="D47" s="24" t="s">
        <v>819</v>
      </c>
      <c r="E47" s="10"/>
      <c r="F47" s="143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143"/>
      <c r="Q47" s="10"/>
      <c r="R47" s="24"/>
      <c r="S47" s="48"/>
      <c r="T47" s="125"/>
      <c r="U47" s="116"/>
      <c r="V47" s="135"/>
      <c r="W47" s="136"/>
      <c r="X47" s="140">
        <v>43</v>
      </c>
      <c r="Y47" s="24" t="s">
        <v>819</v>
      </c>
      <c r="Z47" s="10"/>
      <c r="AA47" s="143"/>
      <c r="AB47" s="10"/>
      <c r="AC47" s="24"/>
      <c r="AD47" s="48"/>
      <c r="AE47" s="124"/>
      <c r="AF47" s="135"/>
      <c r="AG47" s="136"/>
      <c r="AH47" s="140">
        <v>43</v>
      </c>
      <c r="AI47" s="24" t="s">
        <v>819</v>
      </c>
      <c r="AJ47" s="10"/>
      <c r="AK47" s="143"/>
      <c r="AL47" s="10"/>
      <c r="AM47" s="24"/>
      <c r="AN47" s="48"/>
    </row>
    <row r="48" customFormat="1" spans="1:40">
      <c r="A48" s="135"/>
      <c r="B48" s="136"/>
      <c r="C48" s="140">
        <v>44</v>
      </c>
      <c r="D48" s="24" t="s">
        <v>819</v>
      </c>
      <c r="E48" s="10"/>
      <c r="F48" s="143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143"/>
      <c r="Q48" s="10"/>
      <c r="R48" s="24"/>
      <c r="S48" s="48"/>
      <c r="T48" s="125"/>
      <c r="U48" s="116"/>
      <c r="V48" s="135"/>
      <c r="W48" s="136"/>
      <c r="X48" s="140">
        <v>44</v>
      </c>
      <c r="Y48" s="24" t="s">
        <v>819</v>
      </c>
      <c r="Z48" s="10"/>
      <c r="AA48" s="143"/>
      <c r="AB48" s="10"/>
      <c r="AC48" s="24"/>
      <c r="AD48" s="48"/>
      <c r="AE48" s="124"/>
      <c r="AF48" s="135"/>
      <c r="AG48" s="136"/>
      <c r="AH48" s="140">
        <v>44</v>
      </c>
      <c r="AI48" s="24" t="s">
        <v>819</v>
      </c>
      <c r="AJ48" s="10"/>
      <c r="AK48" s="143"/>
      <c r="AL48" s="10"/>
      <c r="AM48" s="24"/>
      <c r="AN48" s="48"/>
    </row>
    <row r="49" customFormat="1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T49" s="116"/>
      <c r="U49" s="116"/>
      <c r="V49" s="135"/>
      <c r="W49" s="136"/>
      <c r="X49" s="101">
        <v>45</v>
      </c>
      <c r="Y49" s="102" t="s">
        <v>819</v>
      </c>
      <c r="Z49" s="103"/>
      <c r="AA49" s="104"/>
      <c r="AB49" s="103"/>
      <c r="AC49" s="104"/>
      <c r="AD49" s="105"/>
      <c r="AE49" s="124"/>
      <c r="AF49" s="135"/>
      <c r="AG49" s="136"/>
      <c r="AH49" s="101">
        <v>45</v>
      </c>
      <c r="AI49" s="102" t="s">
        <v>819</v>
      </c>
      <c r="AJ49" s="103"/>
      <c r="AK49" s="104"/>
      <c r="AL49" s="103"/>
      <c r="AM49" s="104"/>
      <c r="AN49" s="105"/>
    </row>
    <row r="50" customFormat="1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T50" s="116"/>
      <c r="U50" s="116"/>
      <c r="V50" s="135"/>
      <c r="W50" s="136"/>
      <c r="X50" s="101">
        <v>46</v>
      </c>
      <c r="Y50" s="102" t="s">
        <v>819</v>
      </c>
      <c r="Z50" s="103"/>
      <c r="AA50" s="104"/>
      <c r="AB50" s="103"/>
      <c r="AC50" s="104"/>
      <c r="AD50" s="105"/>
      <c r="AE50" s="124"/>
      <c r="AF50" s="135"/>
      <c r="AG50" s="136"/>
      <c r="AH50" s="101">
        <v>46</v>
      </c>
      <c r="AI50" s="102" t="s">
        <v>819</v>
      </c>
      <c r="AJ50" s="103"/>
      <c r="AK50" s="104"/>
      <c r="AL50" s="103"/>
      <c r="AM50" s="104"/>
      <c r="AN50" s="105"/>
    </row>
    <row r="51" customFormat="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HW105-05</v>
      </c>
      <c r="F51" s="144" t="str">
        <f>$L$1</f>
        <v>政务外网区万兆管理交换机-2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HW105-04</v>
      </c>
      <c r="P51" s="144" t="str">
        <f>$B$1</f>
        <v>政务外网区万兆管理交换机-1</v>
      </c>
      <c r="Q51" s="10" t="str">
        <f>VLOOKUP(P51,'00设备表'!$D:$F,2,0)</f>
        <v>华为CE6881H</v>
      </c>
      <c r="R51" s="24" t="s">
        <v>925</v>
      </c>
      <c r="S51" s="48" t="s">
        <v>604</v>
      </c>
      <c r="T51" s="116"/>
      <c r="U51" s="116"/>
      <c r="V51" s="135"/>
      <c r="W51" s="136"/>
      <c r="X51" s="94">
        <v>47</v>
      </c>
      <c r="Y51" s="24" t="s">
        <v>819</v>
      </c>
      <c r="Z51" s="10" t="str">
        <f>VLOOKUP(AA51,'00设备表'!$D:$F,3,0)</f>
        <v>HW107-06</v>
      </c>
      <c r="AA51" s="144" t="str">
        <f>$AG$1</f>
        <v>互联网区万兆管理交换机-2</v>
      </c>
      <c r="AB51" s="10" t="str">
        <f>VLOOKUP(AA51,'00设备表'!$D:$F,2,0)</f>
        <v>华为CE6881H</v>
      </c>
      <c r="AC51" s="24" t="s">
        <v>925</v>
      </c>
      <c r="AD51" s="48" t="s">
        <v>604</v>
      </c>
      <c r="AE51" s="124"/>
      <c r="AF51" s="135"/>
      <c r="AG51" s="136"/>
      <c r="AH51" s="94">
        <v>47</v>
      </c>
      <c r="AI51" s="24" t="s">
        <v>819</v>
      </c>
      <c r="AJ51" s="10" t="str">
        <f>VLOOKUP(AK51,'00设备表'!$D:$F,3,0)</f>
        <v>HW107-04</v>
      </c>
      <c r="AK51" s="144" t="str">
        <f>$W$1</f>
        <v>互联网区万兆管理交换机-1</v>
      </c>
      <c r="AL51" s="10" t="str">
        <f>VLOOKUP(AK51,'00设备表'!$D:$F,2,0)</f>
        <v>华为CE6881H</v>
      </c>
      <c r="AM51" s="24" t="s">
        <v>925</v>
      </c>
      <c r="AN51" s="48" t="s">
        <v>604</v>
      </c>
    </row>
    <row r="52" customFormat="1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HW105-05</v>
      </c>
      <c r="F52" s="144" t="str">
        <f>$L$1</f>
        <v>政务外网区万兆管理交换机-2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HW105-04</v>
      </c>
      <c r="P52" s="144" t="str">
        <f>$B$1</f>
        <v>政务外网区万兆管理交换机-1</v>
      </c>
      <c r="Q52" s="10" t="str">
        <f>VLOOKUP(P52,'00设备表'!$D:$F,2,0)</f>
        <v>华为CE6881H</v>
      </c>
      <c r="R52" s="24" t="s">
        <v>927</v>
      </c>
      <c r="S52" s="48" t="s">
        <v>604</v>
      </c>
      <c r="T52" s="116"/>
      <c r="U52" s="116"/>
      <c r="V52" s="135"/>
      <c r="W52" s="48"/>
      <c r="X52" s="94">
        <v>48</v>
      </c>
      <c r="Y52" s="24" t="s">
        <v>819</v>
      </c>
      <c r="Z52" s="10" t="str">
        <f>VLOOKUP(AA52,'00设备表'!$D:$F,3,0)</f>
        <v>HW107-06</v>
      </c>
      <c r="AA52" s="144" t="str">
        <f>$AG$1</f>
        <v>互联网区万兆管理交换机-2</v>
      </c>
      <c r="AB52" s="10" t="str">
        <f>VLOOKUP(AA52,'00设备表'!$D:$F,2,0)</f>
        <v>华为CE6881H</v>
      </c>
      <c r="AC52" s="24" t="s">
        <v>927</v>
      </c>
      <c r="AD52" s="48" t="s">
        <v>604</v>
      </c>
      <c r="AE52" s="124"/>
      <c r="AF52" s="135"/>
      <c r="AG52" s="48"/>
      <c r="AH52" s="94">
        <v>48</v>
      </c>
      <c r="AI52" s="24" t="s">
        <v>819</v>
      </c>
      <c r="AJ52" s="10" t="str">
        <f>VLOOKUP(AK52,'00设备表'!$D:$F,3,0)</f>
        <v>HW107-04</v>
      </c>
      <c r="AK52" s="144" t="str">
        <f>$W$1</f>
        <v>互联网区万兆管理交换机-1</v>
      </c>
      <c r="AL52" s="10" t="str">
        <f>VLOOKUP(AK52,'00设备表'!$D:$F,2,0)</f>
        <v>华为CE6881H</v>
      </c>
      <c r="AM52" s="24" t="s">
        <v>927</v>
      </c>
      <c r="AN52" s="48" t="s">
        <v>604</v>
      </c>
    </row>
    <row r="53" customFormat="1" ht="31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HW108-07</v>
      </c>
      <c r="F53" s="145" t="s">
        <v>542</v>
      </c>
      <c r="G53" s="10" t="str">
        <f>VLOOKUP(F53,'00设备表'!$D:$F,2,0)</f>
        <v>华为CE16804</v>
      </c>
      <c r="H53" s="24" t="s">
        <v>832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HW108-07</v>
      </c>
      <c r="P53" s="145" t="s">
        <v>542</v>
      </c>
      <c r="Q53" s="10" t="str">
        <f>VLOOKUP(P53,'00设备表'!$D:$F,2,0)</f>
        <v>华为CE16804</v>
      </c>
      <c r="R53" s="24" t="s">
        <v>835</v>
      </c>
      <c r="S53" s="24"/>
      <c r="T53" s="116"/>
      <c r="U53" s="116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HW108-07</v>
      </c>
      <c r="AA53" s="145" t="s">
        <v>542</v>
      </c>
      <c r="AB53" s="10" t="str">
        <f>VLOOKUP(AA53,'00设备表'!$D:$F,2,0)</f>
        <v>华为CE16804</v>
      </c>
      <c r="AC53" s="24" t="s">
        <v>833</v>
      </c>
      <c r="AD53" s="24"/>
      <c r="AE53" s="146"/>
      <c r="AF53" s="135"/>
      <c r="AG53" s="48" t="s">
        <v>929</v>
      </c>
      <c r="AH53" s="94">
        <v>49</v>
      </c>
      <c r="AI53" s="139" t="s">
        <v>796</v>
      </c>
      <c r="AJ53" s="10" t="str">
        <f>VLOOKUP(AK53,'00设备表'!$D:$F,3,0)</f>
        <v>HW108-07</v>
      </c>
      <c r="AK53" s="145" t="s">
        <v>542</v>
      </c>
      <c r="AL53" s="10" t="str">
        <f>VLOOKUP(AK53,'00设备表'!$D:$F,2,0)</f>
        <v>华为CE16804</v>
      </c>
      <c r="AM53" s="24" t="s">
        <v>836</v>
      </c>
      <c r="AN53" s="24"/>
    </row>
    <row r="54" customFormat="1" ht="31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HW108-09</v>
      </c>
      <c r="F54" s="145" t="s">
        <v>556</v>
      </c>
      <c r="G54" s="10" t="str">
        <f>VLOOKUP(F54,'00设备表'!$D:$F,2,0)</f>
        <v>华为CE16804</v>
      </c>
      <c r="H54" s="24" t="s">
        <v>832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HW108-09</v>
      </c>
      <c r="P54" s="145" t="s">
        <v>556</v>
      </c>
      <c r="Q54" s="10" t="str">
        <f>VLOOKUP(P54,'00设备表'!$D:$F,2,0)</f>
        <v>华为CE16804</v>
      </c>
      <c r="R54" s="24" t="s">
        <v>835</v>
      </c>
      <c r="S54" s="24"/>
      <c r="T54" s="116"/>
      <c r="U54" s="116"/>
      <c r="V54" s="135"/>
      <c r="W54" s="48"/>
      <c r="X54" s="94">
        <v>50</v>
      </c>
      <c r="Y54" s="139" t="s">
        <v>796</v>
      </c>
      <c r="Z54" s="10" t="str">
        <f>VLOOKUP(AA54,'00设备表'!$D:$F,3,0)</f>
        <v>HW108-09</v>
      </c>
      <c r="AA54" s="145" t="s">
        <v>556</v>
      </c>
      <c r="AB54" s="10" t="str">
        <f>VLOOKUP(AA54,'00设备表'!$D:$F,2,0)</f>
        <v>华为CE16804</v>
      </c>
      <c r="AC54" s="24" t="s">
        <v>833</v>
      </c>
      <c r="AD54" s="24"/>
      <c r="AE54" s="146"/>
      <c r="AF54" s="135"/>
      <c r="AG54" s="48"/>
      <c r="AH54" s="94">
        <v>50</v>
      </c>
      <c r="AI54" s="139" t="s">
        <v>796</v>
      </c>
      <c r="AJ54" s="10" t="str">
        <f>VLOOKUP(AK54,'00设备表'!$D:$F,3,0)</f>
        <v>HW108-09</v>
      </c>
      <c r="AK54" s="145" t="s">
        <v>556</v>
      </c>
      <c r="AL54" s="10" t="str">
        <f>VLOOKUP(AK54,'00设备表'!$D:$F,2,0)</f>
        <v>华为CE16804</v>
      </c>
      <c r="AM54" s="24" t="s">
        <v>836</v>
      </c>
      <c r="AN54" s="24"/>
    </row>
    <row r="55" customFormat="1" ht="31" spans="1:40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  <c r="T55" s="116"/>
      <c r="U55" s="116"/>
      <c r="V55" s="135"/>
      <c r="W55" s="48"/>
      <c r="X55" s="94">
        <v>51</v>
      </c>
      <c r="Y55" s="139" t="s">
        <v>796</v>
      </c>
      <c r="Z55" s="10"/>
      <c r="AA55" s="145"/>
      <c r="AB55" s="10"/>
      <c r="AC55" s="24"/>
      <c r="AD55" s="24"/>
      <c r="AE55" s="146"/>
      <c r="AF55" s="135"/>
      <c r="AG55" s="48"/>
      <c r="AH55" s="94">
        <v>51</v>
      </c>
      <c r="AI55" s="139" t="s">
        <v>796</v>
      </c>
      <c r="AJ55" s="10"/>
      <c r="AK55" s="145"/>
      <c r="AL55" s="10"/>
      <c r="AM55" s="24"/>
      <c r="AN55" s="24"/>
    </row>
    <row r="56" customFormat="1" ht="31" spans="1:40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  <c r="T56" s="116"/>
      <c r="U56" s="116"/>
      <c r="V56" s="135"/>
      <c r="W56" s="48"/>
      <c r="X56" s="94">
        <v>52</v>
      </c>
      <c r="Y56" s="139" t="s">
        <v>796</v>
      </c>
      <c r="Z56" s="10"/>
      <c r="AA56" s="145"/>
      <c r="AB56" s="10"/>
      <c r="AC56" s="24"/>
      <c r="AD56" s="24"/>
      <c r="AE56" s="146"/>
      <c r="AF56" s="135"/>
      <c r="AG56" s="48"/>
      <c r="AH56" s="94">
        <v>52</v>
      </c>
      <c r="AI56" s="139" t="s">
        <v>796</v>
      </c>
      <c r="AJ56" s="10"/>
      <c r="AK56" s="145"/>
      <c r="AL56" s="10"/>
      <c r="AM56" s="24"/>
      <c r="AN56" s="24"/>
    </row>
    <row r="57" customFormat="1" ht="31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HW105-05</v>
      </c>
      <c r="F57" s="144" t="str">
        <f>$L$1</f>
        <v>政务外网区万兆管理交换机-2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HW105-04</v>
      </c>
      <c r="P57" s="144" t="str">
        <f>$B$1</f>
        <v>政务外网区万兆管理交换机-1</v>
      </c>
      <c r="Q57" s="10" t="str">
        <f>VLOOKUP(P57,'00设备表'!$D:$F,2,0)</f>
        <v>华为CE6881H</v>
      </c>
      <c r="R57" s="24" t="s">
        <v>932</v>
      </c>
      <c r="S57" s="24" t="s">
        <v>603</v>
      </c>
      <c r="T57" s="116"/>
      <c r="U57" s="116"/>
      <c r="V57" s="135"/>
      <c r="W57" s="48"/>
      <c r="X57" s="94">
        <v>53</v>
      </c>
      <c r="Y57" s="139" t="s">
        <v>796</v>
      </c>
      <c r="Z57" s="10" t="str">
        <f>VLOOKUP(AA57,'00设备表'!$D:$F,3,0)</f>
        <v>HW107-06</v>
      </c>
      <c r="AA57" s="144" t="str">
        <f>$AG$1</f>
        <v>互联网区万兆管理交换机-2</v>
      </c>
      <c r="AB57" s="10" t="str">
        <f>VLOOKUP(AA57,'00设备表'!$D:$F,2,0)</f>
        <v>华为CE6881H</v>
      </c>
      <c r="AC57" s="24" t="s">
        <v>932</v>
      </c>
      <c r="AD57" s="24" t="s">
        <v>603</v>
      </c>
      <c r="AE57" s="124"/>
      <c r="AF57" s="135"/>
      <c r="AG57" s="48"/>
      <c r="AH57" s="94">
        <v>53</v>
      </c>
      <c r="AI57" s="139" t="s">
        <v>796</v>
      </c>
      <c r="AJ57" s="10" t="str">
        <f>VLOOKUP(AK57,'00设备表'!$D:$F,3,0)</f>
        <v>HW107-04</v>
      </c>
      <c r="AK57" s="144" t="str">
        <f>$W$1</f>
        <v>互联网区万兆管理交换机-1</v>
      </c>
      <c r="AL57" s="10" t="str">
        <f>VLOOKUP(AK57,'00设备表'!$D:$F,2,0)</f>
        <v>华为CE6881H</v>
      </c>
      <c r="AM57" s="24" t="s">
        <v>932</v>
      </c>
      <c r="AN57" s="24" t="s">
        <v>603</v>
      </c>
    </row>
    <row r="58" customFormat="1" ht="31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HW105-05</v>
      </c>
      <c r="F58" s="144" t="str">
        <f>$L$1</f>
        <v>政务外网区万兆管理交换机-2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HW105-04</v>
      </c>
      <c r="P58" s="144" t="str">
        <f>$B$1</f>
        <v>政务外网区万兆管理交换机-1</v>
      </c>
      <c r="Q58" s="10" t="str">
        <f>VLOOKUP(P58,'00设备表'!$D:$F,2,0)</f>
        <v>华为CE6881H</v>
      </c>
      <c r="R58" s="24" t="s">
        <v>934</v>
      </c>
      <c r="S58" s="24" t="s">
        <v>603</v>
      </c>
      <c r="T58" s="116"/>
      <c r="U58" s="116"/>
      <c r="V58" s="149"/>
      <c r="W58" s="48"/>
      <c r="X58" s="94">
        <v>54</v>
      </c>
      <c r="Y58" s="139" t="s">
        <v>796</v>
      </c>
      <c r="Z58" s="10" t="str">
        <f>VLOOKUP(AA58,'00设备表'!$D:$F,3,0)</f>
        <v>HW107-06</v>
      </c>
      <c r="AA58" s="144" t="str">
        <f>$AG$1</f>
        <v>互联网区万兆管理交换机-2</v>
      </c>
      <c r="AB58" s="10" t="str">
        <f>VLOOKUP(AA58,'00设备表'!$D:$F,2,0)</f>
        <v>华为CE6881H</v>
      </c>
      <c r="AC58" s="24" t="s">
        <v>934</v>
      </c>
      <c r="AD58" s="24" t="s">
        <v>603</v>
      </c>
      <c r="AE58" s="124"/>
      <c r="AF58" s="149"/>
      <c r="AG58" s="48"/>
      <c r="AH58" s="94">
        <v>54</v>
      </c>
      <c r="AI58" s="139" t="s">
        <v>796</v>
      </c>
      <c r="AJ58" s="10" t="str">
        <f>VLOOKUP(AK58,'00设备表'!$D:$F,3,0)</f>
        <v>HW107-04</v>
      </c>
      <c r="AK58" s="144" t="str">
        <f>$W$1</f>
        <v>互联网区万兆管理交换机-1</v>
      </c>
      <c r="AL58" s="10" t="str">
        <f>VLOOKUP(AK58,'00设备表'!$D:$F,2,0)</f>
        <v>华为CE6881H</v>
      </c>
      <c r="AM58" s="24" t="s">
        <v>934</v>
      </c>
      <c r="AN58" s="24" t="s">
        <v>603</v>
      </c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S58"/>
  <sheetViews>
    <sheetView topLeftCell="E1" workbookViewId="0">
      <selection activeCell="Q35" sqref="Q35"/>
    </sheetView>
  </sheetViews>
  <sheetFormatPr defaultColWidth="9" defaultRowHeight="16.8"/>
  <cols>
    <col min="1" max="1" width="7.5625" customWidth="1"/>
    <col min="2" max="2" width="14.4375" customWidth="1"/>
    <col min="3" max="3" width="7.5625" customWidth="1"/>
    <col min="4" max="4" width="12.5625" customWidth="1"/>
    <col min="5" max="5" width="20.2142857142857" customWidth="1"/>
    <col min="6" max="6" width="24" customWidth="1"/>
    <col min="7" max="7" width="24.6696428571429" customWidth="1"/>
    <col min="8" max="8" width="12.1071428571429" customWidth="1"/>
    <col min="9" max="9" width="12" customWidth="1"/>
    <col min="11" max="11" width="7.5625" customWidth="1"/>
    <col min="12" max="12" width="14.4375" customWidth="1"/>
    <col min="13" max="13" width="7.5625" customWidth="1"/>
    <col min="14" max="14" width="12.5625" customWidth="1"/>
    <col min="15" max="15" width="13.8839285714286" customWidth="1"/>
    <col min="16" max="16" width="29.4375" customWidth="1"/>
    <col min="17" max="17" width="24.6696428571429" customWidth="1"/>
    <col min="18" max="18" width="9.5625" customWidth="1"/>
    <col min="19" max="19" width="12" customWidth="1"/>
  </cols>
  <sheetData>
    <row r="1" s="81" customFormat="1" ht="46" spans="1:19">
      <c r="A1" s="57" t="str">
        <f>VLOOKUP(B1,'00设备表'!$D:$F,3,0)</f>
        <v>HW108-07</v>
      </c>
      <c r="B1" s="42" t="str">
        <f>'00设备表'!D148</f>
        <v>运维区万兆管理交换机-1</v>
      </c>
      <c r="C1" s="43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HW108-09</v>
      </c>
      <c r="L1" s="117" t="str">
        <f>'00设备表'!D158</f>
        <v>运维区万兆管理交换机-2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</row>
    <row r="2" ht="31" spans="1:19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83" t="s">
        <v>335</v>
      </c>
      <c r="J2" s="84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83" t="s">
        <v>335</v>
      </c>
    </row>
    <row r="3" spans="1:19">
      <c r="A3" s="85" t="s">
        <v>914</v>
      </c>
      <c r="B3" s="86"/>
      <c r="C3" s="89"/>
      <c r="D3" s="24" t="s">
        <v>786</v>
      </c>
      <c r="E3" s="28"/>
      <c r="F3" s="28"/>
      <c r="G3" s="28"/>
      <c r="H3" s="24"/>
      <c r="I3" s="88"/>
      <c r="J3" s="84"/>
      <c r="K3" s="85" t="s">
        <v>914</v>
      </c>
      <c r="L3" s="86"/>
      <c r="M3" s="89"/>
      <c r="N3" s="24" t="s">
        <v>786</v>
      </c>
      <c r="O3" s="28"/>
      <c r="P3" s="28"/>
      <c r="Q3" s="28"/>
      <c r="R3" s="24"/>
      <c r="S3" s="88"/>
    </row>
    <row r="4" spans="1:19">
      <c r="A4" s="85" t="s">
        <v>789</v>
      </c>
      <c r="B4" s="86"/>
      <c r="C4" s="89"/>
      <c r="D4" s="24" t="s">
        <v>786</v>
      </c>
      <c r="E4" s="10" t="str">
        <f>VLOOKUP(F4,'00设备表'!$D:$F,3,0)</f>
        <v>HW108-03</v>
      </c>
      <c r="F4" s="28" t="s">
        <v>526</v>
      </c>
      <c r="G4" s="10" t="str">
        <f>VLOOKUP(F4,'00设备表'!$D:$F,2,0)</f>
        <v>华为5855</v>
      </c>
      <c r="H4" s="24" t="s">
        <v>957</v>
      </c>
      <c r="I4" s="24"/>
      <c r="J4" s="84"/>
      <c r="K4" s="85" t="s">
        <v>789</v>
      </c>
      <c r="L4" s="86"/>
      <c r="M4" s="89"/>
      <c r="N4" s="24" t="s">
        <v>786</v>
      </c>
      <c r="O4" s="10" t="str">
        <f>VLOOKUP(P4,'00设备表'!$D:$F,3,0)</f>
        <v>HW108-03</v>
      </c>
      <c r="P4" s="28" t="s">
        <v>526</v>
      </c>
      <c r="Q4" s="10" t="str">
        <f>VLOOKUP(P4,'00设备表'!$D:$F,2,0)</f>
        <v>华为5855</v>
      </c>
      <c r="R4" s="24" t="s">
        <v>951</v>
      </c>
      <c r="S4" s="24"/>
    </row>
    <row r="5" spans="1:19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HW108-07</v>
      </c>
      <c r="F5" s="28" t="s">
        <v>541</v>
      </c>
      <c r="G5" s="10" t="str">
        <f>VLOOKUP(F5,'00设备表'!$D:$F,2,0)</f>
        <v>中兴R5930 G2</v>
      </c>
      <c r="H5" s="96" t="s">
        <v>958</v>
      </c>
      <c r="I5" s="88"/>
      <c r="J5" s="8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HW108-07</v>
      </c>
      <c r="P5" s="28" t="s">
        <v>540</v>
      </c>
      <c r="Q5" s="10" t="str">
        <f>VLOOKUP(P5,'00设备表'!$D:$F,2,0)</f>
        <v>中兴R5930 G2</v>
      </c>
      <c r="R5" s="96" t="s">
        <v>958</v>
      </c>
      <c r="S5" s="88"/>
    </row>
    <row r="6" spans="1:19">
      <c r="A6" s="135"/>
      <c r="B6" s="136"/>
      <c r="C6" s="127">
        <v>2</v>
      </c>
      <c r="D6" s="24" t="s">
        <v>819</v>
      </c>
      <c r="E6" s="10" t="str">
        <f>VLOOKUP(F6,'00设备表'!$D:$F,3,0)</f>
        <v>HW108-09</v>
      </c>
      <c r="F6" s="28" t="s">
        <v>555</v>
      </c>
      <c r="G6" s="10" t="str">
        <f>VLOOKUP(F6,'00设备表'!$D:$F,2,0)</f>
        <v>中兴R5930 G2</v>
      </c>
      <c r="H6" s="96" t="s">
        <v>958</v>
      </c>
      <c r="I6" s="88"/>
      <c r="J6" s="84"/>
      <c r="K6" s="135"/>
      <c r="L6" s="136"/>
      <c r="M6" s="127">
        <v>2</v>
      </c>
      <c r="N6" s="24" t="s">
        <v>819</v>
      </c>
      <c r="O6" s="10" t="str">
        <f>VLOOKUP(P6,'00设备表'!$D:$F,3,0)</f>
        <v>HW108-09</v>
      </c>
      <c r="P6" s="28" t="s">
        <v>554</v>
      </c>
      <c r="Q6" s="10" t="str">
        <f>VLOOKUP(P6,'00设备表'!$D:$F,2,0)</f>
        <v>中兴R5930 G2</v>
      </c>
      <c r="R6" s="96" t="s">
        <v>958</v>
      </c>
      <c r="S6" s="88"/>
    </row>
    <row r="7" spans="1:19">
      <c r="A7" s="135"/>
      <c r="B7" s="136"/>
      <c r="C7" s="127">
        <v>3</v>
      </c>
      <c r="D7" s="24" t="s">
        <v>819</v>
      </c>
      <c r="E7" s="10" t="str">
        <f>VLOOKUP(F7,'00设备表'!$D:$F,3,0)</f>
        <v>HW108-07</v>
      </c>
      <c r="F7" s="28" t="s">
        <v>533</v>
      </c>
      <c r="G7" s="10" t="str">
        <f>VLOOKUP(F7,'00设备表'!$D:$F,2,0)</f>
        <v>华为1000E-F125</v>
      </c>
      <c r="H7" s="96" t="s">
        <v>959</v>
      </c>
      <c r="I7" s="88"/>
      <c r="J7" s="84"/>
      <c r="K7" s="135"/>
      <c r="L7" s="136"/>
      <c r="M7" s="127">
        <v>3</v>
      </c>
      <c r="N7" s="24" t="s">
        <v>819</v>
      </c>
      <c r="O7" s="10" t="str">
        <f>VLOOKUP(P7,'00设备表'!$D:$F,3,0)</f>
        <v>HW108-09</v>
      </c>
      <c r="P7" s="28" t="s">
        <v>550</v>
      </c>
      <c r="Q7" s="10" t="str">
        <f>VLOOKUP(P7,'00设备表'!$D:$F,2,0)</f>
        <v>华为1000E-F125</v>
      </c>
      <c r="R7" s="96" t="s">
        <v>959</v>
      </c>
      <c r="S7" s="88"/>
    </row>
    <row r="8" spans="1:19">
      <c r="A8" s="135"/>
      <c r="B8" s="136"/>
      <c r="C8" s="127">
        <v>4</v>
      </c>
      <c r="D8" s="24" t="s">
        <v>819</v>
      </c>
      <c r="E8" s="10"/>
      <c r="F8" s="28"/>
      <c r="G8" s="10"/>
      <c r="H8" s="96"/>
      <c r="I8" s="88"/>
      <c r="J8" s="84"/>
      <c r="K8" s="135"/>
      <c r="L8" s="136"/>
      <c r="M8" s="127">
        <v>4</v>
      </c>
      <c r="N8" s="24" t="s">
        <v>819</v>
      </c>
      <c r="O8" s="10"/>
      <c r="P8" s="28"/>
      <c r="Q8" s="10"/>
      <c r="R8" s="96"/>
      <c r="S8" s="88"/>
    </row>
    <row r="9" spans="1:19">
      <c r="A9" s="135"/>
      <c r="B9" s="136"/>
      <c r="C9" s="127">
        <v>5</v>
      </c>
      <c r="D9" s="24" t="s">
        <v>819</v>
      </c>
      <c r="E9" s="10"/>
      <c r="F9" s="28"/>
      <c r="G9" s="10"/>
      <c r="H9" s="96"/>
      <c r="I9" s="88"/>
      <c r="J9" s="84"/>
      <c r="K9" s="135"/>
      <c r="L9" s="136"/>
      <c r="M9" s="127">
        <v>5</v>
      </c>
      <c r="N9" s="24" t="s">
        <v>819</v>
      </c>
      <c r="O9" s="10"/>
      <c r="P9" s="28"/>
      <c r="Q9" s="10"/>
      <c r="R9" s="96"/>
      <c r="S9" s="88"/>
    </row>
    <row r="10" spans="1:19">
      <c r="A10" s="135"/>
      <c r="B10" s="136"/>
      <c r="C10" s="127">
        <v>6</v>
      </c>
      <c r="D10" s="24" t="s">
        <v>819</v>
      </c>
      <c r="E10" s="10"/>
      <c r="F10" s="28"/>
      <c r="G10" s="10"/>
      <c r="H10" s="96"/>
      <c r="I10" s="88"/>
      <c r="J10" s="84"/>
      <c r="K10" s="135"/>
      <c r="L10" s="136"/>
      <c r="M10" s="127">
        <v>6</v>
      </c>
      <c r="N10" s="24" t="s">
        <v>819</v>
      </c>
      <c r="O10" s="10"/>
      <c r="P10" s="28"/>
      <c r="Q10" s="10"/>
      <c r="R10" s="96"/>
      <c r="S10" s="88"/>
    </row>
    <row r="11" spans="1:19">
      <c r="A11" s="135"/>
      <c r="B11" s="136"/>
      <c r="C11" s="127">
        <v>7</v>
      </c>
      <c r="D11" s="24" t="s">
        <v>819</v>
      </c>
      <c r="E11" s="10"/>
      <c r="F11" s="28"/>
      <c r="G11" s="10"/>
      <c r="H11" s="96"/>
      <c r="I11" s="88"/>
      <c r="J11" s="84"/>
      <c r="K11" s="135"/>
      <c r="L11" s="136"/>
      <c r="M11" s="127">
        <v>7</v>
      </c>
      <c r="N11" s="24" t="s">
        <v>819</v>
      </c>
      <c r="O11" s="10"/>
      <c r="P11" s="28"/>
      <c r="Q11" s="10"/>
      <c r="R11" s="96"/>
      <c r="S11" s="88"/>
    </row>
    <row r="12" spans="1:19">
      <c r="A12" s="135"/>
      <c r="B12" s="136"/>
      <c r="C12" s="127">
        <v>8</v>
      </c>
      <c r="D12" s="24" t="s">
        <v>819</v>
      </c>
      <c r="E12" s="10"/>
      <c r="F12" s="28"/>
      <c r="G12" s="10"/>
      <c r="H12" s="96"/>
      <c r="I12" s="88"/>
      <c r="J12" s="84"/>
      <c r="K12" s="135"/>
      <c r="L12" s="136"/>
      <c r="M12" s="127">
        <v>8</v>
      </c>
      <c r="N12" s="24" t="s">
        <v>819</v>
      </c>
      <c r="O12" s="10"/>
      <c r="P12" s="28"/>
      <c r="Q12" s="10" t="s">
        <v>960</v>
      </c>
      <c r="R12" s="96"/>
      <c r="S12" s="88"/>
    </row>
    <row r="13" spans="1:19">
      <c r="A13" s="135"/>
      <c r="B13" s="136"/>
      <c r="C13" s="127">
        <v>9</v>
      </c>
      <c r="D13" s="24" t="s">
        <v>819</v>
      </c>
      <c r="E13" s="10"/>
      <c r="F13" s="28"/>
      <c r="G13" s="10"/>
      <c r="H13" s="96"/>
      <c r="I13" s="88"/>
      <c r="J13" s="84"/>
      <c r="K13" s="135"/>
      <c r="L13" s="136"/>
      <c r="M13" s="127">
        <v>9</v>
      </c>
      <c r="N13" s="24" t="s">
        <v>819</v>
      </c>
      <c r="O13" s="10"/>
      <c r="P13" s="28"/>
      <c r="Q13" s="10"/>
      <c r="R13" s="96"/>
      <c r="S13" s="88"/>
    </row>
    <row r="14" spans="1:19">
      <c r="A14" s="135"/>
      <c r="B14" s="136"/>
      <c r="C14" s="127">
        <v>10</v>
      </c>
      <c r="D14" s="24" t="s">
        <v>819</v>
      </c>
      <c r="E14" s="10"/>
      <c r="F14" s="28"/>
      <c r="G14" s="10"/>
      <c r="H14" s="96"/>
      <c r="I14" s="88"/>
      <c r="J14" s="84"/>
      <c r="K14" s="135"/>
      <c r="L14" s="136"/>
      <c r="M14" s="127">
        <v>10</v>
      </c>
      <c r="N14" s="24" t="s">
        <v>819</v>
      </c>
      <c r="O14" s="10"/>
      <c r="P14" s="28"/>
      <c r="Q14" s="10"/>
      <c r="R14" s="96"/>
      <c r="S14" s="88"/>
    </row>
    <row r="15" spans="1:19">
      <c r="A15" s="135"/>
      <c r="B15" s="136"/>
      <c r="C15" s="127">
        <v>11</v>
      </c>
      <c r="D15" s="24" t="s">
        <v>819</v>
      </c>
      <c r="E15" s="10"/>
      <c r="F15" s="28"/>
      <c r="G15" s="10"/>
      <c r="H15" s="96"/>
      <c r="I15" s="88"/>
      <c r="J15" s="84"/>
      <c r="K15" s="135"/>
      <c r="L15" s="136"/>
      <c r="M15" s="127">
        <v>11</v>
      </c>
      <c r="N15" s="24" t="s">
        <v>819</v>
      </c>
      <c r="O15" s="10"/>
      <c r="P15" s="28"/>
      <c r="Q15" s="10"/>
      <c r="R15" s="96"/>
      <c r="S15" s="88"/>
    </row>
    <row r="16" spans="1:19">
      <c r="A16" s="135"/>
      <c r="B16" s="136"/>
      <c r="C16" s="127">
        <v>12</v>
      </c>
      <c r="D16" s="24" t="s">
        <v>819</v>
      </c>
      <c r="E16" s="10"/>
      <c r="F16" s="28"/>
      <c r="G16" s="10"/>
      <c r="H16" s="96"/>
      <c r="I16" s="88"/>
      <c r="J16" s="84"/>
      <c r="K16" s="135"/>
      <c r="L16" s="136"/>
      <c r="M16" s="127">
        <v>12</v>
      </c>
      <c r="N16" s="24" t="s">
        <v>819</v>
      </c>
      <c r="O16" s="10"/>
      <c r="P16" s="28"/>
      <c r="Q16" s="10"/>
      <c r="R16" s="96"/>
      <c r="S16" s="88"/>
    </row>
    <row r="17" spans="1:19">
      <c r="A17" s="135"/>
      <c r="B17" s="136"/>
      <c r="C17" s="127">
        <v>13</v>
      </c>
      <c r="D17" s="24" t="s">
        <v>819</v>
      </c>
      <c r="E17" s="10"/>
      <c r="F17" s="28"/>
      <c r="G17" s="10"/>
      <c r="H17" s="96"/>
      <c r="I17" s="88"/>
      <c r="J17" s="84"/>
      <c r="K17" s="135"/>
      <c r="L17" s="136"/>
      <c r="M17" s="127">
        <v>13</v>
      </c>
      <c r="N17" s="24" t="s">
        <v>819</v>
      </c>
      <c r="O17" s="10"/>
      <c r="P17" s="28"/>
      <c r="Q17" s="10"/>
      <c r="R17" s="96"/>
      <c r="S17" s="88"/>
    </row>
    <row r="18" spans="1:19">
      <c r="A18" s="135"/>
      <c r="B18" s="136"/>
      <c r="C18" s="127">
        <v>14</v>
      </c>
      <c r="D18" s="24" t="s">
        <v>819</v>
      </c>
      <c r="E18" s="10"/>
      <c r="F18" s="28"/>
      <c r="G18" s="10"/>
      <c r="H18" s="96"/>
      <c r="I18" s="88"/>
      <c r="J18" s="84"/>
      <c r="K18" s="135"/>
      <c r="L18" s="136"/>
      <c r="M18" s="127">
        <v>14</v>
      </c>
      <c r="N18" s="24" t="s">
        <v>819</v>
      </c>
      <c r="O18" s="10"/>
      <c r="P18" s="28"/>
      <c r="Q18" s="10"/>
      <c r="R18" s="96"/>
      <c r="S18" s="88"/>
    </row>
    <row r="19" spans="1:19">
      <c r="A19" s="135"/>
      <c r="B19" s="136"/>
      <c r="C19" s="127">
        <v>15</v>
      </c>
      <c r="D19" s="24" t="s">
        <v>819</v>
      </c>
      <c r="E19" s="10"/>
      <c r="F19" s="28"/>
      <c r="G19" s="10"/>
      <c r="H19" s="96"/>
      <c r="I19" s="88"/>
      <c r="J19" s="84"/>
      <c r="K19" s="135"/>
      <c r="L19" s="136"/>
      <c r="M19" s="127">
        <v>15</v>
      </c>
      <c r="N19" s="24" t="s">
        <v>819</v>
      </c>
      <c r="O19" s="10"/>
      <c r="P19" s="28"/>
      <c r="Q19" s="10"/>
      <c r="R19" s="96"/>
      <c r="S19" s="88"/>
    </row>
    <row r="20" spans="1:19">
      <c r="A20" s="135"/>
      <c r="B20" s="136"/>
      <c r="C20" s="127">
        <v>16</v>
      </c>
      <c r="D20" s="24" t="s">
        <v>819</v>
      </c>
      <c r="E20" s="10"/>
      <c r="F20" s="28"/>
      <c r="G20" s="10"/>
      <c r="H20" s="96"/>
      <c r="I20" s="88"/>
      <c r="J20" s="84"/>
      <c r="K20" s="135"/>
      <c r="L20" s="136"/>
      <c r="M20" s="127">
        <v>16</v>
      </c>
      <c r="N20" s="24" t="s">
        <v>819</v>
      </c>
      <c r="O20" s="10"/>
      <c r="P20" s="28"/>
      <c r="Q20" s="10"/>
      <c r="R20" s="96"/>
      <c r="S20" s="88"/>
    </row>
    <row r="21" spans="1:19">
      <c r="A21" s="135"/>
      <c r="B21" s="136"/>
      <c r="C21" s="127">
        <v>17</v>
      </c>
      <c r="D21" s="24" t="s">
        <v>819</v>
      </c>
      <c r="E21" s="10"/>
      <c r="F21" s="28"/>
      <c r="G21" s="10"/>
      <c r="H21" s="96"/>
      <c r="I21" s="88"/>
      <c r="J21" s="84"/>
      <c r="K21" s="135"/>
      <c r="L21" s="136"/>
      <c r="M21" s="127">
        <v>17</v>
      </c>
      <c r="N21" s="24" t="s">
        <v>819</v>
      </c>
      <c r="O21" s="10"/>
      <c r="P21" s="28"/>
      <c r="Q21" s="10"/>
      <c r="R21" s="96"/>
      <c r="S21" s="88"/>
    </row>
    <row r="22" spans="1:19">
      <c r="A22" s="135"/>
      <c r="B22" s="136"/>
      <c r="C22" s="127">
        <v>18</v>
      </c>
      <c r="D22" s="24" t="s">
        <v>819</v>
      </c>
      <c r="E22" s="10"/>
      <c r="F22" s="28"/>
      <c r="G22" s="10"/>
      <c r="H22" s="96"/>
      <c r="I22" s="88"/>
      <c r="J22" s="84"/>
      <c r="K22" s="135"/>
      <c r="L22" s="136"/>
      <c r="M22" s="127">
        <v>18</v>
      </c>
      <c r="N22" s="24" t="s">
        <v>819</v>
      </c>
      <c r="O22" s="10"/>
      <c r="P22" s="28"/>
      <c r="Q22" s="10"/>
      <c r="R22" s="96"/>
      <c r="S22" s="88"/>
    </row>
    <row r="23" spans="1:19">
      <c r="A23" s="135"/>
      <c r="B23" s="136"/>
      <c r="C23" s="127">
        <v>19</v>
      </c>
      <c r="D23" s="24" t="s">
        <v>819</v>
      </c>
      <c r="E23" s="10"/>
      <c r="F23" s="28"/>
      <c r="G23" s="10"/>
      <c r="H23" s="96"/>
      <c r="I23" s="88"/>
      <c r="J23" s="84"/>
      <c r="K23" s="135"/>
      <c r="L23" s="136"/>
      <c r="M23" s="127">
        <v>19</v>
      </c>
      <c r="N23" s="24" t="s">
        <v>819</v>
      </c>
      <c r="O23" s="10"/>
      <c r="P23" s="28"/>
      <c r="Q23" s="10"/>
      <c r="R23" s="96"/>
      <c r="S23" s="88"/>
    </row>
    <row r="24" spans="1:19">
      <c r="A24" s="135"/>
      <c r="B24" s="136"/>
      <c r="C24" s="127">
        <v>20</v>
      </c>
      <c r="D24" s="24" t="s">
        <v>819</v>
      </c>
      <c r="E24" s="10"/>
      <c r="F24" s="28"/>
      <c r="G24" s="10"/>
      <c r="H24" s="96"/>
      <c r="I24" s="88"/>
      <c r="J24" s="84"/>
      <c r="K24" s="135"/>
      <c r="L24" s="136"/>
      <c r="M24" s="127">
        <v>20</v>
      </c>
      <c r="N24" s="24" t="s">
        <v>819</v>
      </c>
      <c r="O24" s="10"/>
      <c r="P24" s="28"/>
      <c r="Q24" s="10"/>
      <c r="R24" s="96"/>
      <c r="S24" s="88"/>
    </row>
    <row r="25" spans="1:19">
      <c r="A25" s="135"/>
      <c r="B25" s="136"/>
      <c r="C25" s="127">
        <v>21</v>
      </c>
      <c r="D25" s="24" t="s">
        <v>819</v>
      </c>
      <c r="E25" s="10"/>
      <c r="F25" s="28"/>
      <c r="G25" s="10"/>
      <c r="H25" s="96"/>
      <c r="I25" s="88"/>
      <c r="J25" s="84"/>
      <c r="K25" s="135"/>
      <c r="L25" s="136"/>
      <c r="M25" s="127">
        <v>21</v>
      </c>
      <c r="N25" s="24" t="s">
        <v>819</v>
      </c>
      <c r="O25" s="10"/>
      <c r="P25" s="28"/>
      <c r="Q25" s="10"/>
      <c r="R25" s="96"/>
      <c r="S25" s="88"/>
    </row>
    <row r="26" spans="1:19">
      <c r="A26" s="135"/>
      <c r="B26" s="136"/>
      <c r="C26" s="127">
        <v>22</v>
      </c>
      <c r="D26" s="24" t="s">
        <v>819</v>
      </c>
      <c r="E26" s="10"/>
      <c r="F26" s="28"/>
      <c r="G26" s="10"/>
      <c r="H26" s="96"/>
      <c r="I26" s="88"/>
      <c r="J26" s="84"/>
      <c r="K26" s="135"/>
      <c r="L26" s="136"/>
      <c r="M26" s="127">
        <v>22</v>
      </c>
      <c r="N26" s="24" t="s">
        <v>819</v>
      </c>
      <c r="O26" s="10"/>
      <c r="P26" s="28"/>
      <c r="Q26" s="10"/>
      <c r="R26" s="96"/>
      <c r="S26" s="88"/>
    </row>
    <row r="27" spans="1:19">
      <c r="A27" s="135"/>
      <c r="B27" s="136"/>
      <c r="C27" s="140">
        <v>23</v>
      </c>
      <c r="D27" s="24" t="s">
        <v>819</v>
      </c>
      <c r="E27" s="10"/>
      <c r="F27" s="28"/>
      <c r="G27" s="10"/>
      <c r="H27" s="96"/>
      <c r="I27" s="88"/>
      <c r="J27" s="84"/>
      <c r="K27" s="135"/>
      <c r="L27" s="136"/>
      <c r="M27" s="140">
        <v>23</v>
      </c>
      <c r="N27" s="24" t="s">
        <v>819</v>
      </c>
      <c r="O27" s="10"/>
      <c r="P27" s="28"/>
      <c r="Q27" s="10"/>
      <c r="R27" s="96"/>
      <c r="S27" s="88"/>
    </row>
    <row r="28" spans="1:19">
      <c r="A28" s="135"/>
      <c r="B28" s="136"/>
      <c r="C28" s="140">
        <v>24</v>
      </c>
      <c r="D28" s="24" t="s">
        <v>819</v>
      </c>
      <c r="E28" s="10"/>
      <c r="F28" s="28"/>
      <c r="G28" s="10"/>
      <c r="H28" s="96"/>
      <c r="I28" s="88"/>
      <c r="J28" s="84"/>
      <c r="K28" s="135"/>
      <c r="L28" s="136"/>
      <c r="M28" s="140">
        <v>24</v>
      </c>
      <c r="N28" s="24" t="s">
        <v>819</v>
      </c>
      <c r="O28" s="10"/>
      <c r="P28" s="28"/>
      <c r="Q28" s="10"/>
      <c r="R28" s="96"/>
      <c r="S28" s="88"/>
    </row>
    <row r="29" spans="1:19">
      <c r="A29" s="135"/>
      <c r="B29" s="136"/>
      <c r="C29" s="140">
        <v>25</v>
      </c>
      <c r="D29" s="24" t="s">
        <v>819</v>
      </c>
      <c r="E29" s="10"/>
      <c r="F29" s="28"/>
      <c r="G29" s="10"/>
      <c r="H29" s="96"/>
      <c r="I29" s="88"/>
      <c r="J29" s="84"/>
      <c r="K29" s="135"/>
      <c r="L29" s="136"/>
      <c r="M29" s="140">
        <v>25</v>
      </c>
      <c r="N29" s="24" t="s">
        <v>819</v>
      </c>
      <c r="O29" s="10"/>
      <c r="P29" s="28"/>
      <c r="Q29" s="10"/>
      <c r="R29" s="96"/>
      <c r="S29" s="88"/>
    </row>
    <row r="30" spans="1:19">
      <c r="A30" s="135"/>
      <c r="B30" s="136"/>
      <c r="C30" s="140">
        <v>26</v>
      </c>
      <c r="D30" s="24" t="s">
        <v>819</v>
      </c>
      <c r="E30" s="10"/>
      <c r="F30" s="28"/>
      <c r="G30" s="10"/>
      <c r="H30" s="96"/>
      <c r="I30" s="88"/>
      <c r="J30" s="84"/>
      <c r="K30" s="135"/>
      <c r="L30" s="136"/>
      <c r="M30" s="140">
        <v>26</v>
      </c>
      <c r="N30" s="24" t="s">
        <v>819</v>
      </c>
      <c r="O30" s="10"/>
      <c r="P30" s="28"/>
      <c r="Q30" s="10"/>
      <c r="R30" s="96"/>
      <c r="S30" s="88"/>
    </row>
    <row r="31" spans="1:19">
      <c r="A31" s="135"/>
      <c r="B31" s="136"/>
      <c r="C31" s="140">
        <v>27</v>
      </c>
      <c r="D31" s="24" t="s">
        <v>819</v>
      </c>
      <c r="E31" s="10"/>
      <c r="F31" s="28"/>
      <c r="G31" s="10"/>
      <c r="H31" s="96"/>
      <c r="I31" s="88"/>
      <c r="J31" s="84"/>
      <c r="K31" s="135"/>
      <c r="L31" s="136"/>
      <c r="M31" s="140">
        <v>27</v>
      </c>
      <c r="N31" s="24" t="s">
        <v>819</v>
      </c>
      <c r="O31" s="10"/>
      <c r="P31" s="28"/>
      <c r="Q31" s="10"/>
      <c r="R31" s="96"/>
      <c r="S31" s="88"/>
    </row>
    <row r="32" spans="1:19">
      <c r="A32" s="135"/>
      <c r="B32" s="136"/>
      <c r="C32" s="140">
        <v>28</v>
      </c>
      <c r="D32" s="24" t="s">
        <v>819</v>
      </c>
      <c r="E32" s="10"/>
      <c r="F32" s="28"/>
      <c r="G32" s="10"/>
      <c r="H32" s="96"/>
      <c r="I32" s="88"/>
      <c r="J32" s="84"/>
      <c r="K32" s="135"/>
      <c r="L32" s="136"/>
      <c r="M32" s="140">
        <v>28</v>
      </c>
      <c r="N32" s="24" t="s">
        <v>819</v>
      </c>
      <c r="O32" s="10"/>
      <c r="P32" s="28"/>
      <c r="Q32" s="10"/>
      <c r="R32" s="96"/>
      <c r="S32" s="88"/>
    </row>
    <row r="33" spans="1:19">
      <c r="A33" s="135"/>
      <c r="B33" s="136"/>
      <c r="C33" s="140">
        <v>29</v>
      </c>
      <c r="D33" s="24" t="s">
        <v>819</v>
      </c>
      <c r="E33" s="10"/>
      <c r="F33" s="28"/>
      <c r="G33" s="10"/>
      <c r="H33" s="96"/>
      <c r="I33" s="88"/>
      <c r="J33" s="84"/>
      <c r="K33" s="135"/>
      <c r="L33" s="136"/>
      <c r="M33" s="140">
        <v>29</v>
      </c>
      <c r="N33" s="24" t="s">
        <v>819</v>
      </c>
      <c r="O33" s="10"/>
      <c r="P33" s="28"/>
      <c r="Q33" s="10"/>
      <c r="R33" s="96"/>
      <c r="S33" s="88"/>
    </row>
    <row r="34" spans="1:19">
      <c r="A34" s="135"/>
      <c r="B34" s="136"/>
      <c r="C34" s="140">
        <v>30</v>
      </c>
      <c r="D34" s="24" t="s">
        <v>819</v>
      </c>
      <c r="E34" s="10"/>
      <c r="F34" s="28"/>
      <c r="G34" s="10"/>
      <c r="H34" s="96"/>
      <c r="I34" s="88"/>
      <c r="J34" s="84"/>
      <c r="K34" s="135"/>
      <c r="L34" s="136"/>
      <c r="M34" s="140">
        <v>30</v>
      </c>
      <c r="N34" s="24" t="s">
        <v>819</v>
      </c>
      <c r="O34" s="10"/>
      <c r="P34" s="28"/>
      <c r="Q34" s="10"/>
      <c r="R34" s="96"/>
      <c r="S34" s="88"/>
    </row>
    <row r="35" spans="1:19">
      <c r="A35" s="135"/>
      <c r="B35" s="136"/>
      <c r="C35" s="140">
        <v>31</v>
      </c>
      <c r="D35" s="24" t="s">
        <v>819</v>
      </c>
      <c r="E35" s="10"/>
      <c r="F35" s="28"/>
      <c r="G35" s="10"/>
      <c r="H35" s="96"/>
      <c r="I35" s="88"/>
      <c r="J35" s="84"/>
      <c r="K35" s="135"/>
      <c r="L35" s="136"/>
      <c r="M35" s="140">
        <v>31</v>
      </c>
      <c r="N35" s="24" t="s">
        <v>819</v>
      </c>
      <c r="O35" s="10"/>
      <c r="P35" s="28"/>
      <c r="Q35" s="10"/>
      <c r="R35" s="96"/>
      <c r="S35" s="88"/>
    </row>
    <row r="36" spans="1:19">
      <c r="A36" s="135"/>
      <c r="B36" s="136"/>
      <c r="C36" s="140">
        <v>32</v>
      </c>
      <c r="D36" s="24" t="s">
        <v>819</v>
      </c>
      <c r="E36" s="10"/>
      <c r="F36" s="28"/>
      <c r="G36" s="10"/>
      <c r="H36" s="96"/>
      <c r="I36" s="88"/>
      <c r="J36" s="84"/>
      <c r="K36" s="135"/>
      <c r="L36" s="136"/>
      <c r="M36" s="140">
        <v>32</v>
      </c>
      <c r="N36" s="24" t="s">
        <v>819</v>
      </c>
      <c r="O36" s="10"/>
      <c r="P36" s="28"/>
      <c r="Q36" s="10"/>
      <c r="R36" s="96"/>
      <c r="S36" s="88"/>
    </row>
    <row r="37" spans="1:19">
      <c r="A37" s="135"/>
      <c r="B37" s="136"/>
      <c r="C37" s="140">
        <v>33</v>
      </c>
      <c r="D37" s="24" t="s">
        <v>819</v>
      </c>
      <c r="E37" s="10"/>
      <c r="F37" s="28"/>
      <c r="G37" s="10"/>
      <c r="H37" s="96"/>
      <c r="I37" s="88"/>
      <c r="J37" s="84"/>
      <c r="K37" s="135"/>
      <c r="L37" s="136"/>
      <c r="M37" s="140">
        <v>33</v>
      </c>
      <c r="N37" s="24" t="s">
        <v>819</v>
      </c>
      <c r="O37" s="10"/>
      <c r="P37" s="28"/>
      <c r="Q37" s="10"/>
      <c r="R37" s="96"/>
      <c r="S37" s="88"/>
    </row>
    <row r="38" spans="1:19">
      <c r="A38" s="135"/>
      <c r="B38" s="136"/>
      <c r="C38" s="140">
        <v>34</v>
      </c>
      <c r="D38" s="24" t="s">
        <v>819</v>
      </c>
      <c r="E38" s="10"/>
      <c r="F38" s="28"/>
      <c r="G38" s="10"/>
      <c r="H38" s="96"/>
      <c r="I38" s="88"/>
      <c r="J38" s="84"/>
      <c r="K38" s="135"/>
      <c r="L38" s="136"/>
      <c r="M38" s="140">
        <v>34</v>
      </c>
      <c r="N38" s="24" t="s">
        <v>819</v>
      </c>
      <c r="O38" s="10"/>
      <c r="P38" s="28"/>
      <c r="Q38" s="10"/>
      <c r="R38" s="96"/>
      <c r="S38" s="88"/>
    </row>
    <row r="39" spans="1:19">
      <c r="A39" s="135"/>
      <c r="B39" s="136"/>
      <c r="C39" s="140">
        <v>35</v>
      </c>
      <c r="D39" s="24" t="s">
        <v>819</v>
      </c>
      <c r="E39" s="10"/>
      <c r="F39" s="28"/>
      <c r="G39" s="10"/>
      <c r="H39" s="96"/>
      <c r="I39" s="88"/>
      <c r="J39" s="84"/>
      <c r="K39" s="135"/>
      <c r="L39" s="136"/>
      <c r="M39" s="140">
        <v>35</v>
      </c>
      <c r="N39" s="24" t="s">
        <v>819</v>
      </c>
      <c r="O39" s="10"/>
      <c r="P39" s="28"/>
      <c r="Q39" s="10"/>
      <c r="R39" s="96"/>
      <c r="S39" s="88"/>
    </row>
    <row r="40" spans="1:19">
      <c r="A40" s="135"/>
      <c r="B40" s="136"/>
      <c r="C40" s="140">
        <v>36</v>
      </c>
      <c r="D40" s="24" t="s">
        <v>819</v>
      </c>
      <c r="E40" s="10"/>
      <c r="F40" s="28"/>
      <c r="G40" s="10"/>
      <c r="H40" s="96"/>
      <c r="I40" s="88"/>
      <c r="J40" s="84"/>
      <c r="K40" s="135"/>
      <c r="L40" s="136"/>
      <c r="M40" s="140">
        <v>36</v>
      </c>
      <c r="N40" s="24" t="s">
        <v>819</v>
      </c>
      <c r="O40" s="10"/>
      <c r="P40" s="28"/>
      <c r="Q40" s="10"/>
      <c r="R40" s="96"/>
      <c r="S40" s="88"/>
    </row>
    <row r="41" spans="1:19">
      <c r="A41" s="135"/>
      <c r="B41" s="136"/>
      <c r="C41" s="140">
        <v>37</v>
      </c>
      <c r="D41" s="24" t="s">
        <v>819</v>
      </c>
      <c r="E41" s="10"/>
      <c r="F41" s="28"/>
      <c r="G41" s="10"/>
      <c r="H41" s="96"/>
      <c r="I41" s="88"/>
      <c r="J41" s="84"/>
      <c r="K41" s="135"/>
      <c r="L41" s="136"/>
      <c r="M41" s="140">
        <v>37</v>
      </c>
      <c r="N41" s="24" t="s">
        <v>819</v>
      </c>
      <c r="O41" s="10"/>
      <c r="P41" s="28"/>
      <c r="Q41" s="10"/>
      <c r="R41" s="96"/>
      <c r="S41" s="88"/>
    </row>
    <row r="42" spans="1:19">
      <c r="A42" s="135"/>
      <c r="B42" s="136"/>
      <c r="C42" s="140">
        <v>38</v>
      </c>
      <c r="D42" s="24" t="s">
        <v>819</v>
      </c>
      <c r="E42" s="10"/>
      <c r="F42" s="28"/>
      <c r="G42" s="10"/>
      <c r="H42" s="96"/>
      <c r="I42" s="88"/>
      <c r="J42" s="84"/>
      <c r="K42" s="135"/>
      <c r="L42" s="136"/>
      <c r="M42" s="140">
        <v>38</v>
      </c>
      <c r="N42" s="24" t="s">
        <v>819</v>
      </c>
      <c r="O42" s="10"/>
      <c r="P42" s="28"/>
      <c r="Q42" s="10"/>
      <c r="R42" s="96"/>
      <c r="S42" s="88"/>
    </row>
    <row r="43" spans="1:19">
      <c r="A43" s="135"/>
      <c r="B43" s="136"/>
      <c r="C43" s="140">
        <v>39</v>
      </c>
      <c r="D43" s="24" t="s">
        <v>819</v>
      </c>
      <c r="E43" s="10"/>
      <c r="F43" s="28"/>
      <c r="G43" s="10"/>
      <c r="H43" s="96"/>
      <c r="I43" s="88"/>
      <c r="J43" s="84"/>
      <c r="K43" s="135"/>
      <c r="L43" s="136"/>
      <c r="M43" s="140">
        <v>39</v>
      </c>
      <c r="N43" s="24" t="s">
        <v>819</v>
      </c>
      <c r="O43" s="10"/>
      <c r="P43" s="28"/>
      <c r="Q43" s="10"/>
      <c r="R43" s="96"/>
      <c r="S43" s="88"/>
    </row>
    <row r="44" spans="1:19">
      <c r="A44" s="135"/>
      <c r="B44" s="136"/>
      <c r="C44" s="140">
        <v>40</v>
      </c>
      <c r="D44" s="24" t="s">
        <v>819</v>
      </c>
      <c r="E44" s="10"/>
      <c r="F44" s="28"/>
      <c r="G44" s="10"/>
      <c r="H44" s="96"/>
      <c r="I44" s="88"/>
      <c r="J44" s="84"/>
      <c r="K44" s="135"/>
      <c r="L44" s="136"/>
      <c r="M44" s="140">
        <v>40</v>
      </c>
      <c r="N44" s="24" t="s">
        <v>819</v>
      </c>
      <c r="O44" s="10"/>
      <c r="P44" s="28"/>
      <c r="Q44" s="10"/>
      <c r="R44" s="96"/>
      <c r="S44" s="88"/>
    </row>
    <row r="45" spans="1:19">
      <c r="A45" s="135"/>
      <c r="B45" s="136"/>
      <c r="C45" s="140">
        <v>41</v>
      </c>
      <c r="D45" s="24" t="s">
        <v>819</v>
      </c>
      <c r="E45" s="10"/>
      <c r="F45" s="28"/>
      <c r="G45" s="10"/>
      <c r="H45" s="96"/>
      <c r="I45" s="88"/>
      <c r="J45" s="84"/>
      <c r="K45" s="135"/>
      <c r="L45" s="136"/>
      <c r="M45" s="140">
        <v>41</v>
      </c>
      <c r="N45" s="24" t="s">
        <v>819</v>
      </c>
      <c r="O45" s="10"/>
      <c r="P45" s="28"/>
      <c r="Q45" s="10"/>
      <c r="R45" s="96"/>
      <c r="S45" s="88"/>
    </row>
    <row r="46" spans="1:19">
      <c r="A46" s="135"/>
      <c r="B46" s="136"/>
      <c r="C46" s="140">
        <v>42</v>
      </c>
      <c r="D46" s="24" t="s">
        <v>819</v>
      </c>
      <c r="E46" s="10"/>
      <c r="F46" s="28"/>
      <c r="G46" s="10"/>
      <c r="H46" s="96"/>
      <c r="I46" s="88"/>
      <c r="J46" s="84"/>
      <c r="K46" s="135"/>
      <c r="L46" s="136"/>
      <c r="M46" s="140">
        <v>42</v>
      </c>
      <c r="N46" s="24" t="s">
        <v>819</v>
      </c>
      <c r="O46" s="10"/>
      <c r="P46" s="28"/>
      <c r="Q46" s="10"/>
      <c r="R46" s="96"/>
      <c r="S46" s="88"/>
    </row>
    <row r="47" spans="1:19">
      <c r="A47" s="135"/>
      <c r="B47" s="136"/>
      <c r="C47" s="140">
        <v>43</v>
      </c>
      <c r="D47" s="24" t="s">
        <v>819</v>
      </c>
      <c r="E47" s="10"/>
      <c r="F47" s="28"/>
      <c r="G47" s="10"/>
      <c r="H47" s="96"/>
      <c r="I47" s="88"/>
      <c r="J47" s="84"/>
      <c r="K47" s="135"/>
      <c r="L47" s="136"/>
      <c r="M47" s="140">
        <v>43</v>
      </c>
      <c r="N47" s="24" t="s">
        <v>819</v>
      </c>
      <c r="O47" s="10"/>
      <c r="P47" s="28"/>
      <c r="Q47" s="10"/>
      <c r="R47" s="96"/>
      <c r="S47" s="88"/>
    </row>
    <row r="48" spans="1:19">
      <c r="A48" s="135"/>
      <c r="B48" s="136"/>
      <c r="C48" s="140">
        <v>44</v>
      </c>
      <c r="D48" s="24" t="s">
        <v>819</v>
      </c>
      <c r="E48" s="10"/>
      <c r="F48" s="28"/>
      <c r="G48" s="10"/>
      <c r="H48" s="96"/>
      <c r="I48" s="88"/>
      <c r="J48" s="84"/>
      <c r="K48" s="135"/>
      <c r="L48" s="136"/>
      <c r="M48" s="140">
        <v>44</v>
      </c>
      <c r="N48" s="24" t="s">
        <v>819</v>
      </c>
      <c r="O48" s="10"/>
      <c r="P48" s="28"/>
      <c r="Q48" s="10"/>
      <c r="R48" s="96"/>
      <c r="S48" s="88"/>
    </row>
    <row r="49" spans="1:19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8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</row>
    <row r="50" spans="1:19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8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</row>
    <row r="51" spans="1:19">
      <c r="A51" s="135"/>
      <c r="B51" s="136"/>
      <c r="C51" s="94">
        <v>47</v>
      </c>
      <c r="D51" s="24" t="s">
        <v>819</v>
      </c>
      <c r="E51" s="10" t="str">
        <f>VLOOKUP(F51,'00设备表'!$D:$F,3,0)</f>
        <v>HW108-09</v>
      </c>
      <c r="F51" s="144" t="str">
        <f>$L$1</f>
        <v>运维区万兆管理交换机-2</v>
      </c>
      <c r="G51" s="10" t="str">
        <f>VLOOKUP(F51,'00设备表'!$D:$F,2,0)</f>
        <v>华为CE6881H</v>
      </c>
      <c r="H51" s="151" t="s">
        <v>925</v>
      </c>
      <c r="I51" s="88" t="s">
        <v>612</v>
      </c>
      <c r="K51" s="135"/>
      <c r="L51" s="136"/>
      <c r="M51" s="94">
        <v>47</v>
      </c>
      <c r="N51" s="24" t="s">
        <v>819</v>
      </c>
      <c r="O51" s="10" t="str">
        <f>VLOOKUP(P51,'00设备表'!$D:$F,3,0)</f>
        <v>HW108-07</v>
      </c>
      <c r="P51" s="144" t="str">
        <f>$B$1</f>
        <v>运维区万兆管理交换机-1</v>
      </c>
      <c r="Q51" s="10" t="str">
        <f>VLOOKUP(P51,'00设备表'!$D:$F,2,0)</f>
        <v>华为CE6881H</v>
      </c>
      <c r="R51" s="151" t="s">
        <v>925</v>
      </c>
      <c r="S51" s="88" t="s">
        <v>612</v>
      </c>
    </row>
    <row r="52" spans="1:19">
      <c r="A52" s="135"/>
      <c r="B52" s="48"/>
      <c r="C52" s="94">
        <v>48</v>
      </c>
      <c r="D52" s="24" t="s">
        <v>819</v>
      </c>
      <c r="E52" s="10" t="str">
        <f>VLOOKUP(F52,'00设备表'!$D:$F,3,0)</f>
        <v>HW108-09</v>
      </c>
      <c r="F52" s="144" t="str">
        <f>$L$1</f>
        <v>运维区万兆管理交换机-2</v>
      </c>
      <c r="G52" s="10" t="str">
        <f>VLOOKUP(F52,'00设备表'!$D:$F,2,0)</f>
        <v>华为CE6881H</v>
      </c>
      <c r="H52" s="151" t="s">
        <v>927</v>
      </c>
      <c r="I52" s="88" t="s">
        <v>612</v>
      </c>
      <c r="K52" s="135"/>
      <c r="L52" s="48"/>
      <c r="M52" s="94">
        <v>48</v>
      </c>
      <c r="N52" s="24" t="s">
        <v>819</v>
      </c>
      <c r="O52" s="10" t="str">
        <f>VLOOKUP(P52,'00设备表'!$D:$F,3,0)</f>
        <v>HW108-07</v>
      </c>
      <c r="P52" s="144" t="str">
        <f>$B$1</f>
        <v>运维区万兆管理交换机-1</v>
      </c>
      <c r="Q52" s="10" t="str">
        <f>VLOOKUP(P52,'00设备表'!$D:$F,2,0)</f>
        <v>华为CE6881H</v>
      </c>
      <c r="R52" s="151" t="s">
        <v>927</v>
      </c>
      <c r="S52" s="88" t="s">
        <v>612</v>
      </c>
    </row>
    <row r="53" spans="1:19">
      <c r="A53" s="135"/>
      <c r="B53" s="48" t="s">
        <v>929</v>
      </c>
      <c r="C53" s="94">
        <v>49</v>
      </c>
      <c r="D53" s="139" t="s">
        <v>796</v>
      </c>
      <c r="E53" s="10"/>
      <c r="F53" s="28"/>
      <c r="G53" s="10"/>
      <c r="H53" s="95"/>
      <c r="I53" s="88"/>
      <c r="J53" s="107"/>
      <c r="K53" s="135"/>
      <c r="L53" s="48" t="s">
        <v>929</v>
      </c>
      <c r="M53" s="94">
        <v>49</v>
      </c>
      <c r="N53" s="139" t="s">
        <v>796</v>
      </c>
      <c r="O53" s="10"/>
      <c r="P53" s="28"/>
      <c r="Q53" s="10"/>
      <c r="R53" s="95"/>
      <c r="S53" s="88"/>
    </row>
    <row r="54" spans="1:19">
      <c r="A54" s="135"/>
      <c r="B54" s="48"/>
      <c r="C54" s="94">
        <v>50</v>
      </c>
      <c r="D54" s="139" t="s">
        <v>796</v>
      </c>
      <c r="E54" s="10"/>
      <c r="F54" s="28"/>
      <c r="G54" s="10"/>
      <c r="H54" s="95"/>
      <c r="I54" s="88"/>
      <c r="J54" s="107"/>
      <c r="K54" s="135"/>
      <c r="L54" s="48"/>
      <c r="M54" s="94">
        <v>50</v>
      </c>
      <c r="N54" s="139" t="s">
        <v>796</v>
      </c>
      <c r="O54" s="10"/>
      <c r="P54" s="28"/>
      <c r="Q54" s="10"/>
      <c r="R54" s="95"/>
      <c r="S54" s="88"/>
    </row>
    <row r="55" spans="1:19">
      <c r="A55" s="135"/>
      <c r="B55" s="48"/>
      <c r="C55" s="94">
        <v>51</v>
      </c>
      <c r="D55" s="139" t="s">
        <v>796</v>
      </c>
      <c r="E55" s="10" t="str">
        <f>VLOOKUP(F55,'00设备表'!$D:$F,3,0)</f>
        <v>HW108-09</v>
      </c>
      <c r="F55" s="144" t="str">
        <f>$L$1</f>
        <v>运维区万兆管理交换机-2</v>
      </c>
      <c r="G55" s="10" t="str">
        <f>VLOOKUP(F55,'00设备表'!$D:$F,2,0)</f>
        <v>华为CE6881H</v>
      </c>
      <c r="H55" s="110" t="s">
        <v>961</v>
      </c>
      <c r="I55" s="88" t="s">
        <v>611</v>
      </c>
      <c r="J55" s="107"/>
      <c r="K55" s="135"/>
      <c r="L55" s="48"/>
      <c r="M55" s="94">
        <v>51</v>
      </c>
      <c r="N55" s="139" t="s">
        <v>796</v>
      </c>
      <c r="O55" s="10" t="str">
        <f>VLOOKUP(P55,'00设备表'!$D:$F,3,0)</f>
        <v>HW108-07</v>
      </c>
      <c r="P55" s="144" t="str">
        <f>$B$1</f>
        <v>运维区万兆管理交换机-1</v>
      </c>
      <c r="Q55" s="10" t="str">
        <f>VLOOKUP(P55,'00设备表'!$D:$F,2,0)</f>
        <v>华为CE6881H</v>
      </c>
      <c r="R55" s="110" t="s">
        <v>961</v>
      </c>
      <c r="S55" s="88" t="s">
        <v>611</v>
      </c>
    </row>
    <row r="56" spans="1:19">
      <c r="A56" s="135"/>
      <c r="B56" s="48"/>
      <c r="C56" s="94">
        <v>52</v>
      </c>
      <c r="D56" s="139" t="s">
        <v>796</v>
      </c>
      <c r="E56" s="10" t="str">
        <f>VLOOKUP(F56,'00设备表'!$D:$F,3,0)</f>
        <v>HW108-09</v>
      </c>
      <c r="F56" s="144" t="str">
        <f>$L$1</f>
        <v>运维区万兆管理交换机-2</v>
      </c>
      <c r="G56" s="10" t="str">
        <f>VLOOKUP(F56,'00设备表'!$D:$F,2,0)</f>
        <v>华为CE6881H</v>
      </c>
      <c r="H56" s="110" t="s">
        <v>962</v>
      </c>
      <c r="I56" s="88" t="s">
        <v>611</v>
      </c>
      <c r="J56" s="112"/>
      <c r="K56" s="135"/>
      <c r="L56" s="48"/>
      <c r="M56" s="94">
        <v>52</v>
      </c>
      <c r="N56" s="139" t="s">
        <v>796</v>
      </c>
      <c r="O56" s="10" t="str">
        <f>VLOOKUP(P56,'00设备表'!$D:$F,3,0)</f>
        <v>HW108-07</v>
      </c>
      <c r="P56" s="144" t="str">
        <f>$B$1</f>
        <v>运维区万兆管理交换机-1</v>
      </c>
      <c r="Q56" s="10" t="str">
        <f>VLOOKUP(P56,'00设备表'!$D:$F,2,0)</f>
        <v>华为CE6881H</v>
      </c>
      <c r="R56" s="110" t="s">
        <v>962</v>
      </c>
      <c r="S56" s="88" t="s">
        <v>611</v>
      </c>
    </row>
    <row r="57" spans="1:19">
      <c r="A57" s="135"/>
      <c r="B57" s="48"/>
      <c r="C57" s="94">
        <v>53</v>
      </c>
      <c r="D57" s="139" t="s">
        <v>796</v>
      </c>
      <c r="K57" s="135"/>
      <c r="L57" s="48"/>
      <c r="M57" s="94">
        <v>53</v>
      </c>
      <c r="N57" s="139" t="s">
        <v>796</v>
      </c>
    </row>
    <row r="58" spans="1:19">
      <c r="A58" s="149"/>
      <c r="B58" s="48"/>
      <c r="C58" s="94">
        <v>54</v>
      </c>
      <c r="D58" s="139" t="s">
        <v>796</v>
      </c>
      <c r="K58" s="149"/>
      <c r="L58" s="48"/>
      <c r="M58" s="94">
        <v>54</v>
      </c>
      <c r="N58" s="139" t="s">
        <v>796</v>
      </c>
    </row>
  </sheetData>
  <mergeCells count="10">
    <mergeCell ref="A3:C3"/>
    <mergeCell ref="K3:M3"/>
    <mergeCell ref="A4:C4"/>
    <mergeCell ref="K4:M4"/>
    <mergeCell ref="A5:A58"/>
    <mergeCell ref="B5:B52"/>
    <mergeCell ref="B53:B58"/>
    <mergeCell ref="K5:K58"/>
    <mergeCell ref="L5:L52"/>
    <mergeCell ref="L53:L58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N61"/>
  <sheetViews>
    <sheetView zoomScale="85" zoomScaleNormal="85" topLeftCell="T1" workbookViewId="0">
      <selection activeCell="AE23" sqref="AE23"/>
    </sheetView>
  </sheetViews>
  <sheetFormatPr defaultColWidth="9" defaultRowHeight="16.8"/>
  <cols>
    <col min="1" max="1" width="7.4375" customWidth="1"/>
    <col min="2" max="2" width="9.66964285714286" customWidth="1"/>
    <col min="3" max="3" width="9.10714285714286" customWidth="1"/>
    <col min="4" max="4" width="12.5625" customWidth="1"/>
    <col min="5" max="5" width="11.8839285714286" style="115" customWidth="1"/>
    <col min="6" max="6" width="30" customWidth="1"/>
    <col min="7" max="7" width="21.3303571428571" style="115" customWidth="1"/>
    <col min="8" max="8" width="13.7767857142857" customWidth="1"/>
    <col min="9" max="9" width="7.88392857142857" customWidth="1"/>
    <col min="10" max="10" width="16.4375" customWidth="1"/>
    <col min="11" max="11" width="11.3303571428571" customWidth="1"/>
    <col min="12" max="12" width="10.8839285714286" customWidth="1"/>
    <col min="13" max="13" width="10.6696428571429" customWidth="1"/>
    <col min="14" max="14" width="12.5625" customWidth="1"/>
    <col min="15" max="15" width="11.8839285714286" style="115" customWidth="1"/>
    <col min="16" max="16" width="30.2142857142857" customWidth="1"/>
    <col min="17" max="17" width="21.3303571428571" style="115" customWidth="1"/>
    <col min="18" max="18" width="13.7767857142857" customWidth="1"/>
    <col min="19" max="19" width="7.88392857142857" customWidth="1"/>
    <col min="20" max="21" width="9.10714285714286" style="116"/>
    <col min="22" max="22" width="7.4375" customWidth="1"/>
    <col min="23" max="23" width="9.66964285714286" customWidth="1"/>
    <col min="24" max="24" width="9.10714285714286" customWidth="1"/>
    <col min="25" max="25" width="10.4375" customWidth="1"/>
    <col min="26" max="26" width="11.8839285714286" style="115" customWidth="1"/>
    <col min="27" max="27" width="29.3303571428571" customWidth="1"/>
    <col min="28" max="28" width="18" style="115" customWidth="1"/>
    <col min="29" max="29" width="13.5625" customWidth="1"/>
    <col min="30" max="30" width="7.88392857142857" customWidth="1"/>
    <col min="31" max="31" width="16.4375" customWidth="1"/>
    <col min="32" max="32" width="11.3303571428571" customWidth="1"/>
    <col min="33" max="33" width="10.8839285714286" customWidth="1"/>
    <col min="34" max="34" width="10.6696428571429" customWidth="1"/>
    <col min="35" max="35" width="10.4375" customWidth="1"/>
    <col min="36" max="36" width="12.7767857142857" style="115" customWidth="1"/>
    <col min="37" max="37" width="30.2142857142857" customWidth="1"/>
    <col min="38" max="38" width="21.3303571428571" style="115" customWidth="1"/>
    <col min="39" max="39" width="13.7767857142857" customWidth="1"/>
    <col min="40" max="40" width="7.88392857142857" customWidth="1"/>
  </cols>
  <sheetData>
    <row r="1" s="45" customFormat="1" ht="61" spans="1:40">
      <c r="A1" s="10" t="str">
        <f>VLOOKUP(B1,'00设备表'!$D:$F,3,0)</f>
        <v>HW105-06</v>
      </c>
      <c r="B1" s="117" t="str">
        <f>'00设备表'!D40</f>
        <v>政务外网区万兆业务管理交换机-1</v>
      </c>
      <c r="C1" s="17" t="str">
        <f>VLOOKUP(B1,'00设备表'!$D:$F,2,0)</f>
        <v>华为CE6881H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HW105-08</v>
      </c>
      <c r="L1" s="117" t="str">
        <f>'00设备表'!D49</f>
        <v>政务外网区万兆业务管理交换机-2</v>
      </c>
      <c r="M1" s="43" t="str">
        <f>VLOOKUP(L1,'00设备表'!$D:$F,2,0)</f>
        <v>华为CE6881H</v>
      </c>
      <c r="N1" s="58"/>
      <c r="O1" s="58"/>
      <c r="P1" s="58"/>
      <c r="Q1" s="58"/>
      <c r="R1" s="58"/>
      <c r="S1" s="58"/>
      <c r="T1" s="118"/>
      <c r="U1" s="118"/>
      <c r="V1" s="10" t="str">
        <f>VLOOKUP(W1,'00设备表'!$D:$F,3,0)</f>
        <v>HW107-07</v>
      </c>
      <c r="W1" s="117" t="str">
        <f>'00设备表'!D112</f>
        <v>互联网区万兆业务管理交换机-1</v>
      </c>
      <c r="X1" s="17" t="str">
        <f>VLOOKUP(W1,'00设备表'!$D:$F,2,0)</f>
        <v>华为CE6881H</v>
      </c>
      <c r="Y1" s="58"/>
      <c r="Z1" s="58"/>
      <c r="AA1" s="58"/>
      <c r="AB1" s="58"/>
      <c r="AC1" s="58"/>
      <c r="AD1" s="58"/>
      <c r="AE1" s="58"/>
      <c r="AF1" s="57" t="str">
        <f>VLOOKUP(AG1,'00设备表'!$D:$F,3,0)</f>
        <v>HW107-08</v>
      </c>
      <c r="AG1" s="117" t="str">
        <f>'00设备表'!D121</f>
        <v>互联网区万兆业务管理交换机-2</v>
      </c>
      <c r="AH1" s="43" t="str">
        <f>VLOOKUP(AG1,'00设备表'!$D:$F,2,0)</f>
        <v>华为CE6881H</v>
      </c>
      <c r="AI1" s="58"/>
      <c r="AJ1" s="58"/>
      <c r="AK1" s="58"/>
      <c r="AL1" s="58"/>
      <c r="AM1" s="58"/>
      <c r="AN1" s="58"/>
    </row>
    <row r="2" s="114" customFormat="1" spans="1:40">
      <c r="A2" s="119" t="s">
        <v>775</v>
      </c>
      <c r="B2" s="83" t="s">
        <v>913</v>
      </c>
      <c r="C2" s="23" t="s">
        <v>777</v>
      </c>
      <c r="D2" s="22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22" t="s">
        <v>335</v>
      </c>
      <c r="J2" s="120"/>
      <c r="K2" s="119" t="s">
        <v>775</v>
      </c>
      <c r="L2" s="83" t="s">
        <v>913</v>
      </c>
      <c r="M2" s="23" t="s">
        <v>777</v>
      </c>
      <c r="N2" s="22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22" t="s">
        <v>335</v>
      </c>
      <c r="T2" s="121"/>
      <c r="U2" s="121"/>
      <c r="V2" s="119" t="s">
        <v>775</v>
      </c>
      <c r="W2" s="83" t="s">
        <v>913</v>
      </c>
      <c r="X2" s="23" t="s">
        <v>777</v>
      </c>
      <c r="Y2" s="22" t="s">
        <v>879</v>
      </c>
      <c r="Z2" s="83" t="s">
        <v>880</v>
      </c>
      <c r="AA2" s="83" t="s">
        <v>780</v>
      </c>
      <c r="AB2" s="83" t="s">
        <v>781</v>
      </c>
      <c r="AC2" s="83" t="s">
        <v>782</v>
      </c>
      <c r="AD2" s="22" t="s">
        <v>335</v>
      </c>
      <c r="AE2" s="120"/>
      <c r="AF2" s="119" t="s">
        <v>775</v>
      </c>
      <c r="AG2" s="83" t="s">
        <v>913</v>
      </c>
      <c r="AH2" s="23" t="s">
        <v>777</v>
      </c>
      <c r="AI2" s="22" t="s">
        <v>879</v>
      </c>
      <c r="AJ2" s="83" t="s">
        <v>880</v>
      </c>
      <c r="AK2" s="83" t="s">
        <v>780</v>
      </c>
      <c r="AL2" s="83" t="s">
        <v>781</v>
      </c>
      <c r="AM2" s="83" t="s">
        <v>782</v>
      </c>
      <c r="AN2" s="22" t="s">
        <v>335</v>
      </c>
    </row>
    <row r="3" customFormat="1" spans="1:40">
      <c r="A3" s="85" t="s">
        <v>914</v>
      </c>
      <c r="B3" s="86"/>
      <c r="C3" s="89"/>
      <c r="D3" s="24" t="s">
        <v>786</v>
      </c>
      <c r="E3" s="122"/>
      <c r="F3" s="123"/>
      <c r="G3" s="10"/>
      <c r="H3" s="24"/>
      <c r="I3" s="24"/>
      <c r="J3" s="124"/>
      <c r="K3" s="85" t="s">
        <v>914</v>
      </c>
      <c r="L3" s="86"/>
      <c r="M3" s="89"/>
      <c r="N3" s="24" t="s">
        <v>786</v>
      </c>
      <c r="O3" s="122"/>
      <c r="P3" s="123"/>
      <c r="Q3" s="10"/>
      <c r="R3" s="24"/>
      <c r="S3" s="24"/>
      <c r="T3" s="116"/>
      <c r="U3" s="116"/>
      <c r="V3" s="85" t="s">
        <v>914</v>
      </c>
      <c r="W3" s="86"/>
      <c r="X3" s="89"/>
      <c r="Y3" s="24" t="s">
        <v>786</v>
      </c>
      <c r="Z3" s="122"/>
      <c r="AA3" s="123"/>
      <c r="AB3" s="10"/>
      <c r="AC3" s="24"/>
      <c r="AD3" s="24"/>
      <c r="AE3" s="124"/>
      <c r="AF3" s="85" t="s">
        <v>914</v>
      </c>
      <c r="AG3" s="86"/>
      <c r="AH3" s="89"/>
      <c r="AI3" s="24" t="s">
        <v>786</v>
      </c>
      <c r="AJ3" s="122"/>
      <c r="AK3" s="123"/>
      <c r="AL3" s="10"/>
      <c r="AM3" s="24"/>
      <c r="AN3" s="24"/>
    </row>
    <row r="4" customFormat="1" spans="1:40">
      <c r="A4" s="85" t="s">
        <v>789</v>
      </c>
      <c r="B4" s="86"/>
      <c r="C4" s="89"/>
      <c r="D4" s="24" t="s">
        <v>786</v>
      </c>
      <c r="E4" s="10" t="str">
        <f>VLOOKUP(F4,'00设备表'!$D:$F,3,0)</f>
        <v>HW105-02</v>
      </c>
      <c r="F4" s="28" t="s">
        <v>358</v>
      </c>
      <c r="G4" s="10" t="str">
        <f>VLOOKUP(F4,'00设备表'!$D:$F,2,0)</f>
        <v>华为5855</v>
      </c>
      <c r="H4" s="24" t="s">
        <v>951</v>
      </c>
      <c r="I4" s="24"/>
      <c r="J4" s="124"/>
      <c r="K4" s="85" t="s">
        <v>789</v>
      </c>
      <c r="L4" s="86"/>
      <c r="M4" s="89"/>
      <c r="N4" s="24" t="s">
        <v>786</v>
      </c>
      <c r="O4" s="10" t="str">
        <f>VLOOKUP(P4,'00设备表'!$D:$F,3,0)</f>
        <v>HW105-02</v>
      </c>
      <c r="P4" s="28" t="s">
        <v>358</v>
      </c>
      <c r="Q4" s="10" t="str">
        <f>VLOOKUP(P4,'00设备表'!$D:$F,2,0)</f>
        <v>华为5855</v>
      </c>
      <c r="R4" s="24" t="s">
        <v>902</v>
      </c>
      <c r="S4" s="24"/>
      <c r="T4" s="125"/>
      <c r="U4" s="116"/>
      <c r="V4" s="85" t="s">
        <v>789</v>
      </c>
      <c r="W4" s="86"/>
      <c r="X4" s="89"/>
      <c r="Y4" s="24" t="s">
        <v>786</v>
      </c>
      <c r="Z4" s="10" t="str">
        <f>VLOOKUP(AA4,'00设备表'!$D:$F,3,0)</f>
        <v>HW107-08</v>
      </c>
      <c r="AA4" s="28" t="s">
        <v>498</v>
      </c>
      <c r="AB4" s="10" t="str">
        <f>VLOOKUP(AA4,'00设备表'!$D:$F,2,0)</f>
        <v>华为5855</v>
      </c>
      <c r="AC4" s="24" t="s">
        <v>911</v>
      </c>
      <c r="AD4" s="24"/>
      <c r="AE4" s="124"/>
      <c r="AF4" s="85" t="s">
        <v>789</v>
      </c>
      <c r="AG4" s="86"/>
      <c r="AH4" s="89"/>
      <c r="AI4" s="24" t="s">
        <v>786</v>
      </c>
      <c r="AJ4" s="10" t="str">
        <f>VLOOKUP(AK4,'00设备表'!$D:$F,3,0)</f>
        <v>HW107-08</v>
      </c>
      <c r="AK4" s="28" t="s">
        <v>498</v>
      </c>
      <c r="AL4" s="10" t="str">
        <f>VLOOKUP(AK4,'00设备表'!$D:$F,2,0)</f>
        <v>华为5855</v>
      </c>
      <c r="AM4" s="24" t="s">
        <v>915</v>
      </c>
      <c r="AN4" s="24"/>
    </row>
    <row r="5" customFormat="1" spans="1:40">
      <c r="A5" s="126">
        <v>0</v>
      </c>
      <c r="B5" s="49" t="s">
        <v>919</v>
      </c>
      <c r="C5" s="127">
        <v>1</v>
      </c>
      <c r="D5" s="24" t="s">
        <v>819</v>
      </c>
      <c r="E5" s="10" t="str">
        <f>VLOOKUP(F5,'00设备表'!$D:$F,3,0)</f>
        <v>HW105-06</v>
      </c>
      <c r="F5" s="128" t="s">
        <v>394</v>
      </c>
      <c r="G5" s="10" t="str">
        <f>VLOOKUP(F5,'00设备表'!$D:$F,2,0)</f>
        <v>烽火R220K V2</v>
      </c>
      <c r="H5" s="54" t="s">
        <v>938</v>
      </c>
      <c r="I5" s="48"/>
      <c r="J5" s="124"/>
      <c r="K5" s="126">
        <v>0</v>
      </c>
      <c r="L5" s="49" t="s">
        <v>919</v>
      </c>
      <c r="M5" s="127">
        <v>1</v>
      </c>
      <c r="N5" s="24" t="s">
        <v>819</v>
      </c>
      <c r="O5" s="10" t="str">
        <f>VLOOKUP(P5,'00设备表'!$D:$F,3,0)</f>
        <v>HW105-06</v>
      </c>
      <c r="P5" s="128" t="s">
        <v>394</v>
      </c>
      <c r="Q5" s="10" t="str">
        <f>VLOOKUP(P5,'00设备表'!$D:$F,2,0)</f>
        <v>烽火R220K V2</v>
      </c>
      <c r="R5" s="54" t="s">
        <v>940</v>
      </c>
      <c r="S5" s="48"/>
      <c r="T5" s="125"/>
      <c r="U5" s="116"/>
      <c r="V5" s="126">
        <v>0</v>
      </c>
      <c r="W5" s="49" t="s">
        <v>919</v>
      </c>
      <c r="X5" s="127">
        <v>1</v>
      </c>
      <c r="Y5" s="24" t="s">
        <v>819</v>
      </c>
      <c r="Z5" s="10" t="str">
        <f>VLOOKUP(AA5,'00设备表'!$D:$F,3,0)</f>
        <v>HW107-07</v>
      </c>
      <c r="AA5" s="129" t="s">
        <v>488</v>
      </c>
      <c r="AB5" s="36" t="str">
        <f>VLOOKUP(AA5,'00设备表'!$D:$F,2,0)</f>
        <v>烽火R220K V2</v>
      </c>
      <c r="AC5" s="54" t="s">
        <v>943</v>
      </c>
      <c r="AD5" s="130"/>
      <c r="AE5" s="131"/>
      <c r="AF5" s="132">
        <v>0</v>
      </c>
      <c r="AG5" s="133" t="s">
        <v>919</v>
      </c>
      <c r="AH5" s="134">
        <v>1</v>
      </c>
      <c r="AI5" s="54" t="s">
        <v>819</v>
      </c>
      <c r="AJ5" s="36" t="str">
        <f>VLOOKUP(AK5,'00设备表'!$D:$F,3,0)</f>
        <v>HW107-07</v>
      </c>
      <c r="AK5" s="129" t="s">
        <v>488</v>
      </c>
      <c r="AL5" s="36" t="str">
        <f>VLOOKUP(AK5,'00设备表'!$D:$F,2,0)</f>
        <v>烽火R220K V2</v>
      </c>
      <c r="AM5" s="54" t="s">
        <v>944</v>
      </c>
      <c r="AN5" s="48"/>
    </row>
    <row r="6" customFormat="1" spans="1:40">
      <c r="A6" s="135"/>
      <c r="B6" s="136"/>
      <c r="C6" s="127">
        <v>2</v>
      </c>
      <c r="D6" s="24" t="s">
        <v>819</v>
      </c>
      <c r="E6" s="10" t="str">
        <f>VLOOKUP(F6,'00设备表'!$D:$F,3,0)</f>
        <v>HW105-08</v>
      </c>
      <c r="F6" s="128" t="s">
        <v>405</v>
      </c>
      <c r="G6" s="10" t="str">
        <f>VLOOKUP(F6,'00设备表'!$D:$F,2,0)</f>
        <v>烽火R220K V2</v>
      </c>
      <c r="H6" s="54" t="s">
        <v>938</v>
      </c>
      <c r="I6" s="48"/>
      <c r="J6" s="124"/>
      <c r="K6" s="135"/>
      <c r="L6" s="136"/>
      <c r="M6" s="127">
        <v>2</v>
      </c>
      <c r="N6" s="24" t="s">
        <v>819</v>
      </c>
      <c r="O6" s="10" t="str">
        <f>VLOOKUP(P6,'00设备表'!$D:$F,3,0)</f>
        <v>HW105-08</v>
      </c>
      <c r="P6" s="128" t="s">
        <v>405</v>
      </c>
      <c r="Q6" s="10" t="str">
        <f>VLOOKUP(P6,'00设备表'!$D:$F,2,0)</f>
        <v>烽火R220K V2</v>
      </c>
      <c r="R6" s="54" t="s">
        <v>940</v>
      </c>
      <c r="S6" s="48"/>
      <c r="T6" s="125"/>
      <c r="U6" s="116"/>
      <c r="V6" s="135"/>
      <c r="W6" s="136"/>
      <c r="X6" s="127">
        <v>2</v>
      </c>
      <c r="Y6" s="24" t="s">
        <v>819</v>
      </c>
      <c r="Z6" s="10" t="str">
        <f>VLOOKUP(AA6,'00设备表'!$D:$F,3,0)</f>
        <v>HW107-08</v>
      </c>
      <c r="AA6" s="129" t="s">
        <v>609</v>
      </c>
      <c r="AB6" s="36" t="str">
        <f>VLOOKUP(AA6,'00设备表'!$D:$F,2,0)</f>
        <v>烽火R220K V2</v>
      </c>
      <c r="AC6" s="54" t="s">
        <v>943</v>
      </c>
      <c r="AD6" s="130"/>
      <c r="AE6" s="131"/>
      <c r="AF6" s="137"/>
      <c r="AG6" s="138"/>
      <c r="AH6" s="134">
        <v>2</v>
      </c>
      <c r="AI6" s="54" t="s">
        <v>819</v>
      </c>
      <c r="AJ6" s="36" t="str">
        <f>VLOOKUP(AK6,'00设备表'!$D:$F,3,0)</f>
        <v>HW107-08</v>
      </c>
      <c r="AK6" s="129" t="s">
        <v>609</v>
      </c>
      <c r="AL6" s="36" t="str">
        <f>VLOOKUP(AK6,'00设备表'!$D:$F,2,0)</f>
        <v>烽火R220K V2</v>
      </c>
      <c r="AM6" s="54" t="s">
        <v>944</v>
      </c>
      <c r="AN6" s="48"/>
    </row>
    <row r="7" customFormat="1" spans="1:40">
      <c r="A7" s="135"/>
      <c r="B7" s="136"/>
      <c r="C7" s="127">
        <v>3</v>
      </c>
      <c r="D7" s="24" t="s">
        <v>819</v>
      </c>
      <c r="E7" s="10" t="str">
        <f>VLOOKUP(F7,'00设备表'!$D:$F,3,0)</f>
        <v>HW105-06</v>
      </c>
      <c r="F7" s="129" t="s">
        <v>399</v>
      </c>
      <c r="G7" s="10" t="str">
        <f>VLOOKUP(F7,'00设备表'!$D:$F,2,0)</f>
        <v>烽火R220K V2</v>
      </c>
      <c r="H7" s="54" t="s">
        <v>938</v>
      </c>
      <c r="I7" s="48"/>
      <c r="J7" s="124"/>
      <c r="K7" s="135"/>
      <c r="L7" s="136"/>
      <c r="M7" s="127">
        <v>3</v>
      </c>
      <c r="N7" s="24" t="s">
        <v>819</v>
      </c>
      <c r="O7" s="10" t="str">
        <f>VLOOKUP(P7,'00设备表'!$D:$F,3,0)</f>
        <v>HW105-06</v>
      </c>
      <c r="P7" s="129" t="s">
        <v>399</v>
      </c>
      <c r="Q7" s="10" t="str">
        <f>VLOOKUP(P7,'00设备表'!$D:$F,2,0)</f>
        <v>烽火R220K V2</v>
      </c>
      <c r="R7" s="54" t="s">
        <v>940</v>
      </c>
      <c r="S7" s="48"/>
      <c r="T7" s="116"/>
      <c r="U7" s="116"/>
      <c r="V7" s="135"/>
      <c r="W7" s="136"/>
      <c r="X7" s="127">
        <v>3</v>
      </c>
      <c r="Y7" s="24" t="s">
        <v>819</v>
      </c>
      <c r="Z7" s="10" t="str">
        <f>VLOOKUP(AA7,'00设备表'!$D:$F,3,0)</f>
        <v>HW107-07</v>
      </c>
      <c r="AA7" s="129" t="s">
        <v>489</v>
      </c>
      <c r="AB7" s="36" t="str">
        <f>VLOOKUP(AA7,'00设备表'!$D:$F,2,0)</f>
        <v>烽火R220K V2</v>
      </c>
      <c r="AC7" s="54" t="s">
        <v>938</v>
      </c>
      <c r="AD7" s="130"/>
      <c r="AE7" s="131"/>
      <c r="AF7" s="137"/>
      <c r="AG7" s="138"/>
      <c r="AH7" s="134">
        <v>3</v>
      </c>
      <c r="AI7" s="54" t="s">
        <v>819</v>
      </c>
      <c r="AJ7" s="36" t="str">
        <f>VLOOKUP(AK7,'00设备表'!$D:$F,3,0)</f>
        <v>HW107-07</v>
      </c>
      <c r="AK7" s="129" t="s">
        <v>489</v>
      </c>
      <c r="AL7" s="36" t="str">
        <f>VLOOKUP(AK7,'00设备表'!$D:$F,2,0)</f>
        <v>烽火R220K V2</v>
      </c>
      <c r="AM7" s="54" t="s">
        <v>940</v>
      </c>
      <c r="AN7" s="48"/>
    </row>
    <row r="8" customFormat="1" spans="1:40">
      <c r="A8" s="135"/>
      <c r="B8" s="136"/>
      <c r="C8" s="127">
        <v>4</v>
      </c>
      <c r="D8" s="24" t="s">
        <v>819</v>
      </c>
      <c r="E8" s="10" t="str">
        <f>VLOOKUP(F8,'00设备表'!$D:$F,3,0)</f>
        <v>HW105-08</v>
      </c>
      <c r="F8" s="129" t="s">
        <v>409</v>
      </c>
      <c r="G8" s="10" t="str">
        <f>VLOOKUP(F8,'00设备表'!$D:$F,2,0)</f>
        <v>烽火R220K V2</v>
      </c>
      <c r="H8" s="54" t="s">
        <v>938</v>
      </c>
      <c r="I8" s="48"/>
      <c r="J8" s="124"/>
      <c r="K8" s="135"/>
      <c r="L8" s="136"/>
      <c r="M8" s="127">
        <v>4</v>
      </c>
      <c r="N8" s="24" t="s">
        <v>819</v>
      </c>
      <c r="O8" s="10" t="str">
        <f>VLOOKUP(P8,'00设备表'!$D:$F,3,0)</f>
        <v>HW105-08</v>
      </c>
      <c r="P8" s="129" t="s">
        <v>409</v>
      </c>
      <c r="Q8" s="10" t="str">
        <f>VLOOKUP(P8,'00设备表'!$D:$F,2,0)</f>
        <v>烽火R220K V2</v>
      </c>
      <c r="R8" s="54" t="s">
        <v>940</v>
      </c>
      <c r="S8" s="48"/>
      <c r="T8" s="116"/>
      <c r="U8" s="116"/>
      <c r="V8" s="135"/>
      <c r="W8" s="136"/>
      <c r="X8" s="127">
        <v>4</v>
      </c>
      <c r="Y8" s="24" t="s">
        <v>819</v>
      </c>
      <c r="Z8" s="10" t="str">
        <f>VLOOKUP(AA8,'00设备表'!$D:$F,3,0)</f>
        <v>HW107-08</v>
      </c>
      <c r="AA8" s="129" t="s">
        <v>499</v>
      </c>
      <c r="AB8" s="36" t="str">
        <f>VLOOKUP(AA8,'00设备表'!$D:$F,2,0)</f>
        <v>烽火R220K V2</v>
      </c>
      <c r="AC8" s="54" t="s">
        <v>938</v>
      </c>
      <c r="AD8" s="130"/>
      <c r="AE8" s="131"/>
      <c r="AF8" s="137"/>
      <c r="AG8" s="138"/>
      <c r="AH8" s="134">
        <v>4</v>
      </c>
      <c r="AI8" s="54" t="s">
        <v>819</v>
      </c>
      <c r="AJ8" s="36" t="str">
        <f>VLOOKUP(AK8,'00设备表'!$D:$F,3,0)</f>
        <v>HW107-08</v>
      </c>
      <c r="AK8" s="129" t="s">
        <v>499</v>
      </c>
      <c r="AL8" s="36" t="str">
        <f>VLOOKUP(AK8,'00设备表'!$D:$F,2,0)</f>
        <v>烽火R220K V2</v>
      </c>
      <c r="AM8" s="54" t="s">
        <v>940</v>
      </c>
      <c r="AN8" s="48"/>
    </row>
    <row r="9" customFormat="1" spans="1:40">
      <c r="A9" s="135"/>
      <c r="B9" s="136"/>
      <c r="C9" s="127">
        <v>5</v>
      </c>
      <c r="D9" s="24" t="s">
        <v>819</v>
      </c>
      <c r="E9" s="10" t="str">
        <f>VLOOKUP(F9,'00设备表'!$D:$F,3,0)</f>
        <v>HW105-06</v>
      </c>
      <c r="F9" s="28" t="s">
        <v>398</v>
      </c>
      <c r="G9" s="10" t="str">
        <f>VLOOKUP(F9,'00设备表'!$D:$F,2,0)</f>
        <v>烽火R220K V2</v>
      </c>
      <c r="H9" s="54" t="s">
        <v>938</v>
      </c>
      <c r="I9" s="48"/>
      <c r="J9" s="124"/>
      <c r="K9" s="135"/>
      <c r="L9" s="136"/>
      <c r="M9" s="127">
        <v>5</v>
      </c>
      <c r="N9" s="24" t="s">
        <v>819</v>
      </c>
      <c r="O9" s="10" t="str">
        <f>VLOOKUP(P9,'00设备表'!$D:$F,3,0)</f>
        <v>HW105-06</v>
      </c>
      <c r="P9" s="28" t="s">
        <v>398</v>
      </c>
      <c r="Q9" s="10" t="str">
        <f>VLOOKUP(P9,'00设备表'!$D:$F,2,0)</f>
        <v>烽火R220K V2</v>
      </c>
      <c r="R9" s="54" t="s">
        <v>940</v>
      </c>
      <c r="S9" s="48"/>
      <c r="T9" s="116"/>
      <c r="U9" s="116"/>
      <c r="V9" s="135"/>
      <c r="W9" s="136"/>
      <c r="X9" s="127">
        <v>5</v>
      </c>
      <c r="Y9" s="24" t="s">
        <v>819</v>
      </c>
      <c r="Z9" s="10" t="str">
        <f>VLOOKUP(AA9,'00设备表'!$D:$F,3,0)</f>
        <v>HW107-07</v>
      </c>
      <c r="AA9" s="129" t="s">
        <v>493</v>
      </c>
      <c r="AB9" s="36" t="str">
        <f>VLOOKUP(AA9,'00设备表'!$D:$F,2,0)</f>
        <v>烽火R220K V2</v>
      </c>
      <c r="AC9" s="54" t="s">
        <v>938</v>
      </c>
      <c r="AD9" s="130"/>
      <c r="AE9" s="131"/>
      <c r="AF9" s="137"/>
      <c r="AG9" s="138"/>
      <c r="AH9" s="134">
        <v>5</v>
      </c>
      <c r="AI9" s="54" t="s">
        <v>819</v>
      </c>
      <c r="AJ9" s="36" t="str">
        <f>VLOOKUP(AK9,'00设备表'!$D:$F,3,0)</f>
        <v>HW107-07</v>
      </c>
      <c r="AK9" s="129" t="s">
        <v>493</v>
      </c>
      <c r="AL9" s="36" t="str">
        <f>VLOOKUP(AK9,'00设备表'!$D:$F,2,0)</f>
        <v>烽火R220K V2</v>
      </c>
      <c r="AM9" s="54" t="s">
        <v>940</v>
      </c>
      <c r="AN9" s="48"/>
    </row>
    <row r="10" customFormat="1" spans="1:40">
      <c r="A10" s="135"/>
      <c r="B10" s="136"/>
      <c r="C10" s="127">
        <v>6</v>
      </c>
      <c r="D10" s="24" t="s">
        <v>819</v>
      </c>
      <c r="E10" s="10" t="str">
        <f>VLOOKUP(F10,'00设备表'!$D:$F,3,0)</f>
        <v>HW105-08</v>
      </c>
      <c r="F10" s="28" t="s">
        <v>408</v>
      </c>
      <c r="G10" s="10" t="str">
        <f>VLOOKUP(F10,'00设备表'!$D:$F,2,0)</f>
        <v>烽火R220K V2</v>
      </c>
      <c r="H10" s="54" t="s">
        <v>938</v>
      </c>
      <c r="I10" s="48"/>
      <c r="J10" s="124"/>
      <c r="K10" s="135"/>
      <c r="L10" s="136"/>
      <c r="M10" s="127">
        <v>6</v>
      </c>
      <c r="N10" s="24" t="s">
        <v>819</v>
      </c>
      <c r="O10" s="10" t="str">
        <f>VLOOKUP(P10,'00设备表'!$D:$F,3,0)</f>
        <v>HW105-08</v>
      </c>
      <c r="P10" s="28" t="s">
        <v>408</v>
      </c>
      <c r="Q10" s="10" t="str">
        <f>VLOOKUP(P10,'00设备表'!$D:$F,2,0)</f>
        <v>烽火R220K V2</v>
      </c>
      <c r="R10" s="54" t="s">
        <v>940</v>
      </c>
      <c r="S10" s="48"/>
      <c r="T10" s="116"/>
      <c r="U10" s="116"/>
      <c r="V10" s="135"/>
      <c r="W10" s="136"/>
      <c r="X10" s="127">
        <v>6</v>
      </c>
      <c r="Y10" s="24" t="s">
        <v>819</v>
      </c>
      <c r="Z10" s="10" t="str">
        <f>VLOOKUP(AA10,'00设备表'!$D:$F,3,0)</f>
        <v>HW107-08</v>
      </c>
      <c r="AA10" s="129" t="s">
        <v>503</v>
      </c>
      <c r="AB10" s="36" t="str">
        <f>VLOOKUP(AA10,'00设备表'!$D:$F,2,0)</f>
        <v>烽火R220K V2</v>
      </c>
      <c r="AC10" s="54" t="s">
        <v>938</v>
      </c>
      <c r="AD10" s="130"/>
      <c r="AE10" s="131"/>
      <c r="AF10" s="137"/>
      <c r="AG10" s="138"/>
      <c r="AH10" s="134">
        <v>6</v>
      </c>
      <c r="AI10" s="54" t="s">
        <v>819</v>
      </c>
      <c r="AJ10" s="36" t="str">
        <f>VLOOKUP(AK10,'00设备表'!$D:$F,3,0)</f>
        <v>HW107-08</v>
      </c>
      <c r="AK10" s="129" t="s">
        <v>503</v>
      </c>
      <c r="AL10" s="36" t="str">
        <f>VLOOKUP(AK10,'00设备表'!$D:$F,2,0)</f>
        <v>烽火R220K V2</v>
      </c>
      <c r="AM10" s="54" t="s">
        <v>940</v>
      </c>
      <c r="AN10" s="48"/>
    </row>
    <row r="11" customFormat="1" spans="1:40">
      <c r="A11" s="135"/>
      <c r="B11" s="136"/>
      <c r="C11" s="127">
        <v>7</v>
      </c>
      <c r="D11" s="24" t="s">
        <v>819</v>
      </c>
      <c r="E11" s="10" t="str">
        <f>VLOOKUP(F11,'00设备表'!$D:$F,3,0)</f>
        <v>HW105-06</v>
      </c>
      <c r="F11" s="28" t="s">
        <v>397</v>
      </c>
      <c r="G11" s="10" t="str">
        <f>VLOOKUP(F11,'00设备表'!$D:$F,2,0)</f>
        <v>烽火R220K V2</v>
      </c>
      <c r="H11" s="54" t="s">
        <v>938</v>
      </c>
      <c r="I11" s="48"/>
      <c r="J11" s="124"/>
      <c r="K11" s="135"/>
      <c r="L11" s="136"/>
      <c r="M11" s="127">
        <v>7</v>
      </c>
      <c r="N11" s="24" t="s">
        <v>819</v>
      </c>
      <c r="O11" s="10" t="str">
        <f>VLOOKUP(P11,'00设备表'!$D:$F,3,0)</f>
        <v>HW105-06</v>
      </c>
      <c r="P11" s="28" t="s">
        <v>397</v>
      </c>
      <c r="Q11" s="10" t="str">
        <f>VLOOKUP(P11,'00设备表'!$D:$F,2,0)</f>
        <v>烽火R220K V2</v>
      </c>
      <c r="R11" s="54" t="s">
        <v>940</v>
      </c>
      <c r="S11" s="48"/>
      <c r="T11" s="116"/>
      <c r="U11" s="116"/>
      <c r="V11" s="135"/>
      <c r="W11" s="136"/>
      <c r="X11" s="127">
        <v>7</v>
      </c>
      <c r="Y11" s="24" t="s">
        <v>819</v>
      </c>
      <c r="Z11" s="10" t="str">
        <f>VLOOKUP(AA11,'00设备表'!$D:$F,3,0)</f>
        <v>HW107-07</v>
      </c>
      <c r="AA11" s="51" t="s">
        <v>492</v>
      </c>
      <c r="AB11" s="36" t="str">
        <f>VLOOKUP(AA11,'00设备表'!$D:$F,2,0)</f>
        <v>烽火R220K V2</v>
      </c>
      <c r="AC11" s="54" t="s">
        <v>938</v>
      </c>
      <c r="AD11" s="130"/>
      <c r="AE11" s="131"/>
      <c r="AF11" s="137"/>
      <c r="AG11" s="138"/>
      <c r="AH11" s="134">
        <v>7</v>
      </c>
      <c r="AI11" s="54" t="s">
        <v>819</v>
      </c>
      <c r="AJ11" s="36" t="str">
        <f>VLOOKUP(AK11,'00设备表'!$D:$F,3,0)</f>
        <v>HW107-07</v>
      </c>
      <c r="AK11" s="51" t="s">
        <v>492</v>
      </c>
      <c r="AL11" s="36" t="str">
        <f>VLOOKUP(AK11,'00设备表'!$D:$F,2,0)</f>
        <v>烽火R220K V2</v>
      </c>
      <c r="AM11" s="54" t="s">
        <v>940</v>
      </c>
      <c r="AN11" s="48"/>
    </row>
    <row r="12" customFormat="1" spans="1:40">
      <c r="A12" s="135"/>
      <c r="B12" s="136"/>
      <c r="C12" s="127">
        <v>8</v>
      </c>
      <c r="D12" s="24" t="s">
        <v>819</v>
      </c>
      <c r="E12" s="10" t="str">
        <f>VLOOKUP(F12,'00设备表'!$D:$F,3,0)</f>
        <v>HW105-08</v>
      </c>
      <c r="F12" s="28" t="s">
        <v>407</v>
      </c>
      <c r="G12" s="10" t="str">
        <f>VLOOKUP(F12,'00设备表'!$D:$F,2,0)</f>
        <v>烽火R220K V2</v>
      </c>
      <c r="H12" s="54" t="s">
        <v>938</v>
      </c>
      <c r="I12" s="48"/>
      <c r="J12" s="124"/>
      <c r="K12" s="135"/>
      <c r="L12" s="136"/>
      <c r="M12" s="127">
        <v>8</v>
      </c>
      <c r="N12" s="24" t="s">
        <v>819</v>
      </c>
      <c r="O12" s="10" t="str">
        <f>VLOOKUP(P12,'00设备表'!$D:$F,3,0)</f>
        <v>HW105-08</v>
      </c>
      <c r="P12" s="28" t="s">
        <v>407</v>
      </c>
      <c r="Q12" s="10" t="str">
        <f>VLOOKUP(P12,'00设备表'!$D:$F,2,0)</f>
        <v>烽火R220K V2</v>
      </c>
      <c r="R12" s="54" t="s">
        <v>940</v>
      </c>
      <c r="S12" s="48"/>
      <c r="T12" s="116"/>
      <c r="U12" s="116"/>
      <c r="V12" s="135"/>
      <c r="W12" s="136"/>
      <c r="X12" s="127">
        <v>8</v>
      </c>
      <c r="Y12" s="24" t="s">
        <v>819</v>
      </c>
      <c r="Z12" s="10" t="str">
        <f>VLOOKUP(AA12,'00设备表'!$D:$F,3,0)</f>
        <v>HW107-08</v>
      </c>
      <c r="AA12" s="51" t="s">
        <v>502</v>
      </c>
      <c r="AB12" s="36" t="str">
        <f>VLOOKUP(AA12,'00设备表'!$D:$F,2,0)</f>
        <v>烽火R220K V2</v>
      </c>
      <c r="AC12" s="54" t="s">
        <v>938</v>
      </c>
      <c r="AD12" s="130"/>
      <c r="AE12" s="131"/>
      <c r="AF12" s="137"/>
      <c r="AG12" s="138"/>
      <c r="AH12" s="134">
        <v>8</v>
      </c>
      <c r="AI12" s="54" t="s">
        <v>819</v>
      </c>
      <c r="AJ12" s="36" t="str">
        <f>VLOOKUP(AK12,'00设备表'!$D:$F,3,0)</f>
        <v>HW107-08</v>
      </c>
      <c r="AK12" s="51" t="s">
        <v>502</v>
      </c>
      <c r="AL12" s="36" t="str">
        <f>VLOOKUP(AK12,'00设备表'!$D:$F,2,0)</f>
        <v>烽火R220K V2</v>
      </c>
      <c r="AM12" s="54" t="s">
        <v>940</v>
      </c>
      <c r="AN12" s="48"/>
    </row>
    <row r="13" customFormat="1" spans="1:40">
      <c r="A13" s="135"/>
      <c r="B13" s="136"/>
      <c r="C13" s="127">
        <v>9</v>
      </c>
      <c r="D13" s="24" t="s">
        <v>819</v>
      </c>
      <c r="E13" s="10" t="str">
        <f>VLOOKUP(F13,'00设备表'!$D:$F,3,0)</f>
        <v>HW105-06</v>
      </c>
      <c r="F13" s="28" t="s">
        <v>396</v>
      </c>
      <c r="G13" s="10" t="str">
        <f>VLOOKUP(F13,'00设备表'!$D:$F,2,0)</f>
        <v>烽火R220K V2</v>
      </c>
      <c r="H13" s="54" t="s">
        <v>938</v>
      </c>
      <c r="I13" s="48"/>
      <c r="J13" s="124"/>
      <c r="K13" s="135"/>
      <c r="L13" s="136"/>
      <c r="M13" s="127">
        <v>9</v>
      </c>
      <c r="N13" s="24" t="s">
        <v>819</v>
      </c>
      <c r="O13" s="10" t="str">
        <f>VLOOKUP(P13,'00设备表'!$D:$F,3,0)</f>
        <v>HW105-06</v>
      </c>
      <c r="P13" s="28" t="s">
        <v>396</v>
      </c>
      <c r="Q13" s="10" t="str">
        <f>VLOOKUP(P13,'00设备表'!$D:$F,2,0)</f>
        <v>烽火R220K V2</v>
      </c>
      <c r="R13" s="54" t="s">
        <v>940</v>
      </c>
      <c r="S13" s="48"/>
      <c r="T13" s="116"/>
      <c r="U13" s="116"/>
      <c r="V13" s="135"/>
      <c r="W13" s="136"/>
      <c r="X13" s="127">
        <v>9</v>
      </c>
      <c r="Y13" s="24" t="s">
        <v>819</v>
      </c>
      <c r="Z13" s="10" t="str">
        <f>VLOOKUP(AA13,'00设备表'!$D:$F,3,0)</f>
        <v>HW107-07</v>
      </c>
      <c r="AA13" s="51" t="s">
        <v>491</v>
      </c>
      <c r="AB13" s="36" t="str">
        <f>VLOOKUP(AA13,'00设备表'!$D:$F,2,0)</f>
        <v>烽火R220K V2</v>
      </c>
      <c r="AC13" s="54" t="s">
        <v>938</v>
      </c>
      <c r="AD13" s="130"/>
      <c r="AE13" s="131"/>
      <c r="AF13" s="137"/>
      <c r="AG13" s="138"/>
      <c r="AH13" s="134">
        <v>9</v>
      </c>
      <c r="AI13" s="54" t="s">
        <v>819</v>
      </c>
      <c r="AJ13" s="36" t="str">
        <f>VLOOKUP(AK13,'00设备表'!$D:$F,3,0)</f>
        <v>HW107-07</v>
      </c>
      <c r="AK13" s="51" t="s">
        <v>491</v>
      </c>
      <c r="AL13" s="36" t="str">
        <f>VLOOKUP(AK13,'00设备表'!$D:$F,2,0)</f>
        <v>烽火R220K V2</v>
      </c>
      <c r="AM13" s="54" t="s">
        <v>940</v>
      </c>
      <c r="AN13" s="48"/>
    </row>
    <row r="14" customFormat="1" spans="1:40">
      <c r="A14" s="135"/>
      <c r="B14" s="136"/>
      <c r="C14" s="127">
        <v>10</v>
      </c>
      <c r="D14" s="24" t="s">
        <v>819</v>
      </c>
      <c r="E14" s="10" t="str">
        <f>VLOOKUP(F14,'00设备表'!$D:$F,3,0)</f>
        <v>HW105-08</v>
      </c>
      <c r="F14" s="28" t="s">
        <v>406</v>
      </c>
      <c r="G14" s="10" t="str">
        <f>VLOOKUP(F14,'00设备表'!$D:$F,2,0)</f>
        <v>烽火R220K V2</v>
      </c>
      <c r="H14" s="54" t="s">
        <v>938</v>
      </c>
      <c r="I14" s="48"/>
      <c r="J14" s="124"/>
      <c r="K14" s="135"/>
      <c r="L14" s="136"/>
      <c r="M14" s="127">
        <v>10</v>
      </c>
      <c r="N14" s="24" t="s">
        <v>819</v>
      </c>
      <c r="O14" s="10" t="str">
        <f>VLOOKUP(P14,'00设备表'!$D:$F,3,0)</f>
        <v>HW105-08</v>
      </c>
      <c r="P14" s="28" t="s">
        <v>406</v>
      </c>
      <c r="Q14" s="10" t="str">
        <f>VLOOKUP(P14,'00设备表'!$D:$F,2,0)</f>
        <v>烽火R220K V2</v>
      </c>
      <c r="R14" s="54" t="s">
        <v>940</v>
      </c>
      <c r="S14" s="48"/>
      <c r="T14" s="116"/>
      <c r="U14" s="116"/>
      <c r="V14" s="135"/>
      <c r="W14" s="136"/>
      <c r="X14" s="127">
        <v>10</v>
      </c>
      <c r="Y14" s="24" t="s">
        <v>819</v>
      </c>
      <c r="Z14" s="10" t="str">
        <f>VLOOKUP(AA14,'00设备表'!$D:$F,3,0)</f>
        <v>HW107-08</v>
      </c>
      <c r="AA14" s="51" t="s">
        <v>501</v>
      </c>
      <c r="AB14" s="36" t="str">
        <f>VLOOKUP(AA14,'00设备表'!$D:$F,2,0)</f>
        <v>烽火R220K V2</v>
      </c>
      <c r="AC14" s="54" t="s">
        <v>938</v>
      </c>
      <c r="AD14" s="130"/>
      <c r="AE14" s="131"/>
      <c r="AF14" s="137"/>
      <c r="AG14" s="138"/>
      <c r="AH14" s="134">
        <v>10</v>
      </c>
      <c r="AI14" s="54" t="s">
        <v>819</v>
      </c>
      <c r="AJ14" s="36" t="str">
        <f>VLOOKUP(AK14,'00设备表'!$D:$F,3,0)</f>
        <v>HW107-08</v>
      </c>
      <c r="AK14" s="51" t="s">
        <v>501</v>
      </c>
      <c r="AL14" s="36" t="str">
        <f>VLOOKUP(AK14,'00设备表'!$D:$F,2,0)</f>
        <v>烽火R220K V2</v>
      </c>
      <c r="AM14" s="54" t="s">
        <v>940</v>
      </c>
      <c r="AN14" s="48"/>
    </row>
    <row r="15" customFormat="1" spans="1:40">
      <c r="A15" s="135"/>
      <c r="B15" s="136"/>
      <c r="C15" s="127">
        <v>11</v>
      </c>
      <c r="D15" s="24" t="s">
        <v>819</v>
      </c>
      <c r="E15" s="10" t="str">
        <f>VLOOKUP(F15,'00设备表'!$D:$F,3,0)</f>
        <v>HW105-06</v>
      </c>
      <c r="F15" s="28" t="s">
        <v>395</v>
      </c>
      <c r="G15" s="10" t="str">
        <f>VLOOKUP(F15,'00设备表'!$D:$F,2,0)</f>
        <v>烽火R220K V2</v>
      </c>
      <c r="H15" s="54" t="s">
        <v>938</v>
      </c>
      <c r="I15" s="48"/>
      <c r="J15" s="124"/>
      <c r="K15" s="135"/>
      <c r="L15" s="136"/>
      <c r="M15" s="127">
        <v>11</v>
      </c>
      <c r="N15" s="24" t="s">
        <v>819</v>
      </c>
      <c r="O15" s="10" t="str">
        <f>VLOOKUP(P15,'00设备表'!$D:$F,3,0)</f>
        <v>HW105-06</v>
      </c>
      <c r="P15" s="28" t="s">
        <v>395</v>
      </c>
      <c r="Q15" s="10" t="str">
        <f>VLOOKUP(P15,'00设备表'!$D:$F,2,0)</f>
        <v>烽火R220K V2</v>
      </c>
      <c r="R15" s="54" t="s">
        <v>940</v>
      </c>
      <c r="S15" s="48"/>
      <c r="T15" s="116"/>
      <c r="U15" s="116"/>
      <c r="V15" s="135"/>
      <c r="W15" s="136"/>
      <c r="X15" s="127">
        <v>11</v>
      </c>
      <c r="Y15" s="24" t="s">
        <v>819</v>
      </c>
      <c r="Z15" s="10" t="str">
        <f>VLOOKUP(AA15,'00设备表'!$D:$F,3,0)</f>
        <v>HW107-07</v>
      </c>
      <c r="AA15" s="51" t="s">
        <v>490</v>
      </c>
      <c r="AB15" s="36" t="str">
        <f>VLOOKUP(AA15,'00设备表'!$D:$F,2,0)</f>
        <v>烽火R220K V2</v>
      </c>
      <c r="AC15" s="54" t="s">
        <v>938</v>
      </c>
      <c r="AD15" s="130"/>
      <c r="AE15" s="131"/>
      <c r="AF15" s="137"/>
      <c r="AG15" s="138"/>
      <c r="AH15" s="134">
        <v>11</v>
      </c>
      <c r="AI15" s="54" t="s">
        <v>819</v>
      </c>
      <c r="AJ15" s="36" t="str">
        <f>VLOOKUP(AK15,'00设备表'!$D:$F,3,0)</f>
        <v>HW107-07</v>
      </c>
      <c r="AK15" s="51" t="s">
        <v>490</v>
      </c>
      <c r="AL15" s="36" t="str">
        <f>VLOOKUP(AK15,'00设备表'!$D:$F,2,0)</f>
        <v>烽火R220K V2</v>
      </c>
      <c r="AM15" s="54" t="s">
        <v>940</v>
      </c>
      <c r="AN15" s="48"/>
    </row>
    <row r="16" customFormat="1" spans="1:40">
      <c r="A16" s="135"/>
      <c r="B16" s="136"/>
      <c r="C16" s="127">
        <v>12</v>
      </c>
      <c r="D16" s="24" t="s">
        <v>819</v>
      </c>
      <c r="E16" s="10" t="str">
        <f>VLOOKUP(F16,'00设备表'!$D:$F,3,0)</f>
        <v>HW106-02</v>
      </c>
      <c r="F16" s="28" t="s">
        <v>418</v>
      </c>
      <c r="G16" s="10" t="str">
        <f>VLOOKUP(F16,'00设备表'!$D:$F,2,0)</f>
        <v>烽火R220K V2</v>
      </c>
      <c r="H16" s="54" t="s">
        <v>939</v>
      </c>
      <c r="I16" s="48"/>
      <c r="J16" s="124"/>
      <c r="K16" s="135"/>
      <c r="L16" s="136"/>
      <c r="M16" s="127">
        <v>12</v>
      </c>
      <c r="N16" s="24" t="s">
        <v>819</v>
      </c>
      <c r="O16" s="10" t="str">
        <f>VLOOKUP(P16,'00设备表'!$D:$F,3,0)</f>
        <v>HW106-02</v>
      </c>
      <c r="P16" s="28" t="s">
        <v>418</v>
      </c>
      <c r="Q16" s="10" t="str">
        <f>VLOOKUP(P16,'00设备表'!$D:$F,2,0)</f>
        <v>烽火R220K V2</v>
      </c>
      <c r="R16" s="54" t="s">
        <v>937</v>
      </c>
      <c r="S16" s="48"/>
      <c r="T16" s="116"/>
      <c r="U16" s="116"/>
      <c r="V16" s="135"/>
      <c r="W16" s="136"/>
      <c r="X16" s="127">
        <v>12</v>
      </c>
      <c r="Y16" s="24" t="s">
        <v>819</v>
      </c>
      <c r="Z16" s="10" t="str">
        <f>VLOOKUP(AA16,'00设备表'!$D:$F,3,0)</f>
        <v>HW107-08</v>
      </c>
      <c r="AA16" s="51" t="s">
        <v>500</v>
      </c>
      <c r="AB16" s="36" t="str">
        <f>VLOOKUP(AA16,'00设备表'!$D:$F,2,0)</f>
        <v>烽火R220K V2</v>
      </c>
      <c r="AC16" s="54" t="s">
        <v>938</v>
      </c>
      <c r="AD16" s="130"/>
      <c r="AE16" s="131"/>
      <c r="AF16" s="137"/>
      <c r="AG16" s="138"/>
      <c r="AH16" s="134">
        <v>12</v>
      </c>
      <c r="AI16" s="54" t="s">
        <v>819</v>
      </c>
      <c r="AJ16" s="36" t="str">
        <f>VLOOKUP(AK16,'00设备表'!$D:$F,3,0)</f>
        <v>HW107-08</v>
      </c>
      <c r="AK16" s="51" t="s">
        <v>500</v>
      </c>
      <c r="AL16" s="36" t="str">
        <f>VLOOKUP(AK16,'00设备表'!$D:$F,2,0)</f>
        <v>烽火R220K V2</v>
      </c>
      <c r="AM16" s="54" t="s">
        <v>940</v>
      </c>
      <c r="AN16" s="48"/>
    </row>
    <row r="17" customFormat="1" spans="1:40">
      <c r="A17" s="135"/>
      <c r="B17" s="136"/>
      <c r="C17" s="127">
        <v>13</v>
      </c>
      <c r="D17" s="24" t="s">
        <v>819</v>
      </c>
      <c r="E17" s="10" t="str">
        <f>VLOOKUP(F17,'00设备表'!$D:$F,3,0)</f>
        <v>HW106-03</v>
      </c>
      <c r="F17" s="28" t="s">
        <v>424</v>
      </c>
      <c r="G17" s="10" t="str">
        <f>VLOOKUP(F17,'00设备表'!$D:$F,2,0)</f>
        <v>烽火R220K V2</v>
      </c>
      <c r="H17" s="54" t="s">
        <v>939</v>
      </c>
      <c r="I17" s="48"/>
      <c r="J17" s="124"/>
      <c r="K17" s="135"/>
      <c r="L17" s="136"/>
      <c r="M17" s="127">
        <v>13</v>
      </c>
      <c r="N17" s="24" t="s">
        <v>819</v>
      </c>
      <c r="O17" s="10" t="str">
        <f>VLOOKUP(P17,'00设备表'!$D:$F,3,0)</f>
        <v>HW106-03</v>
      </c>
      <c r="P17" s="28" t="s">
        <v>424</v>
      </c>
      <c r="Q17" s="10" t="str">
        <f>VLOOKUP(P17,'00设备表'!$D:$F,2,0)</f>
        <v>烽火R220K V2</v>
      </c>
      <c r="R17" s="54" t="s">
        <v>937</v>
      </c>
      <c r="S17" s="48"/>
      <c r="T17" s="116"/>
      <c r="U17" s="116"/>
      <c r="V17" s="135"/>
      <c r="W17" s="136"/>
      <c r="X17" s="127">
        <v>13</v>
      </c>
      <c r="Y17" s="24" t="s">
        <v>819</v>
      </c>
      <c r="Z17" s="10" t="str">
        <f>VLOOKUP(AA17,'00设备表'!$D:$F,3,0)</f>
        <v>HW108-01</v>
      </c>
      <c r="AA17" s="51" t="s">
        <v>521</v>
      </c>
      <c r="AB17" s="36" t="str">
        <f>VLOOKUP(AA17,'00设备表'!$D:$F,2,0)</f>
        <v>华为9520</v>
      </c>
      <c r="AC17" s="54" t="s">
        <v>938</v>
      </c>
      <c r="AD17" s="130"/>
      <c r="AE17" s="131"/>
      <c r="AF17" s="137"/>
      <c r="AG17" s="138"/>
      <c r="AH17" s="134">
        <v>13</v>
      </c>
      <c r="AI17" s="54" t="s">
        <v>819</v>
      </c>
      <c r="AJ17" s="36" t="str">
        <f>VLOOKUP(AK17,'00设备表'!$D:$F,3,0)</f>
        <v>HW108-01</v>
      </c>
      <c r="AK17" s="51" t="s">
        <v>521</v>
      </c>
      <c r="AL17" s="36" t="str">
        <f>VLOOKUP(AK17,'00设备表'!$D:$F,2,0)</f>
        <v>华为9520</v>
      </c>
      <c r="AM17" s="54" t="s">
        <v>940</v>
      </c>
      <c r="AN17" s="48"/>
    </row>
    <row r="18" customFormat="1" spans="1:40">
      <c r="A18" s="135"/>
      <c r="B18" s="136"/>
      <c r="C18" s="127">
        <v>14</v>
      </c>
      <c r="D18" s="24" t="s">
        <v>819</v>
      </c>
      <c r="E18" s="10" t="str">
        <f>VLOOKUP(F18,'00设备表'!$D:$F,3,0)</f>
        <v>HW106-04</v>
      </c>
      <c r="F18" s="28" t="s">
        <v>433</v>
      </c>
      <c r="G18" s="10" t="str">
        <f>VLOOKUP(F18,'00设备表'!$D:$F,2,0)</f>
        <v>华为9520</v>
      </c>
      <c r="H18" s="139" t="s">
        <v>938</v>
      </c>
      <c r="I18" s="48"/>
      <c r="J18" s="124"/>
      <c r="K18" s="135"/>
      <c r="L18" s="136"/>
      <c r="M18" s="127">
        <v>14</v>
      </c>
      <c r="N18" s="24" t="s">
        <v>819</v>
      </c>
      <c r="O18" s="10" t="str">
        <f>VLOOKUP(P18,'00设备表'!$D:$F,3,0)</f>
        <v>HW106-04</v>
      </c>
      <c r="P18" s="28" t="s">
        <v>433</v>
      </c>
      <c r="Q18" s="10" t="str">
        <f>VLOOKUP(P18,'00设备表'!$D:$F,2,0)</f>
        <v>华为9520</v>
      </c>
      <c r="R18" s="54" t="s">
        <v>940</v>
      </c>
      <c r="S18" s="48"/>
      <c r="T18" s="116"/>
      <c r="U18" s="116"/>
      <c r="V18" s="135"/>
      <c r="W18" s="136"/>
      <c r="X18" s="127">
        <v>14</v>
      </c>
      <c r="Y18" s="24" t="s">
        <v>819</v>
      </c>
      <c r="Z18" s="10" t="str">
        <f>VLOOKUP(AA18,'00设备表'!$D:$F,3,0)</f>
        <v>HW108-03</v>
      </c>
      <c r="AA18" s="51" t="s">
        <v>529</v>
      </c>
      <c r="AB18" s="36" t="str">
        <f>VLOOKUP(AA18,'00设备表'!$D:$F,2,0)</f>
        <v>中兴R5530 G2</v>
      </c>
      <c r="AC18" s="54" t="s">
        <v>938</v>
      </c>
      <c r="AD18" s="130"/>
      <c r="AE18" s="131"/>
      <c r="AF18" s="137"/>
      <c r="AG18" s="138"/>
      <c r="AH18" s="134">
        <v>14</v>
      </c>
      <c r="AI18" s="54" t="s">
        <v>819</v>
      </c>
      <c r="AJ18" s="36" t="str">
        <f>VLOOKUP(AK18,'00设备表'!$D:$F,3,0)</f>
        <v>HW108-03</v>
      </c>
      <c r="AK18" s="51" t="s">
        <v>529</v>
      </c>
      <c r="AL18" s="36" t="str">
        <f>VLOOKUP(AK18,'00设备表'!$D:$F,2,0)</f>
        <v>中兴R5530 G2</v>
      </c>
      <c r="AM18" s="54" t="s">
        <v>940</v>
      </c>
      <c r="AN18" s="48"/>
    </row>
    <row r="19" customFormat="1" spans="1:40">
      <c r="A19" s="135"/>
      <c r="B19" s="136"/>
      <c r="C19" s="127">
        <v>15</v>
      </c>
      <c r="D19" s="24" t="s">
        <v>819</v>
      </c>
      <c r="E19" s="10" t="str">
        <f>VLOOKUP(F19,'00设备表'!$D:$F,3,0)</f>
        <v>HW106-06</v>
      </c>
      <c r="F19" s="28" t="s">
        <v>436</v>
      </c>
      <c r="G19" s="10" t="str">
        <f>VLOOKUP(F19,'00设备表'!$D:$F,2,0)</f>
        <v>中兴R5530 G2</v>
      </c>
      <c r="H19" s="139" t="s">
        <v>938</v>
      </c>
      <c r="I19" s="48"/>
      <c r="J19" s="124"/>
      <c r="K19" s="135"/>
      <c r="L19" s="136"/>
      <c r="M19" s="127">
        <v>15</v>
      </c>
      <c r="N19" s="24" t="s">
        <v>819</v>
      </c>
      <c r="O19" s="10" t="str">
        <f>VLOOKUP(P19,'00设备表'!$D:$F,3,0)</f>
        <v>HW106-06</v>
      </c>
      <c r="P19" s="28" t="s">
        <v>436</v>
      </c>
      <c r="Q19" s="10" t="str">
        <f>VLOOKUP(P19,'00设备表'!$D:$F,2,0)</f>
        <v>中兴R5530 G2</v>
      </c>
      <c r="R19" s="54" t="s">
        <v>940</v>
      </c>
      <c r="S19" s="48"/>
      <c r="T19" s="116"/>
      <c r="U19" s="116"/>
      <c r="V19" s="135"/>
      <c r="W19" s="136"/>
      <c r="X19" s="127">
        <v>15</v>
      </c>
      <c r="Y19" s="24" t="s">
        <v>819</v>
      </c>
      <c r="Z19" s="28" t="s">
        <v>504</v>
      </c>
      <c r="AA19" s="28" t="s">
        <v>510</v>
      </c>
      <c r="AB19" s="28" t="s">
        <v>412</v>
      </c>
      <c r="AC19" s="139" t="s">
        <v>938</v>
      </c>
      <c r="AD19" s="130"/>
      <c r="AE19" s="131"/>
      <c r="AF19" s="137"/>
      <c r="AG19" s="138"/>
      <c r="AH19" s="134">
        <v>15</v>
      </c>
      <c r="AI19" s="54" t="s">
        <v>819</v>
      </c>
      <c r="AJ19" s="28" t="s">
        <v>504</v>
      </c>
      <c r="AK19" s="28" t="s">
        <v>510</v>
      </c>
      <c r="AL19" s="28" t="s">
        <v>412</v>
      </c>
      <c r="AM19" s="139" t="s">
        <v>940</v>
      </c>
      <c r="AN19" s="48"/>
    </row>
    <row r="20" customFormat="1" spans="1:40">
      <c r="A20" s="135"/>
      <c r="B20" s="136"/>
      <c r="C20" s="127">
        <v>16</v>
      </c>
      <c r="D20" s="24" t="s">
        <v>819</v>
      </c>
      <c r="E20" s="28" t="s">
        <v>410</v>
      </c>
      <c r="F20" s="28" t="s">
        <v>415</v>
      </c>
      <c r="G20" s="28" t="s">
        <v>412</v>
      </c>
      <c r="H20" s="139" t="s">
        <v>938</v>
      </c>
      <c r="I20" s="48"/>
      <c r="J20" s="124"/>
      <c r="K20" s="135"/>
      <c r="L20" s="136"/>
      <c r="M20" s="127">
        <v>16</v>
      </c>
      <c r="N20" s="24" t="s">
        <v>819</v>
      </c>
      <c r="O20" s="28" t="s">
        <v>410</v>
      </c>
      <c r="P20" s="28" t="s">
        <v>415</v>
      </c>
      <c r="Q20" s="28" t="s">
        <v>412</v>
      </c>
      <c r="R20" s="54" t="s">
        <v>940</v>
      </c>
      <c r="S20" s="48"/>
      <c r="T20" s="116"/>
      <c r="U20" s="116"/>
      <c r="V20" s="135"/>
      <c r="W20" s="136"/>
      <c r="X20" s="127">
        <v>16</v>
      </c>
      <c r="Y20" s="24" t="s">
        <v>819</v>
      </c>
      <c r="Z20" s="28" t="s">
        <v>504</v>
      </c>
      <c r="AA20" s="28" t="s">
        <v>509</v>
      </c>
      <c r="AB20" s="28" t="s">
        <v>412</v>
      </c>
      <c r="AC20" s="139" t="s">
        <v>938</v>
      </c>
      <c r="AD20" s="130"/>
      <c r="AE20" s="131"/>
      <c r="AF20" s="137"/>
      <c r="AG20" s="138"/>
      <c r="AH20" s="134">
        <v>16</v>
      </c>
      <c r="AI20" s="54" t="s">
        <v>819</v>
      </c>
      <c r="AJ20" s="28" t="s">
        <v>504</v>
      </c>
      <c r="AK20" s="28" t="s">
        <v>509</v>
      </c>
      <c r="AL20" s="28" t="s">
        <v>412</v>
      </c>
      <c r="AM20" s="139" t="s">
        <v>940</v>
      </c>
      <c r="AN20" s="48"/>
    </row>
    <row r="21" customFormat="1" spans="1:40">
      <c r="A21" s="135"/>
      <c r="B21" s="136"/>
      <c r="C21" s="127">
        <v>17</v>
      </c>
      <c r="D21" s="24" t="s">
        <v>819</v>
      </c>
      <c r="E21" s="28" t="s">
        <v>410</v>
      </c>
      <c r="F21" s="28" t="s">
        <v>414</v>
      </c>
      <c r="G21" s="28" t="s">
        <v>412</v>
      </c>
      <c r="H21" s="139" t="s">
        <v>938</v>
      </c>
      <c r="I21" s="48"/>
      <c r="J21" s="124"/>
      <c r="K21" s="135"/>
      <c r="L21" s="136"/>
      <c r="M21" s="127">
        <v>17</v>
      </c>
      <c r="N21" s="24" t="s">
        <v>819</v>
      </c>
      <c r="O21" s="28" t="s">
        <v>410</v>
      </c>
      <c r="P21" s="28" t="s">
        <v>414</v>
      </c>
      <c r="Q21" s="28" t="s">
        <v>412</v>
      </c>
      <c r="R21" s="54" t="s">
        <v>940</v>
      </c>
      <c r="S21" s="48"/>
      <c r="T21" s="116"/>
      <c r="U21" s="116"/>
      <c r="V21" s="135"/>
      <c r="W21" s="136"/>
      <c r="X21" s="127">
        <v>17</v>
      </c>
      <c r="Y21" s="24" t="s">
        <v>819</v>
      </c>
      <c r="Z21" s="28" t="s">
        <v>504</v>
      </c>
      <c r="AA21" s="28" t="s">
        <v>508</v>
      </c>
      <c r="AB21" s="28" t="s">
        <v>412</v>
      </c>
      <c r="AC21" s="139" t="s">
        <v>938</v>
      </c>
      <c r="AD21" s="130"/>
      <c r="AE21" s="131"/>
      <c r="AF21" s="137"/>
      <c r="AG21" s="138"/>
      <c r="AH21" s="134">
        <v>17</v>
      </c>
      <c r="AI21" s="54" t="s">
        <v>819</v>
      </c>
      <c r="AJ21" s="28" t="s">
        <v>504</v>
      </c>
      <c r="AK21" s="28" t="s">
        <v>508</v>
      </c>
      <c r="AL21" s="28" t="s">
        <v>412</v>
      </c>
      <c r="AM21" s="139" t="s">
        <v>940</v>
      </c>
      <c r="AN21" s="48"/>
    </row>
    <row r="22" customFormat="1" spans="1:40">
      <c r="A22" s="135"/>
      <c r="B22" s="136"/>
      <c r="C22" s="127">
        <v>18</v>
      </c>
      <c r="D22" s="24" t="s">
        <v>819</v>
      </c>
      <c r="E22" s="28" t="s">
        <v>410</v>
      </c>
      <c r="F22" s="28" t="s">
        <v>413</v>
      </c>
      <c r="G22" s="28" t="s">
        <v>412</v>
      </c>
      <c r="H22" s="139" t="s">
        <v>938</v>
      </c>
      <c r="I22" s="48"/>
      <c r="J22" s="124"/>
      <c r="K22" s="135"/>
      <c r="L22" s="136"/>
      <c r="M22" s="127">
        <v>18</v>
      </c>
      <c r="N22" s="24" t="s">
        <v>819</v>
      </c>
      <c r="O22" s="28" t="s">
        <v>410</v>
      </c>
      <c r="P22" s="28" t="s">
        <v>413</v>
      </c>
      <c r="Q22" s="28" t="s">
        <v>412</v>
      </c>
      <c r="R22" s="54" t="s">
        <v>940</v>
      </c>
      <c r="S22" s="48"/>
      <c r="T22" s="116"/>
      <c r="U22" s="116"/>
      <c r="V22" s="135"/>
      <c r="W22" s="136"/>
      <c r="X22" s="127">
        <v>18</v>
      </c>
      <c r="Y22" s="24" t="s">
        <v>819</v>
      </c>
      <c r="Z22" s="28" t="s">
        <v>504</v>
      </c>
      <c r="AA22" s="28" t="s">
        <v>507</v>
      </c>
      <c r="AB22" s="28" t="s">
        <v>412</v>
      </c>
      <c r="AC22" s="139" t="s">
        <v>938</v>
      </c>
      <c r="AD22" s="130"/>
      <c r="AE22" s="131"/>
      <c r="AF22" s="137"/>
      <c r="AG22" s="138"/>
      <c r="AH22" s="134">
        <v>18</v>
      </c>
      <c r="AI22" s="54" t="s">
        <v>819</v>
      </c>
      <c r="AJ22" s="28" t="s">
        <v>504</v>
      </c>
      <c r="AK22" s="28" t="s">
        <v>507</v>
      </c>
      <c r="AL22" s="28" t="s">
        <v>412</v>
      </c>
      <c r="AM22" s="139" t="s">
        <v>940</v>
      </c>
      <c r="AN22" s="48"/>
    </row>
    <row r="23" customFormat="1" spans="1:40">
      <c r="A23" s="135"/>
      <c r="B23" s="136"/>
      <c r="C23" s="127">
        <v>19</v>
      </c>
      <c r="D23" s="24" t="s">
        <v>819</v>
      </c>
      <c r="E23" s="28" t="s">
        <v>410</v>
      </c>
      <c r="F23" s="28" t="s">
        <v>411</v>
      </c>
      <c r="G23" s="28" t="s">
        <v>412</v>
      </c>
      <c r="H23" s="139" t="s">
        <v>938</v>
      </c>
      <c r="I23" s="48"/>
      <c r="J23" s="124"/>
      <c r="K23" s="135"/>
      <c r="L23" s="136"/>
      <c r="M23" s="127">
        <v>19</v>
      </c>
      <c r="N23" s="24" t="s">
        <v>819</v>
      </c>
      <c r="O23" s="28" t="s">
        <v>410</v>
      </c>
      <c r="P23" s="28" t="s">
        <v>411</v>
      </c>
      <c r="Q23" s="28" t="s">
        <v>412</v>
      </c>
      <c r="R23" s="54" t="s">
        <v>940</v>
      </c>
      <c r="S23" s="48"/>
      <c r="T23" s="116"/>
      <c r="U23" s="116"/>
      <c r="V23" s="135"/>
      <c r="W23" s="136"/>
      <c r="X23" s="127">
        <v>19</v>
      </c>
      <c r="Y23" s="24" t="s">
        <v>819</v>
      </c>
      <c r="Z23" s="28" t="s">
        <v>504</v>
      </c>
      <c r="AA23" s="28" t="s">
        <v>506</v>
      </c>
      <c r="AB23" s="28" t="s">
        <v>412</v>
      </c>
      <c r="AC23" s="139" t="s">
        <v>938</v>
      </c>
      <c r="AD23" s="130"/>
      <c r="AE23" s="131"/>
      <c r="AF23" s="137"/>
      <c r="AG23" s="138"/>
      <c r="AH23" s="134">
        <v>19</v>
      </c>
      <c r="AI23" s="54" t="s">
        <v>819</v>
      </c>
      <c r="AJ23" s="28" t="s">
        <v>504</v>
      </c>
      <c r="AK23" s="28" t="s">
        <v>506</v>
      </c>
      <c r="AL23" s="28" t="s">
        <v>412</v>
      </c>
      <c r="AM23" s="139" t="s">
        <v>940</v>
      </c>
      <c r="AN23" s="48"/>
    </row>
    <row r="24" customFormat="1" spans="1:40">
      <c r="A24" s="135"/>
      <c r="B24" s="136"/>
      <c r="C24" s="127">
        <v>20</v>
      </c>
      <c r="D24" s="24" t="s">
        <v>819</v>
      </c>
      <c r="E24" s="28"/>
      <c r="F24" s="28"/>
      <c r="G24" s="28"/>
      <c r="H24" s="139"/>
      <c r="I24" s="48"/>
      <c r="J24" s="124"/>
      <c r="K24" s="135"/>
      <c r="L24" s="136"/>
      <c r="M24" s="127">
        <v>20</v>
      </c>
      <c r="N24" s="24" t="s">
        <v>819</v>
      </c>
      <c r="O24" s="28"/>
      <c r="P24" s="28"/>
      <c r="Q24" s="28"/>
      <c r="R24" s="139"/>
      <c r="S24" s="48"/>
      <c r="T24" s="116"/>
      <c r="U24" s="116"/>
      <c r="V24" s="135"/>
      <c r="W24" s="136"/>
      <c r="X24" s="127">
        <v>20</v>
      </c>
      <c r="Y24" s="24" t="s">
        <v>819</v>
      </c>
      <c r="Z24" s="28" t="s">
        <v>504</v>
      </c>
      <c r="AA24" s="28" t="s">
        <v>505</v>
      </c>
      <c r="AB24" s="28" t="s">
        <v>412</v>
      </c>
      <c r="AC24" s="139" t="s">
        <v>938</v>
      </c>
      <c r="AD24" s="130"/>
      <c r="AE24" s="131"/>
      <c r="AF24" s="137"/>
      <c r="AG24" s="138"/>
      <c r="AH24" s="134">
        <v>20</v>
      </c>
      <c r="AI24" s="54" t="s">
        <v>819</v>
      </c>
      <c r="AJ24" s="28" t="s">
        <v>504</v>
      </c>
      <c r="AK24" s="28" t="s">
        <v>505</v>
      </c>
      <c r="AL24" s="28" t="s">
        <v>412</v>
      </c>
      <c r="AM24" s="139" t="s">
        <v>940</v>
      </c>
      <c r="AN24" s="48"/>
    </row>
    <row r="25" customFormat="1" spans="1:40">
      <c r="A25" s="135"/>
      <c r="B25" s="136"/>
      <c r="C25" s="127">
        <v>21</v>
      </c>
      <c r="D25" s="24" t="s">
        <v>819</v>
      </c>
      <c r="E25" s="28"/>
      <c r="F25" s="28"/>
      <c r="G25" s="28"/>
      <c r="H25" s="139"/>
      <c r="I25" s="48"/>
      <c r="J25" s="124"/>
      <c r="K25" s="135"/>
      <c r="L25" s="136"/>
      <c r="M25" s="127">
        <v>21</v>
      </c>
      <c r="N25" s="24" t="s">
        <v>819</v>
      </c>
      <c r="O25" s="28"/>
      <c r="P25" s="28"/>
      <c r="Q25" s="28"/>
      <c r="R25" s="139"/>
      <c r="S25" s="48"/>
      <c r="T25" s="116"/>
      <c r="U25" s="116"/>
      <c r="V25" s="135"/>
      <c r="W25" s="136"/>
      <c r="X25" s="127">
        <v>21</v>
      </c>
      <c r="Y25" s="24" t="s">
        <v>819</v>
      </c>
      <c r="Z25" s="28"/>
      <c r="AA25" s="28"/>
      <c r="AB25" s="28"/>
      <c r="AC25" s="139"/>
      <c r="AD25" s="130"/>
      <c r="AE25" s="131"/>
      <c r="AF25" s="137"/>
      <c r="AG25" s="138"/>
      <c r="AH25" s="134">
        <v>21</v>
      </c>
      <c r="AI25" s="54" t="s">
        <v>819</v>
      </c>
      <c r="AJ25" s="28"/>
      <c r="AK25" s="28"/>
      <c r="AL25" s="28"/>
      <c r="AM25" s="139"/>
      <c r="AN25" s="48"/>
    </row>
    <row r="26" customFormat="1" spans="1:40">
      <c r="A26" s="135"/>
      <c r="B26" s="136"/>
      <c r="C26" s="127">
        <v>22</v>
      </c>
      <c r="D26" s="24" t="s">
        <v>819</v>
      </c>
      <c r="E26" s="28"/>
      <c r="F26" s="28"/>
      <c r="G26" s="28"/>
      <c r="H26" s="139"/>
      <c r="I26" s="48"/>
      <c r="J26" s="124"/>
      <c r="K26" s="135"/>
      <c r="L26" s="136"/>
      <c r="M26" s="127">
        <v>22</v>
      </c>
      <c r="N26" s="24" t="s">
        <v>819</v>
      </c>
      <c r="O26" s="28"/>
      <c r="P26" s="28"/>
      <c r="Q26" s="28"/>
      <c r="R26" s="139"/>
      <c r="S26" s="48"/>
      <c r="T26" s="116"/>
      <c r="U26" s="116"/>
      <c r="V26" s="135"/>
      <c r="W26" s="136"/>
      <c r="X26" s="127">
        <v>22</v>
      </c>
      <c r="Y26" s="24" t="s">
        <v>819</v>
      </c>
      <c r="Z26" s="28"/>
      <c r="AA26" s="28"/>
      <c r="AB26" s="28"/>
      <c r="AC26" s="139"/>
      <c r="AD26" s="130"/>
      <c r="AE26" s="131"/>
      <c r="AF26" s="137"/>
      <c r="AG26" s="138"/>
      <c r="AH26" s="134">
        <v>22</v>
      </c>
      <c r="AI26" s="54" t="s">
        <v>819</v>
      </c>
      <c r="AJ26" s="28"/>
      <c r="AK26" s="28"/>
      <c r="AL26" s="28"/>
      <c r="AM26" s="139"/>
      <c r="AN26" s="48"/>
    </row>
    <row r="27" customFormat="1" spans="1:40">
      <c r="A27" s="135"/>
      <c r="B27" s="136"/>
      <c r="C27" s="140">
        <v>23</v>
      </c>
      <c r="D27" s="24" t="s">
        <v>819</v>
      </c>
      <c r="E27" s="28"/>
      <c r="F27" s="28"/>
      <c r="G27" s="28"/>
      <c r="H27" s="139"/>
      <c r="I27" s="48"/>
      <c r="J27" s="124"/>
      <c r="K27" s="135"/>
      <c r="L27" s="136"/>
      <c r="M27" s="140">
        <v>23</v>
      </c>
      <c r="N27" s="24" t="s">
        <v>819</v>
      </c>
      <c r="O27" s="28"/>
      <c r="P27" s="28"/>
      <c r="Q27" s="28"/>
      <c r="R27" s="139"/>
      <c r="S27" s="48"/>
      <c r="T27" s="116"/>
      <c r="U27" s="116"/>
      <c r="V27" s="135"/>
      <c r="W27" s="136"/>
      <c r="X27" s="140">
        <v>23</v>
      </c>
      <c r="Y27" s="24" t="s">
        <v>819</v>
      </c>
      <c r="Z27" s="28"/>
      <c r="AA27" s="28"/>
      <c r="AB27" s="28"/>
      <c r="AC27" s="139"/>
      <c r="AD27" s="130"/>
      <c r="AE27" s="131"/>
      <c r="AF27" s="137"/>
      <c r="AG27" s="138"/>
      <c r="AH27" s="134">
        <v>23</v>
      </c>
      <c r="AI27" s="54" t="s">
        <v>819</v>
      </c>
      <c r="AJ27" s="28"/>
      <c r="AK27" s="28"/>
      <c r="AL27" s="28"/>
      <c r="AM27" s="139"/>
      <c r="AN27" s="48"/>
    </row>
    <row r="28" customFormat="1" spans="1:40">
      <c r="A28" s="135"/>
      <c r="B28" s="136"/>
      <c r="C28" s="140">
        <v>24</v>
      </c>
      <c r="D28" s="24" t="s">
        <v>819</v>
      </c>
      <c r="E28" s="10"/>
      <c r="F28" s="141"/>
      <c r="G28" s="10"/>
      <c r="H28" s="139"/>
      <c r="I28" s="48"/>
      <c r="J28" s="124"/>
      <c r="K28" s="135"/>
      <c r="L28" s="136"/>
      <c r="M28" s="140">
        <v>24</v>
      </c>
      <c r="N28" s="24" t="s">
        <v>819</v>
      </c>
      <c r="O28" s="10"/>
      <c r="P28" s="141"/>
      <c r="Q28" s="10"/>
      <c r="R28" s="139"/>
      <c r="S28" s="48"/>
      <c r="T28" s="116"/>
      <c r="U28" s="116"/>
      <c r="V28" s="135"/>
      <c r="W28" s="136"/>
      <c r="X28" s="140">
        <v>24</v>
      </c>
      <c r="Y28" s="24" t="s">
        <v>819</v>
      </c>
      <c r="Z28" s="28"/>
      <c r="AA28" s="28"/>
      <c r="AB28" s="28"/>
      <c r="AC28" s="139"/>
      <c r="AD28" s="130"/>
      <c r="AE28" s="131"/>
      <c r="AF28" s="137"/>
      <c r="AG28" s="138"/>
      <c r="AH28" s="134">
        <v>24</v>
      </c>
      <c r="AI28" s="54" t="s">
        <v>819</v>
      </c>
      <c r="AJ28" s="28"/>
      <c r="AK28" s="28"/>
      <c r="AL28" s="28"/>
      <c r="AM28" s="139"/>
      <c r="AN28" s="48"/>
    </row>
    <row r="29" customFormat="1" spans="1:40">
      <c r="A29" s="135"/>
      <c r="B29" s="136"/>
      <c r="C29" s="140">
        <v>25</v>
      </c>
      <c r="D29" s="24" t="s">
        <v>819</v>
      </c>
      <c r="E29" s="10"/>
      <c r="F29" s="141"/>
      <c r="G29" s="10"/>
      <c r="H29" s="139"/>
      <c r="I29" s="48"/>
      <c r="J29" s="124"/>
      <c r="K29" s="135"/>
      <c r="L29" s="136"/>
      <c r="M29" s="140">
        <v>25</v>
      </c>
      <c r="N29" s="24" t="s">
        <v>819</v>
      </c>
      <c r="O29" s="10"/>
      <c r="P29" s="99"/>
      <c r="Q29" s="10"/>
      <c r="R29" s="139"/>
      <c r="S29" s="48"/>
      <c r="T29" s="116"/>
      <c r="U29" s="116"/>
      <c r="V29" s="135"/>
      <c r="W29" s="136"/>
      <c r="X29" s="140">
        <v>25</v>
      </c>
      <c r="Y29" s="24" t="s">
        <v>819</v>
      </c>
      <c r="Z29" s="10"/>
      <c r="AA29" s="97"/>
      <c r="AB29" s="36"/>
      <c r="AC29" s="142"/>
      <c r="AD29" s="130"/>
      <c r="AE29" s="131"/>
      <c r="AF29" s="137"/>
      <c r="AG29" s="138"/>
      <c r="AH29" s="134">
        <v>25</v>
      </c>
      <c r="AI29" s="54" t="s">
        <v>819</v>
      </c>
      <c r="AJ29" s="36"/>
      <c r="AK29" s="97"/>
      <c r="AL29" s="36"/>
      <c r="AM29" s="139"/>
      <c r="AN29" s="48"/>
    </row>
    <row r="30" customFormat="1" spans="1:40">
      <c r="A30" s="135"/>
      <c r="B30" s="136"/>
      <c r="C30" s="140">
        <v>26</v>
      </c>
      <c r="D30" s="24" t="s">
        <v>819</v>
      </c>
      <c r="E30" s="10"/>
      <c r="F30" s="99"/>
      <c r="G30" s="10"/>
      <c r="H30" s="139"/>
      <c r="I30" s="48"/>
      <c r="J30" s="124"/>
      <c r="K30" s="135"/>
      <c r="L30" s="136"/>
      <c r="M30" s="140">
        <v>26</v>
      </c>
      <c r="N30" s="24" t="s">
        <v>819</v>
      </c>
      <c r="O30" s="10"/>
      <c r="P30" s="99"/>
      <c r="Q30" s="10"/>
      <c r="R30" s="139"/>
      <c r="S30" s="48"/>
      <c r="T30" s="116"/>
      <c r="U30" s="116"/>
      <c r="V30" s="135"/>
      <c r="W30" s="136"/>
      <c r="X30" s="140">
        <v>26</v>
      </c>
      <c r="Y30" s="24" t="s">
        <v>819</v>
      </c>
      <c r="Z30" s="10"/>
      <c r="AA30" s="97"/>
      <c r="AB30" s="36"/>
      <c r="AC30" s="142"/>
      <c r="AD30" s="130"/>
      <c r="AE30" s="131"/>
      <c r="AF30" s="137"/>
      <c r="AG30" s="138"/>
      <c r="AH30" s="134">
        <v>26</v>
      </c>
      <c r="AI30" s="54" t="s">
        <v>819</v>
      </c>
      <c r="AJ30" s="36"/>
      <c r="AK30" s="97"/>
      <c r="AL30" s="36"/>
      <c r="AM30" s="139"/>
      <c r="AN30" s="48"/>
    </row>
    <row r="31" customFormat="1" spans="1:40">
      <c r="A31" s="135"/>
      <c r="B31" s="136"/>
      <c r="C31" s="140">
        <v>27</v>
      </c>
      <c r="D31" s="24" t="s">
        <v>819</v>
      </c>
      <c r="E31" s="10"/>
      <c r="F31" s="99"/>
      <c r="G31" s="10"/>
      <c r="H31" s="139"/>
      <c r="I31" s="48"/>
      <c r="J31" s="124"/>
      <c r="K31" s="135"/>
      <c r="L31" s="136"/>
      <c r="M31" s="140">
        <v>27</v>
      </c>
      <c r="N31" s="24" t="s">
        <v>819</v>
      </c>
      <c r="O31" s="10"/>
      <c r="P31" s="28"/>
      <c r="Q31" s="10"/>
      <c r="R31" s="139"/>
      <c r="S31" s="48"/>
      <c r="T31" s="116"/>
      <c r="U31" s="116"/>
      <c r="V31" s="135"/>
      <c r="W31" s="136"/>
      <c r="X31" s="140">
        <v>27</v>
      </c>
      <c r="Y31" s="24" t="s">
        <v>819</v>
      </c>
      <c r="Z31" s="10"/>
      <c r="AA31" s="97"/>
      <c r="AB31" s="36"/>
      <c r="AC31" s="142"/>
      <c r="AD31" s="130"/>
      <c r="AE31" s="131"/>
      <c r="AF31" s="137"/>
      <c r="AG31" s="138"/>
      <c r="AH31" s="134">
        <v>27</v>
      </c>
      <c r="AI31" s="54" t="s">
        <v>819</v>
      </c>
      <c r="AJ31" s="36"/>
      <c r="AK31" s="97"/>
      <c r="AL31" s="36"/>
      <c r="AM31" s="139"/>
      <c r="AN31" s="48"/>
    </row>
    <row r="32" customFormat="1" spans="1:40">
      <c r="A32" s="135"/>
      <c r="B32" s="136"/>
      <c r="C32" s="140">
        <v>28</v>
      </c>
      <c r="D32" s="24" t="s">
        <v>819</v>
      </c>
      <c r="E32" s="10"/>
      <c r="F32" s="28"/>
      <c r="G32" s="10"/>
      <c r="H32" s="139"/>
      <c r="I32" s="48"/>
      <c r="J32" s="124"/>
      <c r="K32" s="135"/>
      <c r="L32" s="136"/>
      <c r="M32" s="140">
        <v>28</v>
      </c>
      <c r="N32" s="24" t="s">
        <v>819</v>
      </c>
      <c r="O32" s="10"/>
      <c r="P32" s="28"/>
      <c r="Q32" s="10"/>
      <c r="R32" s="139"/>
      <c r="S32" s="48"/>
      <c r="T32" s="116"/>
      <c r="U32" s="116"/>
      <c r="V32" s="135"/>
      <c r="W32" s="136"/>
      <c r="X32" s="140">
        <v>28</v>
      </c>
      <c r="Y32" s="24" t="s">
        <v>819</v>
      </c>
      <c r="Z32" s="10"/>
      <c r="AA32" s="97"/>
      <c r="AB32" s="36"/>
      <c r="AC32" s="142"/>
      <c r="AD32" s="130"/>
      <c r="AE32" s="131"/>
      <c r="AF32" s="137"/>
      <c r="AG32" s="138"/>
      <c r="AH32" s="134">
        <v>28</v>
      </c>
      <c r="AI32" s="54" t="s">
        <v>819</v>
      </c>
      <c r="AJ32" s="36"/>
      <c r="AK32" s="97"/>
      <c r="AL32" s="36"/>
      <c r="AM32" s="139"/>
      <c r="AN32" s="48"/>
    </row>
    <row r="33" customFormat="1" spans="1:40">
      <c r="A33" s="135"/>
      <c r="B33" s="136"/>
      <c r="C33" s="140">
        <v>29</v>
      </c>
      <c r="D33" s="24" t="s">
        <v>819</v>
      </c>
      <c r="E33" s="10"/>
      <c r="F33" s="28"/>
      <c r="G33" s="10"/>
      <c r="H33" s="139"/>
      <c r="I33" s="48"/>
      <c r="J33" s="124"/>
      <c r="K33" s="135"/>
      <c r="L33" s="136"/>
      <c r="M33" s="140">
        <v>29</v>
      </c>
      <c r="N33" s="24" t="s">
        <v>819</v>
      </c>
      <c r="O33" s="10"/>
      <c r="P33" s="28"/>
      <c r="Q33" s="10"/>
      <c r="R33" s="139"/>
      <c r="S33" s="48"/>
      <c r="T33" s="116"/>
      <c r="U33" s="116"/>
      <c r="V33" s="135"/>
      <c r="W33" s="136"/>
      <c r="X33" s="140">
        <v>29</v>
      </c>
      <c r="Y33" s="24" t="s">
        <v>819</v>
      </c>
      <c r="Z33" s="10"/>
      <c r="AA33" s="51"/>
      <c r="AB33" s="36"/>
      <c r="AC33" s="142"/>
      <c r="AD33" s="130"/>
      <c r="AE33" s="131"/>
      <c r="AF33" s="137"/>
      <c r="AG33" s="138"/>
      <c r="AH33" s="134">
        <v>29</v>
      </c>
      <c r="AI33" s="54" t="s">
        <v>819</v>
      </c>
      <c r="AJ33" s="36"/>
      <c r="AK33" s="51"/>
      <c r="AL33" s="36"/>
      <c r="AM33" s="139"/>
      <c r="AN33" s="48"/>
    </row>
    <row r="34" customFormat="1" spans="1:40">
      <c r="A34" s="135"/>
      <c r="B34" s="136"/>
      <c r="C34" s="140">
        <v>30</v>
      </c>
      <c r="D34" s="24" t="s">
        <v>819</v>
      </c>
      <c r="E34" s="10"/>
      <c r="F34" s="28"/>
      <c r="G34" s="10"/>
      <c r="H34" s="139"/>
      <c r="I34" s="48"/>
      <c r="J34" s="124"/>
      <c r="K34" s="135"/>
      <c r="L34" s="136"/>
      <c r="M34" s="140">
        <v>30</v>
      </c>
      <c r="N34" s="24" t="s">
        <v>819</v>
      </c>
      <c r="O34" s="10"/>
      <c r="P34" s="28"/>
      <c r="Q34" s="10"/>
      <c r="R34" s="139"/>
      <c r="S34" s="48"/>
      <c r="T34" s="116"/>
      <c r="U34" s="116"/>
      <c r="V34" s="135"/>
      <c r="W34" s="136"/>
      <c r="X34" s="140">
        <v>30</v>
      </c>
      <c r="Y34" s="24" t="s">
        <v>819</v>
      </c>
      <c r="Z34" s="10"/>
      <c r="AA34" s="51"/>
      <c r="AB34" s="36"/>
      <c r="AC34" s="142"/>
      <c r="AD34" s="130"/>
      <c r="AE34" s="131"/>
      <c r="AF34" s="137"/>
      <c r="AG34" s="138"/>
      <c r="AH34" s="134">
        <v>30</v>
      </c>
      <c r="AI34" s="54" t="s">
        <v>819</v>
      </c>
      <c r="AJ34" s="36"/>
      <c r="AK34" s="51"/>
      <c r="AL34" s="36"/>
      <c r="AM34" s="139"/>
      <c r="AN34" s="48"/>
    </row>
    <row r="35" customFormat="1" spans="1:40">
      <c r="A35" s="135"/>
      <c r="B35" s="136"/>
      <c r="C35" s="140">
        <v>31</v>
      </c>
      <c r="D35" s="24" t="s">
        <v>819</v>
      </c>
      <c r="E35" s="10"/>
      <c r="F35" s="28"/>
      <c r="G35" s="10"/>
      <c r="H35" s="139"/>
      <c r="I35" s="48"/>
      <c r="J35" s="124"/>
      <c r="K35" s="135"/>
      <c r="L35" s="136"/>
      <c r="M35" s="140">
        <v>31</v>
      </c>
      <c r="N35" s="24" t="s">
        <v>819</v>
      </c>
      <c r="O35" s="10"/>
      <c r="P35" s="28"/>
      <c r="Q35" s="10"/>
      <c r="R35" s="139"/>
      <c r="S35" s="48"/>
      <c r="T35" s="116"/>
      <c r="U35" s="116"/>
      <c r="V35" s="135"/>
      <c r="W35" s="136"/>
      <c r="X35" s="140">
        <v>31</v>
      </c>
      <c r="Y35" s="24" t="s">
        <v>819</v>
      </c>
      <c r="Z35" s="10"/>
      <c r="AA35" s="51"/>
      <c r="AB35" s="36"/>
      <c r="AC35" s="142"/>
      <c r="AD35" s="130"/>
      <c r="AE35" s="131"/>
      <c r="AF35" s="137"/>
      <c r="AG35" s="138"/>
      <c r="AH35" s="134">
        <v>31</v>
      </c>
      <c r="AI35" s="54" t="s">
        <v>819</v>
      </c>
      <c r="AJ35" s="36"/>
      <c r="AK35" s="51"/>
      <c r="AL35" s="36"/>
      <c r="AM35" s="139"/>
      <c r="AN35" s="48"/>
    </row>
    <row r="36" customFormat="1" spans="1:40">
      <c r="A36" s="135"/>
      <c r="B36" s="136"/>
      <c r="C36" s="140">
        <v>32</v>
      </c>
      <c r="D36" s="24" t="s">
        <v>819</v>
      </c>
      <c r="E36" s="10"/>
      <c r="F36" s="28"/>
      <c r="G36" s="10"/>
      <c r="H36" s="139"/>
      <c r="I36" s="48"/>
      <c r="J36" s="124"/>
      <c r="K36" s="135"/>
      <c r="L36" s="136"/>
      <c r="M36" s="140">
        <v>32</v>
      </c>
      <c r="N36" s="24" t="s">
        <v>819</v>
      </c>
      <c r="O36" s="10"/>
      <c r="P36" s="28"/>
      <c r="Q36" s="10"/>
      <c r="R36" s="139"/>
      <c r="S36" s="48"/>
      <c r="T36" s="116"/>
      <c r="U36" s="116"/>
      <c r="V36" s="135"/>
      <c r="W36" s="136"/>
      <c r="X36" s="140">
        <v>32</v>
      </c>
      <c r="Y36" s="24" t="s">
        <v>819</v>
      </c>
      <c r="Z36" s="10"/>
      <c r="AA36" s="51"/>
      <c r="AB36" s="36"/>
      <c r="AC36" s="142"/>
      <c r="AD36" s="130"/>
      <c r="AE36" s="131"/>
      <c r="AF36" s="137"/>
      <c r="AG36" s="138"/>
      <c r="AH36" s="134">
        <v>32</v>
      </c>
      <c r="AI36" s="54" t="s">
        <v>819</v>
      </c>
      <c r="AJ36" s="36"/>
      <c r="AK36" s="51"/>
      <c r="AL36" s="36"/>
      <c r="AM36" s="139"/>
      <c r="AN36" s="48"/>
    </row>
    <row r="37" customFormat="1" spans="1:40">
      <c r="A37" s="135"/>
      <c r="B37" s="136"/>
      <c r="C37" s="140">
        <v>33</v>
      </c>
      <c r="D37" s="24" t="s">
        <v>819</v>
      </c>
      <c r="E37" s="10"/>
      <c r="F37" s="28"/>
      <c r="G37" s="10"/>
      <c r="H37" s="139"/>
      <c r="I37" s="48"/>
      <c r="J37" s="124"/>
      <c r="K37" s="135"/>
      <c r="L37" s="136"/>
      <c r="M37" s="140">
        <v>33</v>
      </c>
      <c r="N37" s="24" t="s">
        <v>819</v>
      </c>
      <c r="O37" s="10"/>
      <c r="P37" s="28"/>
      <c r="Q37" s="10"/>
      <c r="R37" s="139"/>
      <c r="S37" s="48"/>
      <c r="T37" s="116"/>
      <c r="U37" s="116"/>
      <c r="V37" s="135"/>
      <c r="W37" s="136"/>
      <c r="X37" s="140">
        <v>33</v>
      </c>
      <c r="Y37" s="24" t="s">
        <v>819</v>
      </c>
      <c r="Z37" s="10"/>
      <c r="AA37" s="51"/>
      <c r="AB37" s="36"/>
      <c r="AC37" s="142"/>
      <c r="AD37" s="130"/>
      <c r="AE37" s="131"/>
      <c r="AF37" s="137"/>
      <c r="AG37" s="138"/>
      <c r="AH37" s="134">
        <v>33</v>
      </c>
      <c r="AI37" s="54" t="s">
        <v>819</v>
      </c>
      <c r="AJ37" s="36"/>
      <c r="AK37" s="51"/>
      <c r="AL37" s="36"/>
      <c r="AM37" s="139"/>
      <c r="AN37" s="48"/>
    </row>
    <row r="38" customFormat="1" spans="1:40">
      <c r="A38" s="135"/>
      <c r="B38" s="136"/>
      <c r="C38" s="140">
        <v>34</v>
      </c>
      <c r="D38" s="24" t="s">
        <v>819</v>
      </c>
      <c r="E38" s="10"/>
      <c r="F38" s="28"/>
      <c r="G38" s="10"/>
      <c r="H38" s="139"/>
      <c r="I38" s="48"/>
      <c r="J38" s="124"/>
      <c r="K38" s="135"/>
      <c r="L38" s="136"/>
      <c r="M38" s="140">
        <v>34</v>
      </c>
      <c r="N38" s="24" t="s">
        <v>819</v>
      </c>
      <c r="O38" s="10"/>
      <c r="P38" s="28"/>
      <c r="Q38" s="10"/>
      <c r="R38" s="139"/>
      <c r="S38" s="48"/>
      <c r="T38" s="116"/>
      <c r="U38" s="116"/>
      <c r="V38" s="135"/>
      <c r="W38" s="136"/>
      <c r="X38" s="140">
        <v>34</v>
      </c>
      <c r="Y38" s="24" t="s">
        <v>819</v>
      </c>
      <c r="Z38" s="10"/>
      <c r="AA38" s="51"/>
      <c r="AB38" s="36"/>
      <c r="AC38" s="142"/>
      <c r="AD38" s="130"/>
      <c r="AE38" s="131"/>
      <c r="AF38" s="137"/>
      <c r="AG38" s="138"/>
      <c r="AH38" s="134">
        <v>34</v>
      </c>
      <c r="AI38" s="54" t="s">
        <v>819</v>
      </c>
      <c r="AJ38" s="36"/>
      <c r="AK38" s="51"/>
      <c r="AL38" s="36"/>
      <c r="AM38" s="139"/>
      <c r="AN38" s="48"/>
    </row>
    <row r="39" customFormat="1" spans="1:40">
      <c r="A39" s="135"/>
      <c r="B39" s="136"/>
      <c r="C39" s="140">
        <v>35</v>
      </c>
      <c r="D39" s="24" t="s">
        <v>819</v>
      </c>
      <c r="E39" s="10"/>
      <c r="F39" s="28"/>
      <c r="G39" s="10"/>
      <c r="H39" s="139"/>
      <c r="I39" s="48"/>
      <c r="J39" s="124"/>
      <c r="K39" s="135"/>
      <c r="L39" s="136"/>
      <c r="M39" s="140">
        <v>35</v>
      </c>
      <c r="N39" s="24" t="s">
        <v>819</v>
      </c>
      <c r="O39" s="10"/>
      <c r="P39" s="28"/>
      <c r="Q39" s="10"/>
      <c r="R39" s="139"/>
      <c r="S39" s="48"/>
      <c r="T39" s="116"/>
      <c r="U39" s="116"/>
      <c r="V39" s="135"/>
      <c r="W39" s="136"/>
      <c r="X39" s="140">
        <v>35</v>
      </c>
      <c r="Y39" s="24" t="s">
        <v>819</v>
      </c>
      <c r="Z39" s="10"/>
      <c r="AA39" s="51"/>
      <c r="AB39" s="36"/>
      <c r="AC39" s="142"/>
      <c r="AD39" s="130"/>
      <c r="AE39" s="131"/>
      <c r="AF39" s="137"/>
      <c r="AG39" s="138"/>
      <c r="AH39" s="134">
        <v>35</v>
      </c>
      <c r="AI39" s="54" t="s">
        <v>819</v>
      </c>
      <c r="AJ39" s="36"/>
      <c r="AK39" s="51"/>
      <c r="AL39" s="36"/>
      <c r="AM39" s="139"/>
      <c r="AN39" s="48"/>
    </row>
    <row r="40" customFormat="1" spans="1:40">
      <c r="A40" s="135"/>
      <c r="B40" s="136"/>
      <c r="C40" s="140">
        <v>36</v>
      </c>
      <c r="D40" s="24" t="s">
        <v>819</v>
      </c>
      <c r="E40" s="10"/>
      <c r="F40" s="28"/>
      <c r="G40" s="10"/>
      <c r="H40" s="139"/>
      <c r="I40" s="48"/>
      <c r="J40" s="124"/>
      <c r="K40" s="135"/>
      <c r="L40" s="136"/>
      <c r="M40" s="140">
        <v>36</v>
      </c>
      <c r="N40" s="24" t="s">
        <v>819</v>
      </c>
      <c r="O40" s="10"/>
      <c r="P40" s="28"/>
      <c r="Q40" s="10"/>
      <c r="R40" s="139"/>
      <c r="S40" s="48"/>
      <c r="T40" s="116"/>
      <c r="U40" s="116"/>
      <c r="V40" s="135"/>
      <c r="W40" s="136"/>
      <c r="X40" s="140">
        <v>36</v>
      </c>
      <c r="Y40" s="24" t="s">
        <v>819</v>
      </c>
      <c r="Z40" s="10"/>
      <c r="AA40" s="51"/>
      <c r="AB40" s="36"/>
      <c r="AC40" s="142"/>
      <c r="AD40" s="130"/>
      <c r="AE40" s="131"/>
      <c r="AF40" s="137"/>
      <c r="AG40" s="138"/>
      <c r="AH40" s="134">
        <v>36</v>
      </c>
      <c r="AI40" s="54" t="s">
        <v>819</v>
      </c>
      <c r="AJ40" s="36"/>
      <c r="AK40" s="51"/>
      <c r="AL40" s="36"/>
      <c r="AM40" s="139"/>
      <c r="AN40" s="48"/>
    </row>
    <row r="41" customFormat="1" spans="1:40">
      <c r="A41" s="135"/>
      <c r="B41" s="136"/>
      <c r="C41" s="140">
        <v>37</v>
      </c>
      <c r="D41" s="24" t="s">
        <v>819</v>
      </c>
      <c r="E41" s="10"/>
      <c r="F41" s="143"/>
      <c r="G41" s="10"/>
      <c r="H41" s="24"/>
      <c r="I41" s="48"/>
      <c r="J41" s="124"/>
      <c r="K41" s="135"/>
      <c r="L41" s="136"/>
      <c r="M41" s="140">
        <v>37</v>
      </c>
      <c r="N41" s="24" t="s">
        <v>819</v>
      </c>
      <c r="O41" s="10"/>
      <c r="P41" s="143"/>
      <c r="Q41" s="10"/>
      <c r="R41" s="24"/>
      <c r="S41" s="48"/>
      <c r="T41" s="125"/>
      <c r="U41" s="116"/>
      <c r="V41" s="135"/>
      <c r="W41" s="136"/>
      <c r="X41" s="140">
        <v>37</v>
      </c>
      <c r="Y41" s="24" t="s">
        <v>819</v>
      </c>
      <c r="Z41" s="10"/>
      <c r="AA41" s="129"/>
      <c r="AB41" s="36"/>
      <c r="AC41" s="54"/>
      <c r="AD41" s="130"/>
      <c r="AE41" s="131"/>
      <c r="AF41" s="137"/>
      <c r="AG41" s="138"/>
      <c r="AH41" s="134">
        <v>37</v>
      </c>
      <c r="AI41" s="54" t="s">
        <v>819</v>
      </c>
      <c r="AJ41" s="36"/>
      <c r="AK41" s="129"/>
      <c r="AL41" s="36"/>
      <c r="AM41" s="24"/>
      <c r="AN41" s="48"/>
    </row>
    <row r="42" customFormat="1" spans="1:40">
      <c r="A42" s="135"/>
      <c r="B42" s="136"/>
      <c r="C42" s="140">
        <v>38</v>
      </c>
      <c r="D42" s="24" t="s">
        <v>819</v>
      </c>
      <c r="E42" s="10"/>
      <c r="F42" s="143"/>
      <c r="G42" s="10"/>
      <c r="H42" s="24"/>
      <c r="I42" s="48"/>
      <c r="J42" s="124"/>
      <c r="K42" s="135"/>
      <c r="L42" s="136"/>
      <c r="M42" s="140">
        <v>38</v>
      </c>
      <c r="N42" s="24" t="s">
        <v>819</v>
      </c>
      <c r="O42" s="10"/>
      <c r="P42" s="143"/>
      <c r="Q42" s="10"/>
      <c r="R42" s="24"/>
      <c r="S42" s="48"/>
      <c r="T42" s="125"/>
      <c r="U42" s="116"/>
      <c r="V42" s="135"/>
      <c r="W42" s="136"/>
      <c r="X42" s="140">
        <v>38</v>
      </c>
      <c r="Y42" s="24" t="s">
        <v>819</v>
      </c>
      <c r="Z42" s="10"/>
      <c r="AA42" s="129"/>
      <c r="AB42" s="36"/>
      <c r="AC42" s="54"/>
      <c r="AD42" s="130"/>
      <c r="AE42" s="131"/>
      <c r="AF42" s="137"/>
      <c r="AG42" s="138"/>
      <c r="AH42" s="134">
        <v>38</v>
      </c>
      <c r="AI42" s="54" t="s">
        <v>819</v>
      </c>
      <c r="AJ42" s="36"/>
      <c r="AK42" s="129"/>
      <c r="AL42" s="36"/>
      <c r="AM42" s="24"/>
      <c r="AN42" s="48"/>
    </row>
    <row r="43" customFormat="1" spans="1:40">
      <c r="A43" s="135"/>
      <c r="B43" s="136"/>
      <c r="C43" s="140">
        <v>39</v>
      </c>
      <c r="D43" s="24" t="s">
        <v>819</v>
      </c>
      <c r="E43" s="10"/>
      <c r="F43" s="143"/>
      <c r="G43" s="10"/>
      <c r="H43" s="24"/>
      <c r="I43" s="48"/>
      <c r="J43" s="124"/>
      <c r="K43" s="135"/>
      <c r="L43" s="136"/>
      <c r="M43" s="140">
        <v>39</v>
      </c>
      <c r="N43" s="24" t="s">
        <v>819</v>
      </c>
      <c r="O43" s="10"/>
      <c r="P43" s="143"/>
      <c r="Q43" s="10"/>
      <c r="R43" s="24"/>
      <c r="S43" s="48"/>
      <c r="T43" s="125"/>
      <c r="U43" s="116"/>
      <c r="V43" s="135"/>
      <c r="W43" s="136"/>
      <c r="X43" s="140">
        <v>39</v>
      </c>
      <c r="Y43" s="24" t="s">
        <v>819</v>
      </c>
      <c r="Z43" s="10"/>
      <c r="AA43" s="129"/>
      <c r="AB43" s="36"/>
      <c r="AC43" s="54"/>
      <c r="AD43" s="130"/>
      <c r="AE43" s="131"/>
      <c r="AF43" s="137"/>
      <c r="AG43" s="138"/>
      <c r="AH43" s="134">
        <v>39</v>
      </c>
      <c r="AI43" s="54" t="s">
        <v>819</v>
      </c>
      <c r="AJ43" s="36"/>
      <c r="AK43" s="129"/>
      <c r="AL43" s="36"/>
      <c r="AM43" s="24"/>
      <c r="AN43" s="48"/>
    </row>
    <row r="44" customFormat="1" spans="1:40">
      <c r="A44" s="135"/>
      <c r="B44" s="136"/>
      <c r="C44" s="140">
        <v>40</v>
      </c>
      <c r="D44" s="24" t="s">
        <v>819</v>
      </c>
      <c r="E44" s="10"/>
      <c r="F44" s="143"/>
      <c r="G44" s="10"/>
      <c r="H44" s="24"/>
      <c r="I44" s="48"/>
      <c r="J44" s="124"/>
      <c r="K44" s="135"/>
      <c r="L44" s="136"/>
      <c r="M44" s="140">
        <v>40</v>
      </c>
      <c r="N44" s="24" t="s">
        <v>819</v>
      </c>
      <c r="O44" s="10"/>
      <c r="P44" s="143"/>
      <c r="Q44" s="10"/>
      <c r="R44" s="24"/>
      <c r="S44" s="48"/>
      <c r="T44" s="125"/>
      <c r="U44" s="116"/>
      <c r="V44" s="135"/>
      <c r="W44" s="136"/>
      <c r="X44" s="140">
        <v>40</v>
      </c>
      <c r="Y44" s="24" t="s">
        <v>819</v>
      </c>
      <c r="Z44" s="10"/>
      <c r="AA44" s="129"/>
      <c r="AB44" s="36"/>
      <c r="AC44" s="54"/>
      <c r="AD44" s="130"/>
      <c r="AE44" s="131"/>
      <c r="AF44" s="137"/>
      <c r="AG44" s="138"/>
      <c r="AH44" s="134">
        <v>40</v>
      </c>
      <c r="AI44" s="54" t="s">
        <v>819</v>
      </c>
      <c r="AJ44" s="36"/>
      <c r="AK44" s="129"/>
      <c r="AL44" s="36"/>
      <c r="AM44" s="24"/>
      <c r="AN44" s="48"/>
    </row>
    <row r="45" customFormat="1" spans="1:40">
      <c r="A45" s="135"/>
      <c r="B45" s="136"/>
      <c r="C45" s="140">
        <v>41</v>
      </c>
      <c r="D45" s="24" t="s">
        <v>819</v>
      </c>
      <c r="E45" s="10"/>
      <c r="F45" s="143"/>
      <c r="G45" s="10"/>
      <c r="H45" s="24"/>
      <c r="I45" s="48"/>
      <c r="J45" s="124"/>
      <c r="K45" s="135"/>
      <c r="L45" s="136"/>
      <c r="M45" s="140">
        <v>41</v>
      </c>
      <c r="N45" s="24" t="s">
        <v>819</v>
      </c>
      <c r="O45" s="10"/>
      <c r="P45" s="143"/>
      <c r="Q45" s="10"/>
      <c r="R45" s="24"/>
      <c r="S45" s="48"/>
      <c r="T45" s="125"/>
      <c r="U45" s="116"/>
      <c r="V45" s="135"/>
      <c r="W45" s="136"/>
      <c r="X45" s="140">
        <v>41</v>
      </c>
      <c r="Y45" s="24" t="s">
        <v>819</v>
      </c>
      <c r="Z45" s="10"/>
      <c r="AA45" s="129"/>
      <c r="AB45" s="36"/>
      <c r="AC45" s="54"/>
      <c r="AD45" s="130"/>
      <c r="AE45" s="131"/>
      <c r="AF45" s="137"/>
      <c r="AG45" s="138"/>
      <c r="AH45" s="134">
        <v>41</v>
      </c>
      <c r="AI45" s="54" t="s">
        <v>819</v>
      </c>
      <c r="AJ45" s="36"/>
      <c r="AK45" s="129"/>
      <c r="AL45" s="36"/>
      <c r="AM45" s="24"/>
      <c r="AN45" s="48"/>
    </row>
    <row r="46" customFormat="1" spans="1:40">
      <c r="A46" s="135"/>
      <c r="B46" s="136"/>
      <c r="C46" s="140">
        <v>42</v>
      </c>
      <c r="D46" s="24" t="s">
        <v>819</v>
      </c>
      <c r="E46" s="10"/>
      <c r="F46" s="143"/>
      <c r="G46" s="10"/>
      <c r="H46" s="24"/>
      <c r="I46" s="48"/>
      <c r="J46" s="124"/>
      <c r="K46" s="135"/>
      <c r="L46" s="136"/>
      <c r="M46" s="140">
        <v>42</v>
      </c>
      <c r="N46" s="24" t="s">
        <v>819</v>
      </c>
      <c r="O46" s="10"/>
      <c r="P46" s="143"/>
      <c r="Q46" s="10"/>
      <c r="R46" s="24"/>
      <c r="S46" s="48"/>
      <c r="T46" s="125"/>
      <c r="U46" s="116"/>
      <c r="V46" s="135"/>
      <c r="W46" s="136"/>
      <c r="X46" s="140">
        <v>42</v>
      </c>
      <c r="Y46" s="24" t="s">
        <v>819</v>
      </c>
      <c r="Z46" s="10"/>
      <c r="AA46" s="129"/>
      <c r="AB46" s="36"/>
      <c r="AC46" s="54"/>
      <c r="AD46" s="130"/>
      <c r="AE46" s="131"/>
      <c r="AF46" s="137"/>
      <c r="AG46" s="138"/>
      <c r="AH46" s="134">
        <v>42</v>
      </c>
      <c r="AI46" s="54" t="s">
        <v>819</v>
      </c>
      <c r="AJ46" s="36"/>
      <c r="AK46" s="129"/>
      <c r="AL46" s="36"/>
      <c r="AM46" s="24"/>
      <c r="AN46" s="48"/>
    </row>
    <row r="47" customFormat="1" spans="1:40">
      <c r="A47" s="135"/>
      <c r="B47" s="136"/>
      <c r="C47" s="140">
        <v>43</v>
      </c>
      <c r="D47" s="24" t="s">
        <v>819</v>
      </c>
      <c r="E47" s="10"/>
      <c r="F47" s="143"/>
      <c r="G47" s="10"/>
      <c r="H47" s="24"/>
      <c r="I47" s="48"/>
      <c r="J47" s="124"/>
      <c r="K47" s="135"/>
      <c r="L47" s="136"/>
      <c r="M47" s="140">
        <v>43</v>
      </c>
      <c r="N47" s="24" t="s">
        <v>819</v>
      </c>
      <c r="O47" s="10"/>
      <c r="P47" s="143"/>
      <c r="Q47" s="10"/>
      <c r="R47" s="24"/>
      <c r="S47" s="48"/>
      <c r="T47" s="125"/>
      <c r="U47" s="116"/>
      <c r="V47" s="135"/>
      <c r="W47" s="136"/>
      <c r="X47" s="140">
        <v>43</v>
      </c>
      <c r="Y47" s="24" t="s">
        <v>819</v>
      </c>
      <c r="Z47" s="10"/>
      <c r="AA47" s="129"/>
      <c r="AB47" s="36"/>
      <c r="AC47" s="54"/>
      <c r="AD47" s="130"/>
      <c r="AE47" s="131"/>
      <c r="AF47" s="137"/>
      <c r="AG47" s="138"/>
      <c r="AH47" s="134">
        <v>43</v>
      </c>
      <c r="AI47" s="54" t="s">
        <v>819</v>
      </c>
      <c r="AJ47" s="36"/>
      <c r="AK47" s="129"/>
      <c r="AL47" s="36"/>
      <c r="AM47" s="24"/>
      <c r="AN47" s="48"/>
    </row>
    <row r="48" customFormat="1" spans="1:40">
      <c r="A48" s="135"/>
      <c r="B48" s="136"/>
      <c r="C48" s="140">
        <v>44</v>
      </c>
      <c r="D48" s="24" t="s">
        <v>819</v>
      </c>
      <c r="E48" s="10"/>
      <c r="F48" s="143"/>
      <c r="G48" s="10"/>
      <c r="H48" s="24"/>
      <c r="I48" s="48"/>
      <c r="J48" s="124"/>
      <c r="K48" s="135"/>
      <c r="L48" s="136"/>
      <c r="M48" s="140">
        <v>44</v>
      </c>
      <c r="N48" s="24" t="s">
        <v>819</v>
      </c>
      <c r="O48" s="10"/>
      <c r="P48" s="143"/>
      <c r="Q48" s="10"/>
      <c r="R48" s="24"/>
      <c r="S48" s="48"/>
      <c r="T48" s="125"/>
      <c r="U48" s="116"/>
      <c r="V48" s="135"/>
      <c r="W48" s="136"/>
      <c r="X48" s="140">
        <v>44</v>
      </c>
      <c r="Y48" s="24" t="s">
        <v>819</v>
      </c>
      <c r="Z48" s="10"/>
      <c r="AA48" s="129"/>
      <c r="AB48" s="36"/>
      <c r="AC48" s="54"/>
      <c r="AD48" s="130"/>
      <c r="AE48" s="131"/>
      <c r="AF48" s="137"/>
      <c r="AG48" s="138"/>
      <c r="AH48" s="134">
        <v>44</v>
      </c>
      <c r="AI48" s="54" t="s">
        <v>819</v>
      </c>
      <c r="AJ48" s="36"/>
      <c r="AK48" s="129"/>
      <c r="AL48" s="36"/>
      <c r="AM48" s="24"/>
      <c r="AN48" s="48"/>
    </row>
    <row r="49" customFormat="1" spans="1:40">
      <c r="A49" s="135"/>
      <c r="B49" s="136"/>
      <c r="C49" s="101">
        <v>45</v>
      </c>
      <c r="D49" s="102" t="s">
        <v>819</v>
      </c>
      <c r="E49" s="103"/>
      <c r="F49" s="104"/>
      <c r="G49" s="103"/>
      <c r="H49" s="104"/>
      <c r="I49" s="105"/>
      <c r="J49" s="124"/>
      <c r="K49" s="135"/>
      <c r="L49" s="136"/>
      <c r="M49" s="101">
        <v>45</v>
      </c>
      <c r="N49" s="102" t="s">
        <v>819</v>
      </c>
      <c r="O49" s="103"/>
      <c r="P49" s="104"/>
      <c r="Q49" s="103"/>
      <c r="R49" s="104"/>
      <c r="S49" s="105"/>
      <c r="T49" s="116"/>
      <c r="U49" s="116"/>
      <c r="V49" s="135"/>
      <c r="W49" s="136"/>
      <c r="X49" s="101">
        <v>45</v>
      </c>
      <c r="Y49" s="102" t="s">
        <v>819</v>
      </c>
      <c r="Z49" s="103"/>
      <c r="AA49" s="51"/>
      <c r="AB49" s="36"/>
      <c r="AC49" s="51"/>
      <c r="AD49" s="130"/>
      <c r="AE49" s="131"/>
      <c r="AF49" s="137"/>
      <c r="AG49" s="138"/>
      <c r="AH49" s="134">
        <v>45</v>
      </c>
      <c r="AI49" s="54" t="s">
        <v>819</v>
      </c>
      <c r="AJ49" s="36"/>
      <c r="AK49" s="51"/>
      <c r="AL49" s="36"/>
      <c r="AM49" s="104"/>
      <c r="AN49" s="105"/>
    </row>
    <row r="50" customFormat="1" spans="1:40">
      <c r="A50" s="135"/>
      <c r="B50" s="136"/>
      <c r="C50" s="101">
        <v>46</v>
      </c>
      <c r="D50" s="102" t="s">
        <v>819</v>
      </c>
      <c r="E50" s="103"/>
      <c r="F50" s="104"/>
      <c r="G50" s="103"/>
      <c r="H50" s="104"/>
      <c r="I50" s="105"/>
      <c r="J50" s="124"/>
      <c r="K50" s="135"/>
      <c r="L50" s="136"/>
      <c r="M50" s="101">
        <v>46</v>
      </c>
      <c r="N50" s="102" t="s">
        <v>819</v>
      </c>
      <c r="O50" s="103"/>
      <c r="P50" s="104"/>
      <c r="Q50" s="103"/>
      <c r="R50" s="104"/>
      <c r="S50" s="105"/>
      <c r="T50" s="116"/>
      <c r="U50" s="116"/>
      <c r="V50" s="135"/>
      <c r="W50" s="136"/>
      <c r="X50" s="101">
        <v>46</v>
      </c>
      <c r="Y50" s="102" t="s">
        <v>819</v>
      </c>
      <c r="Z50" s="103"/>
      <c r="AA50" s="51"/>
      <c r="AB50" s="36"/>
      <c r="AC50" s="51"/>
      <c r="AD50" s="130"/>
      <c r="AE50" s="131"/>
      <c r="AF50" s="137"/>
      <c r="AG50" s="138"/>
      <c r="AH50" s="134">
        <v>46</v>
      </c>
      <c r="AI50" s="54" t="s">
        <v>819</v>
      </c>
      <c r="AJ50" s="36"/>
      <c r="AK50" s="51"/>
      <c r="AL50" s="36"/>
      <c r="AM50" s="104"/>
      <c r="AN50" s="105"/>
    </row>
    <row r="51" customFormat="1" ht="31" spans="1:40">
      <c r="A51" s="135"/>
      <c r="B51" s="136"/>
      <c r="C51" s="94">
        <v>47</v>
      </c>
      <c r="D51" s="24" t="s">
        <v>819</v>
      </c>
      <c r="E51" s="10" t="str">
        <f>VLOOKUP(F51,'00设备表'!$D:$F,3,0)</f>
        <v>HW105-08</v>
      </c>
      <c r="F51" s="144" t="str">
        <f>$L$1</f>
        <v>政务外网区万兆业务管理交换机-2</v>
      </c>
      <c r="G51" s="10" t="str">
        <f>VLOOKUP(F51,'00设备表'!$D:$F,2,0)</f>
        <v>华为CE6881H</v>
      </c>
      <c r="H51" s="24" t="s">
        <v>925</v>
      </c>
      <c r="I51" s="48" t="s">
        <v>604</v>
      </c>
      <c r="J51" s="124"/>
      <c r="K51" s="135"/>
      <c r="L51" s="136"/>
      <c r="M51" s="94">
        <v>47</v>
      </c>
      <c r="N51" s="24" t="s">
        <v>819</v>
      </c>
      <c r="O51" s="10" t="str">
        <f>VLOOKUP(P51,'00设备表'!$D:$F,3,0)</f>
        <v>HW105-06</v>
      </c>
      <c r="P51" s="144" t="str">
        <f>$B$1</f>
        <v>政务外网区万兆业务管理交换机-1</v>
      </c>
      <c r="Q51" s="10" t="str">
        <f>VLOOKUP(P51,'00设备表'!$D:$F,2,0)</f>
        <v>华为CE6881H</v>
      </c>
      <c r="R51" s="24" t="s">
        <v>925</v>
      </c>
      <c r="S51" s="48" t="s">
        <v>604</v>
      </c>
      <c r="T51" s="116"/>
      <c r="U51" s="116"/>
      <c r="V51" s="135"/>
      <c r="W51" s="136"/>
      <c r="X51" s="94">
        <v>47</v>
      </c>
      <c r="Y51" s="24" t="s">
        <v>819</v>
      </c>
      <c r="Z51" s="10" t="str">
        <f>VLOOKUP(AA51,'00设备表'!$D:$F,3,0)</f>
        <v>HW107-08</v>
      </c>
      <c r="AA51" s="98" t="str">
        <f>$AG$1</f>
        <v>互联网区万兆业务管理交换机-2</v>
      </c>
      <c r="AB51" s="36" t="str">
        <f>VLOOKUP(AA51,'00设备表'!$D:$F,2,0)</f>
        <v>华为CE6881H</v>
      </c>
      <c r="AC51" s="54" t="s">
        <v>925</v>
      </c>
      <c r="AD51" s="130" t="s">
        <v>604</v>
      </c>
      <c r="AE51" s="131"/>
      <c r="AF51" s="137"/>
      <c r="AG51" s="138"/>
      <c r="AH51" s="134">
        <v>47</v>
      </c>
      <c r="AI51" s="54" t="s">
        <v>819</v>
      </c>
      <c r="AJ51" s="36" t="str">
        <f>VLOOKUP(AK51,'00设备表'!$D:$F,3,0)</f>
        <v>HW107-07</v>
      </c>
      <c r="AK51" s="98" t="str">
        <f>$W$1</f>
        <v>互联网区万兆业务管理交换机-1</v>
      </c>
      <c r="AL51" s="36" t="str">
        <f>VLOOKUP(AK51,'00设备表'!$D:$F,2,0)</f>
        <v>华为CE6881H</v>
      </c>
      <c r="AM51" s="24" t="s">
        <v>925</v>
      </c>
      <c r="AN51" s="48" t="s">
        <v>604</v>
      </c>
    </row>
    <row r="52" customFormat="1" ht="31" spans="1:40">
      <c r="A52" s="135"/>
      <c r="B52" s="48"/>
      <c r="C52" s="94">
        <v>48</v>
      </c>
      <c r="D52" s="24" t="s">
        <v>819</v>
      </c>
      <c r="E52" s="10" t="str">
        <f>VLOOKUP(F52,'00设备表'!$D:$F,3,0)</f>
        <v>HW105-08</v>
      </c>
      <c r="F52" s="144" t="str">
        <f>$L$1</f>
        <v>政务外网区万兆业务管理交换机-2</v>
      </c>
      <c r="G52" s="10" t="str">
        <f>VLOOKUP(F52,'00设备表'!$D:$F,2,0)</f>
        <v>华为CE6881H</v>
      </c>
      <c r="H52" s="24" t="s">
        <v>927</v>
      </c>
      <c r="I52" s="48" t="s">
        <v>604</v>
      </c>
      <c r="J52" s="124"/>
      <c r="K52" s="135"/>
      <c r="L52" s="48"/>
      <c r="M52" s="94">
        <v>48</v>
      </c>
      <c r="N52" s="24" t="s">
        <v>819</v>
      </c>
      <c r="O52" s="10" t="str">
        <f>VLOOKUP(P52,'00设备表'!$D:$F,3,0)</f>
        <v>HW105-06</v>
      </c>
      <c r="P52" s="144" t="str">
        <f>$B$1</f>
        <v>政务外网区万兆业务管理交换机-1</v>
      </c>
      <c r="Q52" s="10" t="str">
        <f>VLOOKUP(P52,'00设备表'!$D:$F,2,0)</f>
        <v>华为CE6881H</v>
      </c>
      <c r="R52" s="24" t="s">
        <v>927</v>
      </c>
      <c r="S52" s="48" t="s">
        <v>604</v>
      </c>
      <c r="T52" s="116"/>
      <c r="U52" s="116"/>
      <c r="V52" s="135"/>
      <c r="W52" s="48"/>
      <c r="X52" s="94">
        <v>48</v>
      </c>
      <c r="Y52" s="24" t="s">
        <v>819</v>
      </c>
      <c r="Z52" s="10" t="str">
        <f>VLOOKUP(AA52,'00设备表'!$D:$F,3,0)</f>
        <v>HW107-08</v>
      </c>
      <c r="AA52" s="98" t="str">
        <f>$AG$1</f>
        <v>互联网区万兆业务管理交换机-2</v>
      </c>
      <c r="AB52" s="36" t="str">
        <f>VLOOKUP(AA52,'00设备表'!$D:$F,2,0)</f>
        <v>华为CE6881H</v>
      </c>
      <c r="AC52" s="54" t="s">
        <v>927</v>
      </c>
      <c r="AD52" s="130" t="s">
        <v>604</v>
      </c>
      <c r="AE52" s="131"/>
      <c r="AF52" s="137"/>
      <c r="AG52" s="130"/>
      <c r="AH52" s="134">
        <v>48</v>
      </c>
      <c r="AI52" s="54" t="s">
        <v>819</v>
      </c>
      <c r="AJ52" s="36" t="str">
        <f>VLOOKUP(AK52,'00设备表'!$D:$F,3,0)</f>
        <v>HW107-07</v>
      </c>
      <c r="AK52" s="98" t="str">
        <f>$W$1</f>
        <v>互联网区万兆业务管理交换机-1</v>
      </c>
      <c r="AL52" s="36" t="str">
        <f>VLOOKUP(AK52,'00设备表'!$D:$F,2,0)</f>
        <v>华为CE6881H</v>
      </c>
      <c r="AM52" s="24" t="s">
        <v>927</v>
      </c>
      <c r="AN52" s="48" t="s">
        <v>604</v>
      </c>
    </row>
    <row r="53" customFormat="1" ht="31" spans="1:40">
      <c r="A53" s="135"/>
      <c r="B53" s="48" t="s">
        <v>929</v>
      </c>
      <c r="C53" s="94">
        <v>49</v>
      </c>
      <c r="D53" s="139" t="s">
        <v>796</v>
      </c>
      <c r="E53" s="10" t="str">
        <f>VLOOKUP(F53,'00设备表'!$D:$F,3,0)</f>
        <v>HW108-07</v>
      </c>
      <c r="F53" s="145" t="s">
        <v>542</v>
      </c>
      <c r="G53" s="10" t="str">
        <f>VLOOKUP(F53,'00设备表'!$D:$F,2,0)</f>
        <v>华为CE16804</v>
      </c>
      <c r="H53" s="24" t="s">
        <v>820</v>
      </c>
      <c r="I53" s="24"/>
      <c r="J53" s="146"/>
      <c r="K53" s="135"/>
      <c r="L53" s="48" t="s">
        <v>929</v>
      </c>
      <c r="M53" s="94">
        <v>49</v>
      </c>
      <c r="N53" s="139" t="s">
        <v>796</v>
      </c>
      <c r="O53" s="10" t="str">
        <f>VLOOKUP(P53,'00设备表'!$D:$F,3,0)</f>
        <v>HW108-07</v>
      </c>
      <c r="P53" s="145" t="s">
        <v>542</v>
      </c>
      <c r="Q53" s="10" t="str">
        <f>VLOOKUP(P53,'00设备表'!$D:$F,2,0)</f>
        <v>华为CE16804</v>
      </c>
      <c r="R53" s="24" t="s">
        <v>822</v>
      </c>
      <c r="S53" s="24"/>
      <c r="T53" s="116"/>
      <c r="U53" s="116"/>
      <c r="V53" s="135"/>
      <c r="W53" s="48" t="s">
        <v>929</v>
      </c>
      <c r="X53" s="94">
        <v>49</v>
      </c>
      <c r="Y53" s="139" t="s">
        <v>796</v>
      </c>
      <c r="Z53" s="10" t="str">
        <f>VLOOKUP(AA53,'00设备表'!$D:$F,3,0)</f>
        <v>HW108-07</v>
      </c>
      <c r="AA53" s="147" t="s">
        <v>542</v>
      </c>
      <c r="AB53" s="36" t="str">
        <f>VLOOKUP(AA53,'00设备表'!$D:$F,2,0)</f>
        <v>华为CE16804</v>
      </c>
      <c r="AC53" s="54" t="s">
        <v>821</v>
      </c>
      <c r="AD53" s="54"/>
      <c r="AE53" s="148"/>
      <c r="AF53" s="137"/>
      <c r="AG53" s="130" t="s">
        <v>929</v>
      </c>
      <c r="AH53" s="134">
        <v>49</v>
      </c>
      <c r="AI53" s="142" t="s">
        <v>796</v>
      </c>
      <c r="AJ53" s="36" t="str">
        <f>VLOOKUP(AK53,'00设备表'!$D:$F,3,0)</f>
        <v>HW108-07</v>
      </c>
      <c r="AK53" s="147" t="s">
        <v>542</v>
      </c>
      <c r="AL53" s="36" t="str">
        <f>VLOOKUP(AK53,'00设备表'!$D:$F,2,0)</f>
        <v>华为CE16804</v>
      </c>
      <c r="AM53" s="24" t="s">
        <v>823</v>
      </c>
      <c r="AN53" s="24"/>
    </row>
    <row r="54" customFormat="1" ht="31" spans="1:40">
      <c r="A54" s="135"/>
      <c r="B54" s="48"/>
      <c r="C54" s="94">
        <v>50</v>
      </c>
      <c r="D54" s="139" t="s">
        <v>796</v>
      </c>
      <c r="E54" s="10" t="str">
        <f>VLOOKUP(F54,'00设备表'!$D:$F,3,0)</f>
        <v>HW108-09</v>
      </c>
      <c r="F54" s="145" t="s">
        <v>556</v>
      </c>
      <c r="G54" s="10" t="str">
        <f>VLOOKUP(F54,'00设备表'!$D:$F,2,0)</f>
        <v>华为CE16804</v>
      </c>
      <c r="H54" s="24" t="s">
        <v>820</v>
      </c>
      <c r="I54" s="24"/>
      <c r="J54" s="146"/>
      <c r="K54" s="135"/>
      <c r="L54" s="48"/>
      <c r="M54" s="94">
        <v>50</v>
      </c>
      <c r="N54" s="139" t="s">
        <v>796</v>
      </c>
      <c r="O54" s="10" t="str">
        <f>VLOOKUP(P54,'00设备表'!$D:$F,3,0)</f>
        <v>HW108-09</v>
      </c>
      <c r="P54" s="145" t="s">
        <v>556</v>
      </c>
      <c r="Q54" s="10" t="str">
        <f>VLOOKUP(P54,'00设备表'!$D:$F,2,0)</f>
        <v>华为CE16804</v>
      </c>
      <c r="R54" s="24" t="s">
        <v>822</v>
      </c>
      <c r="S54" s="24"/>
      <c r="T54" s="116"/>
      <c r="U54" s="116"/>
      <c r="V54" s="135"/>
      <c r="W54" s="48"/>
      <c r="X54" s="94">
        <v>50</v>
      </c>
      <c r="Y54" s="139" t="s">
        <v>796</v>
      </c>
      <c r="Z54" s="10" t="str">
        <f>VLOOKUP(AA54,'00设备表'!$D:$F,3,0)</f>
        <v>HW108-09</v>
      </c>
      <c r="AA54" s="147" t="s">
        <v>556</v>
      </c>
      <c r="AB54" s="36" t="str">
        <f>VLOOKUP(AA54,'00设备表'!$D:$F,2,0)</f>
        <v>华为CE16804</v>
      </c>
      <c r="AC54" s="54" t="s">
        <v>821</v>
      </c>
      <c r="AD54" s="54"/>
      <c r="AE54" s="148"/>
      <c r="AF54" s="137"/>
      <c r="AG54" s="130"/>
      <c r="AH54" s="134">
        <v>50</v>
      </c>
      <c r="AI54" s="142" t="s">
        <v>796</v>
      </c>
      <c r="AJ54" s="36" t="str">
        <f>VLOOKUP(AK54,'00设备表'!$D:$F,3,0)</f>
        <v>HW108-09</v>
      </c>
      <c r="AK54" s="147" t="s">
        <v>556</v>
      </c>
      <c r="AL54" s="36" t="str">
        <f>VLOOKUP(AK54,'00设备表'!$D:$F,2,0)</f>
        <v>华为CE16804</v>
      </c>
      <c r="AM54" s="24" t="s">
        <v>823</v>
      </c>
      <c r="AN54" s="24"/>
    </row>
    <row r="55" customFormat="1" ht="31" spans="1:40">
      <c r="A55" s="135"/>
      <c r="B55" s="48"/>
      <c r="C55" s="94">
        <v>51</v>
      </c>
      <c r="D55" s="139" t="s">
        <v>796</v>
      </c>
      <c r="E55" s="10"/>
      <c r="F55" s="145"/>
      <c r="G55" s="10"/>
      <c r="H55" s="24"/>
      <c r="I55" s="24"/>
      <c r="J55" s="146"/>
      <c r="K55" s="135"/>
      <c r="L55" s="48"/>
      <c r="M55" s="94">
        <v>51</v>
      </c>
      <c r="N55" s="139" t="s">
        <v>796</v>
      </c>
      <c r="O55" s="10"/>
      <c r="P55" s="145"/>
      <c r="Q55" s="10"/>
      <c r="R55" s="24"/>
      <c r="S55" s="24"/>
      <c r="T55" s="116"/>
      <c r="U55" s="116"/>
      <c r="V55" s="135"/>
      <c r="W55" s="48"/>
      <c r="X55" s="94">
        <v>51</v>
      </c>
      <c r="Y55" s="139" t="s">
        <v>796</v>
      </c>
      <c r="Z55" s="10"/>
      <c r="AA55" s="147"/>
      <c r="AB55" s="36"/>
      <c r="AC55" s="54"/>
      <c r="AD55" s="54"/>
      <c r="AE55" s="148"/>
      <c r="AF55" s="137"/>
      <c r="AG55" s="130"/>
      <c r="AH55" s="134">
        <v>51</v>
      </c>
      <c r="AI55" s="142" t="s">
        <v>796</v>
      </c>
      <c r="AJ55" s="36"/>
      <c r="AK55" s="147"/>
      <c r="AL55" s="36"/>
      <c r="AM55" s="24"/>
      <c r="AN55" s="24"/>
    </row>
    <row r="56" customFormat="1" ht="31" spans="1:40">
      <c r="A56" s="135"/>
      <c r="B56" s="48"/>
      <c r="C56" s="94">
        <v>52</v>
      </c>
      <c r="D56" s="139" t="s">
        <v>796</v>
      </c>
      <c r="E56" s="10"/>
      <c r="F56" s="145"/>
      <c r="G56" s="10"/>
      <c r="H56" s="24"/>
      <c r="I56" s="24"/>
      <c r="J56" s="146"/>
      <c r="K56" s="135"/>
      <c r="L56" s="48"/>
      <c r="M56" s="94">
        <v>52</v>
      </c>
      <c r="N56" s="139" t="s">
        <v>796</v>
      </c>
      <c r="O56" s="10"/>
      <c r="P56" s="145"/>
      <c r="Q56" s="10"/>
      <c r="R56" s="24"/>
      <c r="S56" s="24"/>
      <c r="T56" s="116"/>
      <c r="U56" s="116"/>
      <c r="V56" s="135"/>
      <c r="W56" s="48"/>
      <c r="X56" s="94">
        <v>52</v>
      </c>
      <c r="Y56" s="139" t="s">
        <v>796</v>
      </c>
      <c r="Z56" s="10"/>
      <c r="AA56" s="147"/>
      <c r="AB56" s="36"/>
      <c r="AC56" s="54"/>
      <c r="AD56" s="54"/>
      <c r="AE56" s="148"/>
      <c r="AF56" s="137"/>
      <c r="AG56" s="130"/>
      <c r="AH56" s="134">
        <v>52</v>
      </c>
      <c r="AI56" s="142" t="s">
        <v>796</v>
      </c>
      <c r="AJ56" s="36"/>
      <c r="AK56" s="147"/>
      <c r="AL56" s="36"/>
      <c r="AM56" s="24"/>
      <c r="AN56" s="24"/>
    </row>
    <row r="57" customFormat="1" ht="31" spans="1:40">
      <c r="A57" s="135"/>
      <c r="B57" s="48"/>
      <c r="C57" s="94">
        <v>53</v>
      </c>
      <c r="D57" s="139" t="s">
        <v>796</v>
      </c>
      <c r="E57" s="10" t="str">
        <f>VLOOKUP(F57,'00设备表'!$D:$F,3,0)</f>
        <v>HW105-08</v>
      </c>
      <c r="F57" s="144" t="str">
        <f>$L$1</f>
        <v>政务外网区万兆业务管理交换机-2</v>
      </c>
      <c r="G57" s="10" t="str">
        <f>VLOOKUP(F57,'00设备表'!$D:$F,2,0)</f>
        <v>华为CE6881H</v>
      </c>
      <c r="H57" s="24" t="s">
        <v>932</v>
      </c>
      <c r="I57" s="24" t="s">
        <v>603</v>
      </c>
      <c r="J57" s="124"/>
      <c r="K57" s="135"/>
      <c r="L57" s="48"/>
      <c r="M57" s="94">
        <v>53</v>
      </c>
      <c r="N57" s="139" t="s">
        <v>796</v>
      </c>
      <c r="O57" s="10" t="str">
        <f>VLOOKUP(P57,'00设备表'!$D:$F,3,0)</f>
        <v>HW105-06</v>
      </c>
      <c r="P57" s="144" t="str">
        <f>$B$1</f>
        <v>政务外网区万兆业务管理交换机-1</v>
      </c>
      <c r="Q57" s="10" t="str">
        <f>VLOOKUP(P57,'00设备表'!$D:$F,2,0)</f>
        <v>华为CE6881H</v>
      </c>
      <c r="R57" s="24" t="s">
        <v>932</v>
      </c>
      <c r="S57" s="24" t="s">
        <v>603</v>
      </c>
      <c r="T57" s="116"/>
      <c r="U57" s="116"/>
      <c r="V57" s="135"/>
      <c r="W57" s="48"/>
      <c r="X57" s="94">
        <v>53</v>
      </c>
      <c r="Y57" s="139" t="s">
        <v>796</v>
      </c>
      <c r="Z57" s="10" t="str">
        <f>VLOOKUP(AA57,'00设备表'!$D:$F,3,0)</f>
        <v>HW107-08</v>
      </c>
      <c r="AA57" s="98" t="str">
        <f>$AG$1</f>
        <v>互联网区万兆业务管理交换机-2</v>
      </c>
      <c r="AB57" s="36" t="str">
        <f>VLOOKUP(AA57,'00设备表'!$D:$F,2,0)</f>
        <v>华为CE6881H</v>
      </c>
      <c r="AC57" s="54" t="s">
        <v>932</v>
      </c>
      <c r="AD57" s="54" t="s">
        <v>603</v>
      </c>
      <c r="AE57" s="131"/>
      <c r="AF57" s="137"/>
      <c r="AG57" s="130"/>
      <c r="AH57" s="134">
        <v>53</v>
      </c>
      <c r="AI57" s="142" t="s">
        <v>796</v>
      </c>
      <c r="AJ57" s="36" t="str">
        <f>VLOOKUP(AK57,'00设备表'!$D:$F,3,0)</f>
        <v>HW107-07</v>
      </c>
      <c r="AK57" s="98" t="str">
        <f>$W$1</f>
        <v>互联网区万兆业务管理交换机-1</v>
      </c>
      <c r="AL57" s="36" t="str">
        <f>VLOOKUP(AK57,'00设备表'!$D:$F,2,0)</f>
        <v>华为CE6881H</v>
      </c>
      <c r="AM57" s="24" t="s">
        <v>932</v>
      </c>
      <c r="AN57" s="24" t="s">
        <v>603</v>
      </c>
    </row>
    <row r="58" customFormat="1" ht="31" spans="1:40">
      <c r="A58" s="149"/>
      <c r="B58" s="48"/>
      <c r="C58" s="94">
        <v>54</v>
      </c>
      <c r="D58" s="139" t="s">
        <v>796</v>
      </c>
      <c r="E58" s="10" t="str">
        <f>VLOOKUP(F58,'00设备表'!$D:$F,3,0)</f>
        <v>HW105-08</v>
      </c>
      <c r="F58" s="144" t="str">
        <f>$L$1</f>
        <v>政务外网区万兆业务管理交换机-2</v>
      </c>
      <c r="G58" s="10" t="str">
        <f>VLOOKUP(F58,'00设备表'!$D:$F,2,0)</f>
        <v>华为CE6881H</v>
      </c>
      <c r="H58" s="24" t="s">
        <v>934</v>
      </c>
      <c r="I58" s="24" t="s">
        <v>603</v>
      </c>
      <c r="J58" s="124"/>
      <c r="K58" s="149"/>
      <c r="L58" s="48"/>
      <c r="M58" s="94">
        <v>54</v>
      </c>
      <c r="N58" s="139" t="s">
        <v>796</v>
      </c>
      <c r="O58" s="10" t="str">
        <f>VLOOKUP(P58,'00设备表'!$D:$F,3,0)</f>
        <v>HW105-06</v>
      </c>
      <c r="P58" s="144" t="str">
        <f>$B$1</f>
        <v>政务外网区万兆业务管理交换机-1</v>
      </c>
      <c r="Q58" s="10" t="str">
        <f>VLOOKUP(P58,'00设备表'!$D:$F,2,0)</f>
        <v>华为CE6881H</v>
      </c>
      <c r="R58" s="24" t="s">
        <v>934</v>
      </c>
      <c r="S58" s="24" t="s">
        <v>603</v>
      </c>
      <c r="T58" s="116"/>
      <c r="U58" s="116"/>
      <c r="V58" s="149"/>
      <c r="W58" s="48"/>
      <c r="X58" s="94">
        <v>54</v>
      </c>
      <c r="Y58" s="139" t="s">
        <v>796</v>
      </c>
      <c r="Z58" s="10" t="str">
        <f>VLOOKUP(AA58,'00设备表'!$D:$F,3,0)</f>
        <v>HW107-08</v>
      </c>
      <c r="AA58" s="98" t="str">
        <f>$AG$1</f>
        <v>互联网区万兆业务管理交换机-2</v>
      </c>
      <c r="AB58" s="36" t="str">
        <f>VLOOKUP(AA58,'00设备表'!$D:$F,2,0)</f>
        <v>华为CE6881H</v>
      </c>
      <c r="AC58" s="54" t="s">
        <v>934</v>
      </c>
      <c r="AD58" s="54" t="s">
        <v>603</v>
      </c>
      <c r="AE58" s="131"/>
      <c r="AF58" s="150"/>
      <c r="AG58" s="130"/>
      <c r="AH58" s="134">
        <v>54</v>
      </c>
      <c r="AI58" s="142" t="s">
        <v>796</v>
      </c>
      <c r="AJ58" s="36" t="str">
        <f>VLOOKUP(AK58,'00设备表'!$D:$F,3,0)</f>
        <v>HW107-07</v>
      </c>
      <c r="AK58" s="98" t="str">
        <f>$W$1</f>
        <v>互联网区万兆业务管理交换机-1</v>
      </c>
      <c r="AL58" s="36" t="str">
        <f>VLOOKUP(AK58,'00设备表'!$D:$F,2,0)</f>
        <v>华为CE6881H</v>
      </c>
      <c r="AM58" s="24" t="s">
        <v>934</v>
      </c>
      <c r="AN58" s="24" t="s">
        <v>603</v>
      </c>
    </row>
    <row r="61" customFormat="1" spans="1:40">
      <c r="E61" s="115"/>
      <c r="F61"/>
      <c r="G61" s="115"/>
      <c r="H61"/>
      <c r="I61"/>
      <c r="J61"/>
      <c r="K61"/>
      <c r="L61"/>
      <c r="M61"/>
      <c r="N61"/>
      <c r="O61" s="115"/>
      <c r="P61"/>
      <c r="Q61" s="115"/>
      <c r="R61"/>
      <c r="S61"/>
      <c r="T61" s="116"/>
      <c r="U61" s="116"/>
      <c r="V61"/>
      <c r="W61"/>
      <c r="X61"/>
      <c r="Y61"/>
      <c r="Z61" s="115"/>
      <c r="AA61"/>
      <c r="AB61" s="115"/>
      <c r="AC61"/>
      <c r="AD61"/>
      <c r="AE61"/>
      <c r="AF61"/>
      <c r="AG61"/>
      <c r="AH61"/>
      <c r="AI61"/>
      <c r="AJ61" s="115"/>
      <c r="AK61"/>
      <c r="AL61" s="115"/>
    </row>
  </sheetData>
  <mergeCells count="20">
    <mergeCell ref="A3:C3"/>
    <mergeCell ref="K3:M3"/>
    <mergeCell ref="V3:X3"/>
    <mergeCell ref="AF3:AH3"/>
    <mergeCell ref="A4:C4"/>
    <mergeCell ref="K4:M4"/>
    <mergeCell ref="V4:X4"/>
    <mergeCell ref="AF4:AH4"/>
    <mergeCell ref="A5:A58"/>
    <mergeCell ref="B5:B52"/>
    <mergeCell ref="B53:B58"/>
    <mergeCell ref="K5:K58"/>
    <mergeCell ref="L5:L52"/>
    <mergeCell ref="L53:L58"/>
    <mergeCell ref="V5:V58"/>
    <mergeCell ref="W5:W52"/>
    <mergeCell ref="W53:W58"/>
    <mergeCell ref="AF5:AF58"/>
    <mergeCell ref="AG5:AG52"/>
    <mergeCell ref="AG53:AG58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S172"/>
  <sheetViews>
    <sheetView topLeftCell="F69" workbookViewId="0">
      <selection activeCell="O93" sqref="O93"/>
    </sheetView>
  </sheetViews>
  <sheetFormatPr defaultColWidth="9" defaultRowHeight="16.8"/>
  <cols>
    <col min="1" max="1" width="7.5625" customWidth="1"/>
    <col min="2" max="2" width="14.4375" customWidth="1"/>
    <col min="3" max="3" width="7.5625" customWidth="1"/>
    <col min="4" max="4" width="12.5625" customWidth="1"/>
    <col min="5" max="5" width="20.2142857142857" customWidth="1"/>
    <col min="6" max="6" width="40.4375" customWidth="1"/>
    <col min="7" max="7" width="29.8839285714286" customWidth="1"/>
    <col min="8" max="8" width="15.6696428571429" customWidth="1"/>
    <col min="9" max="9" width="17.3303571428571" customWidth="1"/>
    <col min="11" max="11" width="7.5625" customWidth="1"/>
    <col min="12" max="12" width="14.4375" customWidth="1"/>
    <col min="13" max="13" width="7.5625" customWidth="1"/>
    <col min="14" max="14" width="12.5625" customWidth="1"/>
    <col min="15" max="15" width="13.8839285714286" customWidth="1"/>
    <col min="16" max="16" width="34.8839285714286" customWidth="1"/>
    <col min="17" max="17" width="24.6696428571429" customWidth="1"/>
    <col min="18" max="18" width="9.5625" customWidth="1"/>
    <col min="19" max="19" width="17.3303571428571" customWidth="1"/>
  </cols>
  <sheetData>
    <row r="1" s="81" customFormat="1" ht="31" spans="1:19">
      <c r="A1" s="57" t="str">
        <f>VLOOKUP(B1,'00设备表'!$D:$F,3,0)</f>
        <v>HW105-02</v>
      </c>
      <c r="B1" s="42" t="str">
        <f>'00设备表'!D15</f>
        <v>政务外网区千兆BMC交换机-1</v>
      </c>
      <c r="C1" s="43" t="str">
        <f>VLOOKUP(B1,'00设备表'!$D:$F,2,0)</f>
        <v>华为5855</v>
      </c>
      <c r="D1" s="58"/>
      <c r="E1" s="58"/>
      <c r="F1" s="58"/>
      <c r="G1" s="58"/>
      <c r="H1" s="58"/>
      <c r="I1" s="58"/>
      <c r="J1" s="58"/>
      <c r="K1" s="57" t="str">
        <f>VLOOKUP(L1,'00设备表'!$D:$F,3,0)</f>
        <v>HW107-03</v>
      </c>
      <c r="L1" s="42" t="str">
        <f>'00设备表'!D85</f>
        <v>互联网区千兆BMC交换机-1</v>
      </c>
      <c r="M1" s="43" t="str">
        <f>VLOOKUP(L1,'00设备表'!$D:$F,2,0)</f>
        <v>华为5855</v>
      </c>
      <c r="N1" s="58"/>
      <c r="O1" s="58"/>
      <c r="P1" s="58"/>
      <c r="Q1" s="58"/>
      <c r="R1" s="58"/>
      <c r="S1" s="58"/>
    </row>
    <row r="2" ht="31" spans="1:19">
      <c r="A2" s="82" t="s">
        <v>775</v>
      </c>
      <c r="B2" s="83" t="s">
        <v>776</v>
      </c>
      <c r="C2" s="83" t="s">
        <v>777</v>
      </c>
      <c r="D2" s="83" t="s">
        <v>879</v>
      </c>
      <c r="E2" s="83" t="s">
        <v>880</v>
      </c>
      <c r="F2" s="83" t="s">
        <v>780</v>
      </c>
      <c r="G2" s="83" t="s">
        <v>781</v>
      </c>
      <c r="H2" s="83" t="s">
        <v>782</v>
      </c>
      <c r="I2" s="83" t="s">
        <v>335</v>
      </c>
      <c r="J2" s="84"/>
      <c r="K2" s="82" t="s">
        <v>775</v>
      </c>
      <c r="L2" s="83" t="s">
        <v>776</v>
      </c>
      <c r="M2" s="83" t="s">
        <v>777</v>
      </c>
      <c r="N2" s="83" t="s">
        <v>879</v>
      </c>
      <c r="O2" s="83" t="s">
        <v>880</v>
      </c>
      <c r="P2" s="83" t="s">
        <v>780</v>
      </c>
      <c r="Q2" s="83" t="s">
        <v>781</v>
      </c>
      <c r="R2" s="83" t="s">
        <v>782</v>
      </c>
      <c r="S2" s="83" t="s">
        <v>335</v>
      </c>
    </row>
    <row r="3" spans="1:19">
      <c r="A3" s="85" t="s">
        <v>914</v>
      </c>
      <c r="B3" s="86"/>
      <c r="C3" s="87"/>
      <c r="D3" s="24" t="s">
        <v>786</v>
      </c>
      <c r="E3" s="28"/>
      <c r="F3" s="28"/>
      <c r="G3" s="28"/>
      <c r="H3" s="24"/>
      <c r="I3" s="88"/>
      <c r="J3" s="84"/>
      <c r="K3" s="85" t="s">
        <v>914</v>
      </c>
      <c r="L3" s="86"/>
      <c r="M3" s="87"/>
      <c r="N3" s="24" t="s">
        <v>786</v>
      </c>
      <c r="O3" s="28"/>
      <c r="P3" s="28"/>
      <c r="Q3" s="28"/>
      <c r="R3" s="24"/>
      <c r="S3" s="88"/>
    </row>
    <row r="4" spans="1:19">
      <c r="A4" s="85" t="s">
        <v>789</v>
      </c>
      <c r="B4" s="86"/>
      <c r="C4" s="89"/>
      <c r="D4" s="24" t="s">
        <v>786</v>
      </c>
      <c r="E4" s="90"/>
      <c r="F4" s="91"/>
      <c r="G4" s="90"/>
      <c r="H4" s="92"/>
      <c r="I4" s="24"/>
      <c r="J4" s="84"/>
      <c r="K4" s="85" t="s">
        <v>789</v>
      </c>
      <c r="L4" s="86"/>
      <c r="M4" s="89"/>
      <c r="N4" s="24" t="s">
        <v>786</v>
      </c>
      <c r="O4" s="90"/>
      <c r="P4" s="91"/>
      <c r="Q4" s="90"/>
      <c r="R4" s="92"/>
      <c r="S4" s="24"/>
    </row>
    <row r="5" spans="1:19">
      <c r="A5" s="93">
        <v>0</v>
      </c>
      <c r="B5" s="93" t="s">
        <v>963</v>
      </c>
      <c r="C5" s="94">
        <v>1</v>
      </c>
      <c r="D5" s="95" t="s">
        <v>786</v>
      </c>
      <c r="E5" s="10" t="str">
        <f>VLOOKUP(F5,'00设备表'!$D:$F,3,0)</f>
        <v>HW105-01</v>
      </c>
      <c r="F5" s="28" t="s">
        <v>337</v>
      </c>
      <c r="G5" s="10" t="str">
        <f>VLOOKUP(F5,'00设备表'!$D:$F,2,0)</f>
        <v>华为1000E-F55</v>
      </c>
      <c r="H5" s="96" t="s">
        <v>964</v>
      </c>
      <c r="I5" s="88"/>
      <c r="J5" s="84"/>
      <c r="K5" s="93">
        <v>0</v>
      </c>
      <c r="L5" s="93" t="s">
        <v>963</v>
      </c>
      <c r="M5" s="94">
        <v>1</v>
      </c>
      <c r="N5" s="95" t="s">
        <v>786</v>
      </c>
      <c r="O5" s="10" t="str">
        <f>VLOOKUP(P5,'00设备表'!$D:$F,3,0)</f>
        <v>HW107-02</v>
      </c>
      <c r="P5" s="97" t="s">
        <v>441</v>
      </c>
      <c r="Q5" s="10" t="str">
        <f>VLOOKUP(P5,'00设备表'!$D:$F,2,0)</f>
        <v>华为1000E-F55</v>
      </c>
      <c r="R5" s="96" t="s">
        <v>964</v>
      </c>
      <c r="S5" s="88"/>
    </row>
    <row r="6" spans="1:19">
      <c r="A6" s="93"/>
      <c r="B6" s="93"/>
      <c r="C6" s="94">
        <v>2</v>
      </c>
      <c r="D6" s="95" t="s">
        <v>786</v>
      </c>
      <c r="E6" s="10" t="str">
        <f>VLOOKUP(F6,'00设备表'!$D:$F,3,0)</f>
        <v>HW105-02</v>
      </c>
      <c r="F6" s="28" t="s">
        <v>355</v>
      </c>
      <c r="G6" s="10" t="str">
        <f>VLOOKUP(F6,'00设备表'!$D:$F,2,0)</f>
        <v>华为1000E-F55</v>
      </c>
      <c r="H6" s="96" t="s">
        <v>964</v>
      </c>
      <c r="I6" s="88"/>
      <c r="J6" s="84"/>
      <c r="K6" s="93"/>
      <c r="L6" s="93"/>
      <c r="M6" s="94">
        <v>2</v>
      </c>
      <c r="N6" s="95" t="s">
        <v>786</v>
      </c>
      <c r="O6" s="10" t="str">
        <f>VLOOKUP(P6,'00设备表'!$D:$F,3,0)</f>
        <v>HW107-03</v>
      </c>
      <c r="P6" s="97" t="s">
        <v>452</v>
      </c>
      <c r="Q6" s="10" t="str">
        <f>VLOOKUP(P6,'00设备表'!$D:$F,2,0)</f>
        <v>华为1000E-F55</v>
      </c>
      <c r="R6" s="96" t="s">
        <v>964</v>
      </c>
      <c r="S6" s="88"/>
    </row>
    <row r="7" spans="1:19">
      <c r="A7" s="93"/>
      <c r="B7" s="93"/>
      <c r="C7" s="94">
        <v>3</v>
      </c>
      <c r="D7" s="95" t="s">
        <v>786</v>
      </c>
      <c r="E7" s="10" t="str">
        <f>VLOOKUP(F7,'00设备表'!$D:$F,3,0)</f>
        <v>HW105-01</v>
      </c>
      <c r="F7" s="28" t="s">
        <v>341</v>
      </c>
      <c r="G7" s="10" t="str">
        <f>VLOOKUP(F7,'00设备表'!$D:$F,2,0)</f>
        <v>华为CE6881H</v>
      </c>
      <c r="H7" s="96" t="s">
        <v>964</v>
      </c>
      <c r="I7" s="88"/>
      <c r="J7" s="84"/>
      <c r="K7" s="93"/>
      <c r="L7" s="93"/>
      <c r="M7" s="94">
        <v>3</v>
      </c>
      <c r="N7" s="95" t="s">
        <v>786</v>
      </c>
      <c r="O7" s="10" t="str">
        <f>VLOOKUP(P7,'00设备表'!$D:$F,3,0)</f>
        <v>HW107-02</v>
      </c>
      <c r="P7" s="97" t="s">
        <v>442</v>
      </c>
      <c r="Q7" s="10" t="str">
        <f>VLOOKUP(P7,'00设备表'!$D:$F,2,0)</f>
        <v>华为CE6881H</v>
      </c>
      <c r="R7" s="96" t="s">
        <v>964</v>
      </c>
      <c r="S7" s="88"/>
    </row>
    <row r="8" spans="1:19">
      <c r="A8" s="93"/>
      <c r="B8" s="93"/>
      <c r="C8" s="94">
        <v>4</v>
      </c>
      <c r="D8" s="95" t="s">
        <v>786</v>
      </c>
      <c r="E8" s="10" t="str">
        <f>VLOOKUP(F8,'00设备表'!$D:$F,3,0)</f>
        <v>HW105-02</v>
      </c>
      <c r="F8" s="28" t="s">
        <v>356</v>
      </c>
      <c r="G8" s="10" t="str">
        <f>VLOOKUP(F8,'00设备表'!$D:$F,2,0)</f>
        <v>华为CE6881H</v>
      </c>
      <c r="H8" s="96" t="s">
        <v>964</v>
      </c>
      <c r="I8" s="88"/>
      <c r="J8" s="84"/>
      <c r="K8" s="93"/>
      <c r="L8" s="93"/>
      <c r="M8" s="94">
        <v>4</v>
      </c>
      <c r="N8" s="95" t="s">
        <v>786</v>
      </c>
      <c r="O8" s="10" t="str">
        <f>VLOOKUP(P8,'00设备表'!$D:$F,3,0)</f>
        <v>HW107-03</v>
      </c>
      <c r="P8" s="97" t="s">
        <v>453</v>
      </c>
      <c r="Q8" s="10" t="str">
        <f>VLOOKUP(P8,'00设备表'!$D:$F,2,0)</f>
        <v>华为CE6881H</v>
      </c>
      <c r="R8" s="96" t="s">
        <v>964</v>
      </c>
      <c r="S8" s="88"/>
    </row>
    <row r="9" spans="1:19">
      <c r="A9" s="93"/>
      <c r="B9" s="93"/>
      <c r="C9" s="94">
        <v>5</v>
      </c>
      <c r="D9" s="95" t="s">
        <v>786</v>
      </c>
      <c r="E9" s="10" t="str">
        <f>VLOOKUP(F9,'00设备表'!$D:$F,3,0)</f>
        <v>HW105-01</v>
      </c>
      <c r="F9" s="28" t="s">
        <v>343</v>
      </c>
      <c r="G9" s="10" t="str">
        <f>VLOOKUP(F9,'00设备表'!$D:$F,2,0)</f>
        <v>华为CE6881H</v>
      </c>
      <c r="H9" s="96" t="s">
        <v>964</v>
      </c>
      <c r="I9" s="88"/>
      <c r="J9" s="84"/>
      <c r="K9" s="93"/>
      <c r="L9" s="93"/>
      <c r="M9" s="94">
        <v>5</v>
      </c>
      <c r="N9" s="95" t="s">
        <v>786</v>
      </c>
      <c r="O9" s="10" t="str">
        <f>VLOOKUP(P9,'00设备表'!$D:$F,3,0)</f>
        <v>HW107-02</v>
      </c>
      <c r="P9" s="98" t="s">
        <v>450</v>
      </c>
      <c r="Q9" s="10" t="str">
        <f>VLOOKUP(P9,'00设备表'!$D:$F,2,0)</f>
        <v>华为CE8865-4C</v>
      </c>
      <c r="R9" s="96" t="s">
        <v>964</v>
      </c>
      <c r="S9" s="88"/>
    </row>
    <row r="10" spans="1:19">
      <c r="A10" s="93"/>
      <c r="B10" s="93"/>
      <c r="C10" s="94">
        <v>6</v>
      </c>
      <c r="D10" s="95" t="s">
        <v>786</v>
      </c>
      <c r="E10" s="10" t="str">
        <f>VLOOKUP(F10,'00设备表'!$D:$F,3,0)</f>
        <v>HW105-02</v>
      </c>
      <c r="F10" s="28" t="s">
        <v>357</v>
      </c>
      <c r="G10" s="10" t="str">
        <f>VLOOKUP(F10,'00设备表'!$D:$F,2,0)</f>
        <v>华为CE6881H</v>
      </c>
      <c r="H10" s="96" t="s">
        <v>964</v>
      </c>
      <c r="I10" s="88"/>
      <c r="J10" s="84"/>
      <c r="K10" s="93"/>
      <c r="L10" s="93"/>
      <c r="M10" s="94">
        <v>6</v>
      </c>
      <c r="N10" s="95" t="s">
        <v>786</v>
      </c>
      <c r="O10" s="10" t="str">
        <f>VLOOKUP(P10,'00设备表'!$D:$F,3,0)</f>
        <v>HW107-03</v>
      </c>
      <c r="P10" s="98" t="s">
        <v>461</v>
      </c>
      <c r="Q10" s="10" t="str">
        <f>VLOOKUP(P10,'00设备表'!$D:$F,2,0)</f>
        <v>华为CE8865-4C</v>
      </c>
      <c r="R10" s="96" t="s">
        <v>964</v>
      </c>
      <c r="S10" s="88"/>
    </row>
    <row r="11" spans="1:19">
      <c r="A11" s="93"/>
      <c r="B11" s="93"/>
      <c r="C11" s="94">
        <v>7</v>
      </c>
      <c r="D11" s="95" t="s">
        <v>786</v>
      </c>
      <c r="E11" s="10" t="str">
        <f>VLOOKUP(F11,'00设备表'!$D:$F,3,0)</f>
        <v>HW105-01</v>
      </c>
      <c r="F11" s="28" t="s">
        <v>346</v>
      </c>
      <c r="G11" s="10" t="str">
        <f>VLOOKUP(F11,'00设备表'!$D:$F,2,0)</f>
        <v>绿盟UTSNX3-HHB</v>
      </c>
      <c r="H11" s="96" t="s">
        <v>900</v>
      </c>
      <c r="I11" s="88"/>
      <c r="J11" s="84"/>
      <c r="K11" s="93"/>
      <c r="L11" s="93"/>
      <c r="M11" s="94">
        <v>7</v>
      </c>
      <c r="N11" s="95" t="s">
        <v>786</v>
      </c>
      <c r="O11" s="10" t="str">
        <f>VLOOKUP(P11,'00设备表'!$D:$F,3,0)</f>
        <v>HW107-02</v>
      </c>
      <c r="P11" s="97" t="s">
        <v>445</v>
      </c>
      <c r="Q11" s="10" t="str">
        <f>VLOOKUP(P11,'00设备表'!$D:$F,2,0)</f>
        <v>华为CE6881H</v>
      </c>
      <c r="R11" s="96" t="s">
        <v>964</v>
      </c>
      <c r="S11" s="88"/>
    </row>
    <row r="12" spans="1:19">
      <c r="A12" s="93"/>
      <c r="B12" s="93"/>
      <c r="C12" s="94">
        <v>8</v>
      </c>
      <c r="D12" s="95" t="s">
        <v>786</v>
      </c>
      <c r="E12" s="10" t="str">
        <f>VLOOKUP(F12,'00设备表'!$D:$F,3,0)</f>
        <v>HW105-02</v>
      </c>
      <c r="F12" s="28" t="s">
        <v>361</v>
      </c>
      <c r="G12" s="10" t="str">
        <f>VLOOKUP(F12,'00设备表'!$D:$F,2,0)</f>
        <v>绿盟UTSNX3-HHB</v>
      </c>
      <c r="H12" s="96" t="s">
        <v>900</v>
      </c>
      <c r="I12" s="88"/>
      <c r="J12" s="84"/>
      <c r="K12" s="93"/>
      <c r="L12" s="93"/>
      <c r="M12" s="94">
        <v>8</v>
      </c>
      <c r="N12" s="95" t="s">
        <v>786</v>
      </c>
      <c r="O12" s="10" t="str">
        <f>VLOOKUP(P12,'00设备表'!$D:$F,3,0)</f>
        <v>HW107-03</v>
      </c>
      <c r="P12" s="97" t="s">
        <v>455</v>
      </c>
      <c r="Q12" s="10" t="str">
        <f>VLOOKUP(P12,'00设备表'!$D:$F,2,0)</f>
        <v>华为CE6881H</v>
      </c>
      <c r="R12" s="96" t="s">
        <v>964</v>
      </c>
      <c r="S12" s="88"/>
    </row>
    <row r="13" spans="1:19">
      <c r="A13" s="93"/>
      <c r="B13" s="93"/>
      <c r="C13" s="94">
        <v>9</v>
      </c>
      <c r="D13" s="95" t="s">
        <v>786</v>
      </c>
      <c r="E13" s="10" t="str">
        <f>VLOOKUP(F13,'00设备表'!$D:$F,3,0)</f>
        <v>HW105-01</v>
      </c>
      <c r="F13" s="28" t="s">
        <v>352</v>
      </c>
      <c r="G13" s="10" t="str">
        <f>VLOOKUP(F13,'00设备表'!$D:$F,2,0)</f>
        <v>华为CE8865-4C</v>
      </c>
      <c r="H13" s="96" t="s">
        <v>964</v>
      </c>
      <c r="I13" s="88"/>
      <c r="J13" s="84"/>
      <c r="K13" s="93"/>
      <c r="L13" s="93"/>
      <c r="M13" s="94">
        <v>9</v>
      </c>
      <c r="N13" s="95" t="s">
        <v>786</v>
      </c>
      <c r="O13" s="10" t="str">
        <f>VLOOKUP(P13,'00设备表'!$D:$F,3,0)</f>
        <v>HW107-04</v>
      </c>
      <c r="P13" s="97" t="s">
        <v>463</v>
      </c>
      <c r="Q13" s="10" t="str">
        <f>VLOOKUP(P13,'00设备表'!$D:$F,2,0)</f>
        <v>华为CE6881H</v>
      </c>
      <c r="R13" s="96" t="s">
        <v>964</v>
      </c>
      <c r="S13" s="88"/>
    </row>
    <row r="14" spans="1:19">
      <c r="A14" s="93"/>
      <c r="B14" s="93"/>
      <c r="C14" s="94">
        <v>10</v>
      </c>
      <c r="D14" s="95" t="s">
        <v>786</v>
      </c>
      <c r="E14" s="10" t="str">
        <f>VLOOKUP(F14,'00设备表'!$D:$F,3,0)</f>
        <v>HW105-02</v>
      </c>
      <c r="F14" s="28" t="s">
        <v>364</v>
      </c>
      <c r="G14" s="10" t="str">
        <f>VLOOKUP(F14,'00设备表'!$D:$F,2,0)</f>
        <v>华为CE8865-4C</v>
      </c>
      <c r="H14" s="96" t="s">
        <v>964</v>
      </c>
      <c r="I14" s="88"/>
      <c r="J14" s="84"/>
      <c r="K14" s="93"/>
      <c r="L14" s="93"/>
      <c r="M14" s="94">
        <v>10</v>
      </c>
      <c r="N14" s="95" t="s">
        <v>786</v>
      </c>
      <c r="O14" s="10" t="str">
        <f>VLOOKUP(P14,'00设备表'!$D:$F,3,0)</f>
        <v>HW107-06</v>
      </c>
      <c r="P14" s="97" t="s">
        <v>474</v>
      </c>
      <c r="Q14" s="10" t="str">
        <f>VLOOKUP(P14,'00设备表'!$D:$F,2,0)</f>
        <v>华为CE6881H</v>
      </c>
      <c r="R14" s="96" t="s">
        <v>964</v>
      </c>
      <c r="S14" s="88"/>
    </row>
    <row r="15" spans="1:19">
      <c r="A15" s="93"/>
      <c r="B15" s="93"/>
      <c r="C15" s="94">
        <v>11</v>
      </c>
      <c r="D15" s="95" t="s">
        <v>786</v>
      </c>
      <c r="E15" s="10" t="str">
        <f>VLOOKUP(F15,'00设备表'!$D:$F,3,0)</f>
        <v>HW105-01</v>
      </c>
      <c r="F15" s="28" t="s">
        <v>344</v>
      </c>
      <c r="G15" s="10" t="str">
        <f>VLOOKUP(F15,'00设备表'!$D:$F,2,0)</f>
        <v>烽火R220K V2</v>
      </c>
      <c r="H15" s="96" t="s">
        <v>900</v>
      </c>
      <c r="I15" s="88"/>
      <c r="J15" s="84"/>
      <c r="K15" s="93"/>
      <c r="L15" s="93"/>
      <c r="M15" s="94">
        <v>11</v>
      </c>
      <c r="N15" s="95" t="s">
        <v>786</v>
      </c>
      <c r="O15" s="10" t="str">
        <f>VLOOKUP(P15,'00设备表'!$D:$F,3,0)</f>
        <v>HW107-02</v>
      </c>
      <c r="P15" s="97" t="s">
        <v>764</v>
      </c>
      <c r="Q15" s="10" t="str">
        <f>VLOOKUP(P15,'00设备表'!$D:$F,2,0)</f>
        <v>华为1905</v>
      </c>
      <c r="R15" s="96" t="s">
        <v>964</v>
      </c>
      <c r="S15" s="88"/>
    </row>
    <row r="16" spans="1:19">
      <c r="A16" s="93"/>
      <c r="B16" s="93"/>
      <c r="C16" s="94">
        <v>12</v>
      </c>
      <c r="D16" s="95" t="s">
        <v>786</v>
      </c>
      <c r="E16" s="10" t="str">
        <f>VLOOKUP(F16,'00设备表'!$D:$F,3,0)</f>
        <v>HW105-02</v>
      </c>
      <c r="F16" s="28" t="s">
        <v>360</v>
      </c>
      <c r="G16" s="10" t="str">
        <f>VLOOKUP(F16,'00设备表'!$D:$F,2,0)</f>
        <v>烽火R220K V2</v>
      </c>
      <c r="H16" s="96" t="s">
        <v>900</v>
      </c>
      <c r="I16" s="88"/>
      <c r="J16" s="84"/>
      <c r="K16" s="93"/>
      <c r="L16" s="93"/>
      <c r="M16" s="94">
        <v>12</v>
      </c>
      <c r="N16" s="95" t="s">
        <v>786</v>
      </c>
      <c r="O16" s="10" t="str">
        <f>VLOOKUP(P16,'00设备表'!$D:$F,3,0)</f>
        <v>HW107-03</v>
      </c>
      <c r="P16" s="97" t="s">
        <v>965</v>
      </c>
      <c r="Q16" s="10" t="str">
        <f>VLOOKUP(P16,'00设备表'!$D:$F,2,0)</f>
        <v>华为1905</v>
      </c>
      <c r="R16" s="96" t="s">
        <v>964</v>
      </c>
      <c r="S16" s="88"/>
    </row>
    <row r="17" spans="1:19">
      <c r="A17" s="93"/>
      <c r="B17" s="93"/>
      <c r="C17" s="94">
        <v>13</v>
      </c>
      <c r="D17" s="95" t="s">
        <v>786</v>
      </c>
      <c r="E17" s="10" t="str">
        <f>VLOOKUP(F17,'00设备表'!$D:$F,3,0)</f>
        <v>HW105-01</v>
      </c>
      <c r="F17" s="28" t="s">
        <v>351</v>
      </c>
      <c r="G17" s="10" t="str">
        <f>VLOOKUP(F17,'00设备表'!$D:$F,2,0)</f>
        <v>中兴R5930 G2</v>
      </c>
      <c r="H17" s="96" t="s">
        <v>900</v>
      </c>
      <c r="I17" s="88"/>
      <c r="J17" s="84"/>
      <c r="K17" s="93"/>
      <c r="L17" s="93"/>
      <c r="M17" s="94">
        <v>13</v>
      </c>
      <c r="N17" s="95" t="s">
        <v>786</v>
      </c>
      <c r="O17" s="10" t="str">
        <f>VLOOKUP(P17,'00设备表'!$D:$F,3,0)</f>
        <v>HW107-02</v>
      </c>
      <c r="P17" s="97" t="s">
        <v>966</v>
      </c>
      <c r="Q17" s="10" t="str">
        <f>VLOOKUP(P17,'00设备表'!$D:$F,2,0)</f>
        <v>中兴R5930 G2</v>
      </c>
      <c r="R17" s="96" t="s">
        <v>900</v>
      </c>
      <c r="S17" s="88"/>
    </row>
    <row r="18" spans="1:19">
      <c r="A18" s="93"/>
      <c r="B18" s="93"/>
      <c r="C18" s="94">
        <v>14</v>
      </c>
      <c r="D18" s="95" t="s">
        <v>786</v>
      </c>
      <c r="E18" s="10" t="str">
        <f>VLOOKUP(F18,'00设备表'!$D:$F,3,0)</f>
        <v>HW105-02</v>
      </c>
      <c r="F18" s="28" t="s">
        <v>363</v>
      </c>
      <c r="G18" s="10" t="str">
        <f>VLOOKUP(F18,'00设备表'!$D:$F,2,0)</f>
        <v>中兴R5930 G2</v>
      </c>
      <c r="H18" s="96" t="s">
        <v>900</v>
      </c>
      <c r="I18" s="88"/>
      <c r="J18" s="84"/>
      <c r="K18" s="93"/>
      <c r="L18" s="93"/>
      <c r="M18" s="94">
        <v>14</v>
      </c>
      <c r="N18" s="95" t="s">
        <v>786</v>
      </c>
      <c r="O18" s="10" t="str">
        <f>VLOOKUP(P18,'00设备表'!$D:$F,3,0)</f>
        <v>HW107-03</v>
      </c>
      <c r="P18" s="97" t="s">
        <v>967</v>
      </c>
      <c r="Q18" s="10" t="str">
        <f>VLOOKUP(P18,'00设备表'!$D:$F,2,0)</f>
        <v>中兴R5930 G2</v>
      </c>
      <c r="R18" s="96" t="s">
        <v>900</v>
      </c>
      <c r="S18" s="88"/>
    </row>
    <row r="19" spans="1:19">
      <c r="A19" s="93"/>
      <c r="B19" s="93"/>
      <c r="C19" s="94">
        <v>15</v>
      </c>
      <c r="D19" s="95" t="s">
        <v>786</v>
      </c>
      <c r="E19" s="10" t="str">
        <f>VLOOKUP(F19,'00设备表'!$D:$F,3,0)</f>
        <v>HW105-01</v>
      </c>
      <c r="F19" s="28" t="s">
        <v>350</v>
      </c>
      <c r="G19" s="10" t="str">
        <f>VLOOKUP(F19,'00设备表'!$D:$F,2,0)</f>
        <v>中兴R5930 G2</v>
      </c>
      <c r="H19" s="96" t="s">
        <v>900</v>
      </c>
      <c r="I19" s="88"/>
      <c r="J19" s="84"/>
      <c r="K19" s="93"/>
      <c r="L19" s="93"/>
      <c r="M19" s="94">
        <v>15</v>
      </c>
      <c r="N19" s="95" t="s">
        <v>786</v>
      </c>
      <c r="O19" s="10" t="str">
        <f>VLOOKUP(P19,'00设备表'!$D:$F,3,0)</f>
        <v>HW107-02</v>
      </c>
      <c r="P19" s="97" t="s">
        <v>968</v>
      </c>
      <c r="Q19" s="10" t="str">
        <f>VLOOKUP(P19,'00设备表'!$D:$F,2,0)</f>
        <v>中兴R5930 G2</v>
      </c>
      <c r="R19" s="96" t="s">
        <v>900</v>
      </c>
      <c r="S19" s="88"/>
    </row>
    <row r="20" spans="1:19">
      <c r="A20" s="93"/>
      <c r="B20" s="93"/>
      <c r="C20" s="94">
        <v>16</v>
      </c>
      <c r="D20" s="95" t="s">
        <v>786</v>
      </c>
      <c r="E20" s="10" t="str">
        <f>VLOOKUP(F20,'00设备表'!$D:$F,3,0)</f>
        <v>HW105-02</v>
      </c>
      <c r="F20" s="28" t="s">
        <v>362</v>
      </c>
      <c r="G20" s="10" t="str">
        <f>VLOOKUP(F20,'00设备表'!$D:$F,2,0)</f>
        <v>中兴R5930 G2</v>
      </c>
      <c r="H20" s="96" t="s">
        <v>900</v>
      </c>
      <c r="I20" s="88"/>
      <c r="J20" s="84"/>
      <c r="K20" s="93"/>
      <c r="L20" s="93"/>
      <c r="M20" s="94">
        <v>16</v>
      </c>
      <c r="N20" s="95" t="s">
        <v>786</v>
      </c>
      <c r="O20" s="10" t="str">
        <f>VLOOKUP(P20,'00设备表'!$D:$F,3,0)</f>
        <v>HW107-03</v>
      </c>
      <c r="P20" s="97" t="s">
        <v>969</v>
      </c>
      <c r="Q20" s="10" t="str">
        <f>VLOOKUP(P20,'00设备表'!$D:$F,2,0)</f>
        <v>中兴R5930 G2</v>
      </c>
      <c r="R20" s="96" t="s">
        <v>900</v>
      </c>
      <c r="S20" s="88"/>
    </row>
    <row r="21" spans="1:19">
      <c r="A21" s="93"/>
      <c r="B21" s="93"/>
      <c r="C21" s="94">
        <v>17</v>
      </c>
      <c r="D21" s="95" t="s">
        <v>786</v>
      </c>
      <c r="E21" s="10" t="str">
        <f>VLOOKUP(F21,'00设备表'!$D:$F,3,0)</f>
        <v>HW105-01</v>
      </c>
      <c r="F21" s="28" t="s">
        <v>348</v>
      </c>
      <c r="G21" s="10" t="str">
        <f>VLOOKUP(F21,'00设备表'!$D:$F,2,0)</f>
        <v>中兴R5930 G2</v>
      </c>
      <c r="H21" s="96" t="s">
        <v>900</v>
      </c>
      <c r="I21" s="88"/>
      <c r="J21" s="84"/>
      <c r="K21" s="93"/>
      <c r="L21" s="93"/>
      <c r="M21" s="94">
        <v>17</v>
      </c>
      <c r="N21" s="95" t="s">
        <v>786</v>
      </c>
      <c r="O21" s="10" t="str">
        <f>VLOOKUP(P21,'00设备表'!$D:$F,3,0)</f>
        <v>HW107-02</v>
      </c>
      <c r="P21" s="97" t="s">
        <v>970</v>
      </c>
      <c r="Q21" s="10" t="str">
        <f>VLOOKUP(P21,'00设备表'!$D:$F,2,0)</f>
        <v>中兴R5930 G2</v>
      </c>
      <c r="R21" s="96" t="s">
        <v>900</v>
      </c>
      <c r="S21" s="88"/>
    </row>
    <row r="22" spans="1:19">
      <c r="A22" s="93"/>
      <c r="B22" s="93"/>
      <c r="C22" s="94">
        <v>18</v>
      </c>
      <c r="D22" s="95" t="s">
        <v>786</v>
      </c>
      <c r="E22" s="10" t="str">
        <f>VLOOKUP(F22,'00设备表'!$D:$F,3,0)</f>
        <v>HW105-04</v>
      </c>
      <c r="F22" s="28" t="s">
        <v>366</v>
      </c>
      <c r="G22" s="10" t="str">
        <f>VLOOKUP(F22,'00设备表'!$D:$F,2,0)</f>
        <v>华为CE6881H</v>
      </c>
      <c r="H22" s="96" t="s">
        <v>964</v>
      </c>
      <c r="I22" s="88"/>
      <c r="J22" s="84"/>
      <c r="K22" s="93"/>
      <c r="L22" s="93"/>
      <c r="M22" s="94">
        <v>18</v>
      </c>
      <c r="N22" s="95" t="s">
        <v>786</v>
      </c>
      <c r="O22" s="10" t="str">
        <f>VLOOKUP(P22,'00设备表'!$D:$F,3,0)</f>
        <v>HW107-03</v>
      </c>
      <c r="P22" s="97" t="s">
        <v>971</v>
      </c>
      <c r="Q22" s="10" t="str">
        <f>VLOOKUP(P22,'00设备表'!$D:$F,2,0)</f>
        <v>中兴R5930 G2</v>
      </c>
      <c r="R22" s="96" t="s">
        <v>900</v>
      </c>
      <c r="S22" s="88"/>
    </row>
    <row r="23" spans="1:19">
      <c r="A23" s="93"/>
      <c r="B23" s="93"/>
      <c r="C23" s="94">
        <v>19</v>
      </c>
      <c r="D23" s="95" t="s">
        <v>786</v>
      </c>
      <c r="E23" s="10" t="str">
        <f>VLOOKUP(F23,'00设备表'!$D:$F,3,0)</f>
        <v>HW105-05</v>
      </c>
      <c r="F23" s="28" t="s">
        <v>380</v>
      </c>
      <c r="G23" s="10" t="str">
        <f>VLOOKUP(F23,'00设备表'!$D:$F,2,0)</f>
        <v>华为CE6881H</v>
      </c>
      <c r="H23" s="96" t="s">
        <v>964</v>
      </c>
      <c r="I23" s="88"/>
      <c r="J23" s="84"/>
      <c r="K23" s="93"/>
      <c r="L23" s="93"/>
      <c r="M23" s="94">
        <v>19</v>
      </c>
      <c r="N23" s="95" t="s">
        <v>786</v>
      </c>
      <c r="O23" s="10" t="str">
        <f>VLOOKUP(P23,'00设备表'!$D:$F,3,0)</f>
        <v>HW107-02</v>
      </c>
      <c r="P23" s="97" t="s">
        <v>972</v>
      </c>
      <c r="Q23" s="10" t="str">
        <f>VLOOKUP(P23,'00设备表'!$D:$F,2,0)</f>
        <v>中兴R5930 G2</v>
      </c>
      <c r="R23" s="96" t="s">
        <v>900</v>
      </c>
      <c r="S23" s="88"/>
    </row>
    <row r="24" spans="1:19">
      <c r="A24" s="93"/>
      <c r="B24" s="93"/>
      <c r="C24" s="94">
        <v>20</v>
      </c>
      <c r="D24" s="95" t="s">
        <v>786</v>
      </c>
      <c r="E24" s="10" t="str">
        <f>VLOOKUP(F24,'00设备表'!$D:$F,3,0)</f>
        <v>HW105-04</v>
      </c>
      <c r="F24" s="28" t="s">
        <v>582</v>
      </c>
      <c r="G24" s="10" t="str">
        <f>VLOOKUP(F24,'00设备表'!$D:$F,2,0)</f>
        <v>华为CE6881H</v>
      </c>
      <c r="H24" s="96" t="s">
        <v>964</v>
      </c>
      <c r="I24" s="88"/>
      <c r="J24" s="84"/>
      <c r="K24" s="93"/>
      <c r="L24" s="93"/>
      <c r="M24" s="94">
        <v>20</v>
      </c>
      <c r="N24" s="95" t="s">
        <v>786</v>
      </c>
      <c r="O24" s="10" t="str">
        <f>VLOOKUP(P24,'00设备表'!$D:$F,3,0)</f>
        <v>HW107-03</v>
      </c>
      <c r="P24" s="97" t="s">
        <v>607</v>
      </c>
      <c r="Q24" s="10" t="str">
        <f>VLOOKUP(P24,'00设备表'!$D:$F,2,0)</f>
        <v>信安SecSign-TS</v>
      </c>
      <c r="R24" s="96" t="s">
        <v>964</v>
      </c>
      <c r="S24" s="88"/>
    </row>
    <row r="25" spans="1:19">
      <c r="A25" s="93"/>
      <c r="B25" s="93"/>
      <c r="C25" s="94">
        <v>21</v>
      </c>
      <c r="D25" s="95" t="s">
        <v>786</v>
      </c>
      <c r="E25" s="10" t="str">
        <f>VLOOKUP(F25,'00设备表'!$D:$F,3,0)</f>
        <v>HW105-05</v>
      </c>
      <c r="F25" s="28" t="s">
        <v>583</v>
      </c>
      <c r="G25" s="10" t="str">
        <f>VLOOKUP(F25,'00设备表'!$D:$F,2,0)</f>
        <v>华为CE6881H</v>
      </c>
      <c r="H25" s="96" t="s">
        <v>964</v>
      </c>
      <c r="I25" s="88"/>
      <c r="J25" s="84"/>
      <c r="K25" s="93"/>
      <c r="L25" s="93"/>
      <c r="M25" s="94">
        <v>21</v>
      </c>
      <c r="N25" s="95" t="s">
        <v>786</v>
      </c>
      <c r="O25" s="10" t="str">
        <f>VLOOKUP(P25,'00设备表'!$D:$F,3,0)</f>
        <v>HW107-04</v>
      </c>
      <c r="P25" s="97" t="s">
        <v>464</v>
      </c>
      <c r="Q25" s="10" t="str">
        <f>VLOOKUP(P25,'00设备表'!$D:$F,2,0)</f>
        <v>信安SecHAC</v>
      </c>
      <c r="R25" s="96" t="s">
        <v>964</v>
      </c>
      <c r="S25" s="88"/>
    </row>
    <row r="26" spans="1:19">
      <c r="A26" s="93"/>
      <c r="B26" s="93"/>
      <c r="C26" s="94">
        <v>22</v>
      </c>
      <c r="D26" s="95" t="s">
        <v>786</v>
      </c>
      <c r="E26" s="10" t="str">
        <f>VLOOKUP(F26,'00设备表'!$D:$F,3,0)</f>
        <v>HW105-05</v>
      </c>
      <c r="F26" s="28" t="s">
        <v>382</v>
      </c>
      <c r="G26" s="10" t="str">
        <f>VLOOKUP(F26,'00设备表'!$D:$F,2,0)</f>
        <v>信安SecSign-TS</v>
      </c>
      <c r="H26" s="96" t="s">
        <v>964</v>
      </c>
      <c r="I26" s="88"/>
      <c r="J26" s="84"/>
      <c r="K26" s="93"/>
      <c r="L26" s="93"/>
      <c r="M26" s="94">
        <v>22</v>
      </c>
      <c r="N26" s="95" t="s">
        <v>786</v>
      </c>
      <c r="O26" s="10" t="str">
        <f>VLOOKUP(P26,'00设备表'!$D:$F,3,0)</f>
        <v>HW107-06</v>
      </c>
      <c r="P26" s="97" t="s">
        <v>475</v>
      </c>
      <c r="Q26" s="10" t="str">
        <f>VLOOKUP(P26,'00设备表'!$D:$F,2,0)</f>
        <v>信安SecHAC</v>
      </c>
      <c r="R26" s="96" t="s">
        <v>964</v>
      </c>
      <c r="S26" s="88"/>
    </row>
    <row r="27" spans="1:19">
      <c r="A27" s="93"/>
      <c r="B27" s="93"/>
      <c r="C27" s="94">
        <v>23</v>
      </c>
      <c r="D27" s="95" t="s">
        <v>786</v>
      </c>
      <c r="E27" s="10" t="str">
        <f>VLOOKUP(F27,'00设备表'!$D:$F,3,0)</f>
        <v>HW105-04</v>
      </c>
      <c r="F27" s="28" t="s">
        <v>368</v>
      </c>
      <c r="G27" s="10" t="str">
        <f>VLOOKUP(F27,'00设备表'!$D:$F,2,0)</f>
        <v>信安SecHAC</v>
      </c>
      <c r="H27" s="96" t="s">
        <v>964</v>
      </c>
      <c r="I27" s="88"/>
      <c r="J27" s="84"/>
      <c r="K27" s="93"/>
      <c r="L27" s="93"/>
      <c r="M27" s="94">
        <v>23</v>
      </c>
      <c r="N27" s="95" t="s">
        <v>786</v>
      </c>
      <c r="O27" s="10" t="str">
        <f>VLOOKUP(P27,'00设备表'!$D:$F,3,0)</f>
        <v>HW107-04</v>
      </c>
      <c r="P27" s="97" t="s">
        <v>465</v>
      </c>
      <c r="Q27" s="10" t="str">
        <f>VLOOKUP(P27,'00设备表'!$D:$F,2,0)</f>
        <v>信安SecGW</v>
      </c>
      <c r="R27" s="96" t="s">
        <v>964</v>
      </c>
      <c r="S27" s="88"/>
    </row>
    <row r="28" spans="1:19">
      <c r="A28" s="93"/>
      <c r="B28" s="93"/>
      <c r="C28" s="94">
        <v>24</v>
      </c>
      <c r="D28" s="95" t="s">
        <v>786</v>
      </c>
      <c r="E28" s="10" t="str">
        <f>VLOOKUP(F28,'00设备表'!$D:$F,3,0)</f>
        <v>HW105-05</v>
      </c>
      <c r="F28" s="28" t="s">
        <v>384</v>
      </c>
      <c r="G28" s="10" t="str">
        <f>VLOOKUP(F28,'00设备表'!$D:$F,2,0)</f>
        <v>信安SecHAC</v>
      </c>
      <c r="H28" s="96" t="s">
        <v>964</v>
      </c>
      <c r="I28" s="88"/>
      <c r="J28" s="84"/>
      <c r="K28" s="93"/>
      <c r="L28" s="93"/>
      <c r="M28" s="94">
        <v>24</v>
      </c>
      <c r="N28" s="95" t="s">
        <v>786</v>
      </c>
      <c r="O28" s="10" t="str">
        <f>VLOOKUP(P28,'00设备表'!$D:$F,3,0)</f>
        <v>HW107-06</v>
      </c>
      <c r="P28" s="97" t="s">
        <v>476</v>
      </c>
      <c r="Q28" s="10" t="str">
        <f>VLOOKUP(P28,'00设备表'!$D:$F,2,0)</f>
        <v>信安SecGW</v>
      </c>
      <c r="R28" s="96" t="s">
        <v>964</v>
      </c>
      <c r="S28" s="88"/>
    </row>
    <row r="29" spans="1:19">
      <c r="A29" s="93"/>
      <c r="B29" s="93"/>
      <c r="C29" s="94">
        <v>25</v>
      </c>
      <c r="D29" s="95" t="s">
        <v>786</v>
      </c>
      <c r="E29" s="10" t="str">
        <f>VLOOKUP(F29,'00设备表'!$D:$F,3,0)</f>
        <v>HW105-04</v>
      </c>
      <c r="F29" s="28" t="s">
        <v>370</v>
      </c>
      <c r="G29" s="10" t="str">
        <f>VLOOKUP(F29,'00设备表'!$D:$F,2,0)</f>
        <v>信安SecGW</v>
      </c>
      <c r="H29" s="96" t="s">
        <v>964</v>
      </c>
      <c r="I29" s="88"/>
      <c r="J29" s="84"/>
      <c r="K29" s="93"/>
      <c r="L29" s="93"/>
      <c r="M29" s="94">
        <v>25</v>
      </c>
      <c r="N29" s="95" t="s">
        <v>786</v>
      </c>
      <c r="O29" s="10" t="str">
        <f>VLOOKUP(P29,'00设备表'!$D:$F,3,0)</f>
        <v>HW107-04</v>
      </c>
      <c r="P29" s="97" t="s">
        <v>466</v>
      </c>
      <c r="Q29" s="10" t="str">
        <f>VLOOKUP(P29,'00设备表'!$D:$F,2,0)</f>
        <v>信安SecHSM-Sign</v>
      </c>
      <c r="R29" s="96" t="s">
        <v>964</v>
      </c>
      <c r="S29" s="88"/>
    </row>
    <row r="30" spans="1:19">
      <c r="A30" s="93"/>
      <c r="B30" s="93"/>
      <c r="C30" s="94">
        <v>26</v>
      </c>
      <c r="D30" s="95" t="s">
        <v>786</v>
      </c>
      <c r="E30" s="10" t="str">
        <f>VLOOKUP(F30,'00设备表'!$D:$F,3,0)</f>
        <v>HW105-05</v>
      </c>
      <c r="F30" s="28" t="s">
        <v>385</v>
      </c>
      <c r="G30" s="10" t="str">
        <f>VLOOKUP(F30,'00设备表'!$D:$F,2,0)</f>
        <v>信安SecGW</v>
      </c>
      <c r="H30" s="96" t="s">
        <v>964</v>
      </c>
      <c r="I30" s="88"/>
      <c r="J30" s="84"/>
      <c r="K30" s="93"/>
      <c r="L30" s="93"/>
      <c r="M30" s="94">
        <v>26</v>
      </c>
      <c r="N30" s="95" t="s">
        <v>786</v>
      </c>
      <c r="O30" s="10" t="str">
        <f>VLOOKUP(P30,'00设备表'!$D:$F,3,0)</f>
        <v>HW107-06</v>
      </c>
      <c r="P30" s="97" t="s">
        <v>477</v>
      </c>
      <c r="Q30" s="10" t="str">
        <f>VLOOKUP(P30,'00设备表'!$D:$F,2,0)</f>
        <v>信安SecHSM-Sign</v>
      </c>
      <c r="R30" s="96" t="s">
        <v>964</v>
      </c>
      <c r="S30" s="88"/>
    </row>
    <row r="31" spans="1:19">
      <c r="A31" s="93"/>
      <c r="B31" s="93"/>
      <c r="C31" s="94">
        <v>27</v>
      </c>
      <c r="D31" s="95" t="s">
        <v>786</v>
      </c>
      <c r="E31" s="10" t="str">
        <f>VLOOKUP(F31,'00设备表'!$D:$F,3,0)</f>
        <v>HW105-04</v>
      </c>
      <c r="F31" s="28" t="s">
        <v>372</v>
      </c>
      <c r="G31" s="10" t="str">
        <f>VLOOKUP(F31,'00设备表'!$D:$F,2,0)</f>
        <v>信安SecHSM-Sign</v>
      </c>
      <c r="H31" s="96" t="s">
        <v>964</v>
      </c>
      <c r="I31" s="88"/>
      <c r="J31" s="84"/>
      <c r="K31" s="93"/>
      <c r="L31" s="93"/>
      <c r="M31" s="94">
        <v>27</v>
      </c>
      <c r="N31" s="95" t="s">
        <v>786</v>
      </c>
      <c r="O31" s="10" t="str">
        <f>VLOOKUP(P31,'00设备表'!$D:$F,3,0)</f>
        <v>HW107-04</v>
      </c>
      <c r="P31" s="97" t="s">
        <v>467</v>
      </c>
      <c r="Q31" s="10" t="str">
        <f>VLOOKUP(P31,'00设备表'!$D:$F,2,0)</f>
        <v>信安SecHSM-Net</v>
      </c>
      <c r="R31" s="96" t="s">
        <v>964</v>
      </c>
      <c r="S31" s="88"/>
    </row>
    <row r="32" spans="1:19">
      <c r="A32" s="93"/>
      <c r="B32" s="93"/>
      <c r="C32" s="94">
        <v>28</v>
      </c>
      <c r="D32" s="95" t="s">
        <v>786</v>
      </c>
      <c r="E32" s="10" t="str">
        <f>VLOOKUP(F32,'00设备表'!$D:$F,3,0)</f>
        <v>HW105-05</v>
      </c>
      <c r="F32" s="28" t="s">
        <v>386</v>
      </c>
      <c r="G32" s="10" t="str">
        <f>VLOOKUP(F32,'00设备表'!$D:$F,2,0)</f>
        <v>信安SecHSM-Sign</v>
      </c>
      <c r="H32" s="96" t="s">
        <v>964</v>
      </c>
      <c r="I32" s="88"/>
      <c r="J32" s="84"/>
      <c r="K32" s="93"/>
      <c r="L32" s="93"/>
      <c r="M32" s="94">
        <v>28</v>
      </c>
      <c r="N32" s="95" t="s">
        <v>786</v>
      </c>
      <c r="O32" s="10" t="str">
        <f>VLOOKUP(P32,'00设备表'!$D:$F,3,0)</f>
        <v>HW107-06</v>
      </c>
      <c r="P32" s="97" t="s">
        <v>478</v>
      </c>
      <c r="Q32" s="10" t="str">
        <f>VLOOKUP(P32,'00设备表'!$D:$F,2,0)</f>
        <v>信安SecHSM-Net</v>
      </c>
      <c r="R32" s="96" t="s">
        <v>964</v>
      </c>
      <c r="S32" s="88"/>
    </row>
    <row r="33" spans="1:19">
      <c r="A33" s="93"/>
      <c r="B33" s="93"/>
      <c r="C33" s="94">
        <v>29</v>
      </c>
      <c r="D33" s="95" t="s">
        <v>786</v>
      </c>
      <c r="E33" s="10" t="str">
        <f>VLOOKUP(F33,'00设备表'!$D:$F,3,0)</f>
        <v>HW105-04</v>
      </c>
      <c r="F33" s="28" t="s">
        <v>374</v>
      </c>
      <c r="G33" s="10" t="str">
        <f>VLOOKUP(F33,'00设备表'!$D:$F,2,0)</f>
        <v>信安SecHSM-Net</v>
      </c>
      <c r="H33" s="96" t="s">
        <v>964</v>
      </c>
      <c r="I33" s="88"/>
      <c r="J33" s="84"/>
      <c r="K33" s="93"/>
      <c r="L33" s="93"/>
      <c r="M33" s="94">
        <v>29</v>
      </c>
      <c r="N33" s="95" t="s">
        <v>786</v>
      </c>
      <c r="O33" s="10" t="str">
        <f>VLOOKUP(P33,'00设备表'!$D:$F,3,0)</f>
        <v>HW107-04</v>
      </c>
      <c r="P33" s="97" t="s">
        <v>973</v>
      </c>
      <c r="Q33" s="10" t="str">
        <f>VLOOKUP(P33,'00设备表'!$D:$F,2,0)</f>
        <v>烽火R220K V2</v>
      </c>
      <c r="R33" s="96" t="s">
        <v>900</v>
      </c>
      <c r="S33" s="88"/>
    </row>
    <row r="34" spans="1:19">
      <c r="A34" s="93"/>
      <c r="B34" s="93"/>
      <c r="C34" s="94">
        <v>30</v>
      </c>
      <c r="D34" s="95" t="s">
        <v>786</v>
      </c>
      <c r="E34" s="10" t="str">
        <f>VLOOKUP(F34,'00设备表'!$D:$F,3,0)</f>
        <v>HW105-05</v>
      </c>
      <c r="F34" s="28" t="s">
        <v>387</v>
      </c>
      <c r="G34" s="10" t="str">
        <f>VLOOKUP(F34,'00设备表'!$D:$F,2,0)</f>
        <v>信安SecHSM-Net</v>
      </c>
      <c r="H34" s="96" t="s">
        <v>964</v>
      </c>
      <c r="I34" s="88"/>
      <c r="J34" s="84"/>
      <c r="K34" s="93"/>
      <c r="L34" s="93"/>
      <c r="M34" s="94">
        <v>30</v>
      </c>
      <c r="N34" s="95" t="s">
        <v>786</v>
      </c>
      <c r="O34" s="10" t="str">
        <f>VLOOKUP(P34,'00设备表'!$D:$F,3,0)</f>
        <v>HW107-06</v>
      </c>
      <c r="P34" s="97" t="s">
        <v>974</v>
      </c>
      <c r="Q34" s="10" t="str">
        <f>VLOOKUP(P34,'00设备表'!$D:$F,2,0)</f>
        <v>烽火R220K V2</v>
      </c>
      <c r="R34" s="96" t="s">
        <v>900</v>
      </c>
      <c r="S34" s="88"/>
    </row>
    <row r="35" spans="1:19">
      <c r="A35" s="93"/>
      <c r="B35" s="93"/>
      <c r="C35" s="94">
        <v>31</v>
      </c>
      <c r="D35" s="95" t="s">
        <v>786</v>
      </c>
      <c r="E35" s="10" t="str">
        <f>VLOOKUP(F35,'00设备表'!$D:$F,3,0)</f>
        <v>HW105-04</v>
      </c>
      <c r="F35" s="28" t="s">
        <v>378</v>
      </c>
      <c r="G35" s="10" t="str">
        <f>VLOOKUP(F35,'00设备表'!$D:$F,2,0)</f>
        <v>烽火R220K V2</v>
      </c>
      <c r="H35" s="96" t="s">
        <v>900</v>
      </c>
      <c r="I35" s="88"/>
      <c r="J35" s="84"/>
      <c r="K35" s="93"/>
      <c r="L35" s="93"/>
      <c r="M35" s="94">
        <v>31</v>
      </c>
      <c r="N35" s="95" t="s">
        <v>786</v>
      </c>
      <c r="O35" s="10" t="str">
        <f>VLOOKUP(P35,'00设备表'!$D:$F,3,0)</f>
        <v>HW107-04</v>
      </c>
      <c r="P35" s="97" t="s">
        <v>975</v>
      </c>
      <c r="Q35" s="10" t="str">
        <f>VLOOKUP(P35,'00设备表'!$D:$F,2,0)</f>
        <v>烽火R220K V2</v>
      </c>
      <c r="R35" s="96" t="s">
        <v>900</v>
      </c>
      <c r="S35" s="88"/>
    </row>
    <row r="36" spans="1:19">
      <c r="A36" s="93"/>
      <c r="B36" s="93"/>
      <c r="C36" s="94">
        <v>32</v>
      </c>
      <c r="D36" s="95" t="s">
        <v>786</v>
      </c>
      <c r="E36" s="10" t="str">
        <f>VLOOKUP(F36,'00设备表'!$D:$F,3,0)</f>
        <v>HW105-05</v>
      </c>
      <c r="F36" s="99" t="s">
        <v>389</v>
      </c>
      <c r="G36" s="10" t="str">
        <f>VLOOKUP(F36,'00设备表'!$D:$F,2,0)</f>
        <v>烽火R220K V2</v>
      </c>
      <c r="H36" s="96" t="s">
        <v>900</v>
      </c>
      <c r="I36" s="88"/>
      <c r="J36" s="84"/>
      <c r="K36" s="93"/>
      <c r="L36" s="93"/>
      <c r="M36" s="94">
        <v>32</v>
      </c>
      <c r="N36" s="95" t="s">
        <v>786</v>
      </c>
      <c r="O36" s="10" t="str">
        <f>VLOOKUP(P36,'00设备表'!$D:$F,3,0)</f>
        <v>HW107-06</v>
      </c>
      <c r="P36" s="97" t="s">
        <v>976</v>
      </c>
      <c r="Q36" s="10" t="str">
        <f>VLOOKUP(P36,'00设备表'!$D:$F,2,0)</f>
        <v>烽火R220K V2</v>
      </c>
      <c r="R36" s="96" t="s">
        <v>900</v>
      </c>
      <c r="S36" s="88"/>
    </row>
    <row r="37" spans="1:19">
      <c r="A37" s="93"/>
      <c r="B37" s="93"/>
      <c r="C37" s="94">
        <v>33</v>
      </c>
      <c r="D37" s="95" t="s">
        <v>786</v>
      </c>
      <c r="E37" s="10" t="str">
        <f>VLOOKUP(F37,'00设备表'!$D:$F,3,0)</f>
        <v>HW105-04</v>
      </c>
      <c r="F37" s="99" t="s">
        <v>377</v>
      </c>
      <c r="G37" s="10" t="str">
        <f>VLOOKUP(F37,'00设备表'!$D:$F,2,0)</f>
        <v>烽火R220K V2</v>
      </c>
      <c r="H37" s="96" t="s">
        <v>900</v>
      </c>
      <c r="I37" s="88"/>
      <c r="J37" s="84"/>
      <c r="K37" s="93"/>
      <c r="L37" s="93"/>
      <c r="M37" s="94">
        <v>33</v>
      </c>
      <c r="N37" s="95" t="s">
        <v>786</v>
      </c>
      <c r="O37" s="10" t="str">
        <f>VLOOKUP(P37,'00设备表'!$D:$F,3,0)</f>
        <v>HW107-04</v>
      </c>
      <c r="P37" s="97" t="s">
        <v>977</v>
      </c>
      <c r="Q37" s="10" t="str">
        <f>VLOOKUP(P37,'00设备表'!$D:$F,2,0)</f>
        <v>烽火R220K V2</v>
      </c>
      <c r="R37" s="96" t="s">
        <v>900</v>
      </c>
      <c r="S37" s="88"/>
    </row>
    <row r="38" spans="1:19">
      <c r="A38" s="93"/>
      <c r="B38" s="93"/>
      <c r="C38" s="94">
        <v>34</v>
      </c>
      <c r="D38" s="95" t="s">
        <v>786</v>
      </c>
      <c r="E38" s="10" t="str">
        <f>VLOOKUP(F38,'00设备表'!$D:$F,3,0)</f>
        <v>HW105-05</v>
      </c>
      <c r="F38" s="99" t="s">
        <v>388</v>
      </c>
      <c r="G38" s="10" t="str">
        <f>VLOOKUP(F38,'00设备表'!$D:$F,2,0)</f>
        <v>烽火R220K V2</v>
      </c>
      <c r="H38" s="96" t="s">
        <v>900</v>
      </c>
      <c r="I38" s="88"/>
      <c r="J38" s="84"/>
      <c r="K38" s="93"/>
      <c r="L38" s="93"/>
      <c r="M38" s="94">
        <v>34</v>
      </c>
      <c r="N38" s="95" t="s">
        <v>786</v>
      </c>
      <c r="O38" s="10" t="str">
        <f>VLOOKUP(P38,'00设备表'!$D:$F,3,0)</f>
        <v>HW107-06</v>
      </c>
      <c r="P38" s="97" t="s">
        <v>978</v>
      </c>
      <c r="Q38" s="10" t="str">
        <f>VLOOKUP(P38,'00设备表'!$D:$F,2,0)</f>
        <v>烽火R220K V2</v>
      </c>
      <c r="R38" s="96" t="s">
        <v>900</v>
      </c>
      <c r="S38" s="88"/>
    </row>
    <row r="39" spans="1:19">
      <c r="A39" s="93"/>
      <c r="B39" s="93"/>
      <c r="C39" s="94">
        <v>35</v>
      </c>
      <c r="D39" s="95" t="s">
        <v>786</v>
      </c>
      <c r="E39" s="10" t="str">
        <f>VLOOKUP(F39,'00设备表'!$D:$F,3,0)</f>
        <v>HW105-04</v>
      </c>
      <c r="F39" s="99" t="s">
        <v>376</v>
      </c>
      <c r="G39" s="10" t="str">
        <f>VLOOKUP(F39,'00设备表'!$D:$F,2,0)</f>
        <v>烽火R220K V2</v>
      </c>
      <c r="H39" s="96" t="s">
        <v>900</v>
      </c>
      <c r="I39" s="88"/>
      <c r="J39" s="84"/>
      <c r="K39" s="93"/>
      <c r="L39" s="93"/>
      <c r="M39" s="94">
        <v>35</v>
      </c>
      <c r="N39" s="95" t="s">
        <v>786</v>
      </c>
      <c r="O39" s="10"/>
      <c r="P39" s="97"/>
      <c r="Q39" s="10"/>
      <c r="R39" s="96" t="s">
        <v>900</v>
      </c>
      <c r="S39" s="88"/>
    </row>
    <row r="40" spans="1:19">
      <c r="A40" s="93"/>
      <c r="B40" s="93"/>
      <c r="C40" s="94">
        <v>36</v>
      </c>
      <c r="D40" s="95" t="s">
        <v>786</v>
      </c>
      <c r="E40" s="10" t="str">
        <f>VLOOKUP(F40,'00设备表'!$D:$F,3,0)</f>
        <v>HW105-05</v>
      </c>
      <c r="F40" s="99" t="s">
        <v>389</v>
      </c>
      <c r="G40" s="10" t="str">
        <f>VLOOKUP(F40,'00设备表'!$D:$F,2,0)</f>
        <v>烽火R220K V2</v>
      </c>
      <c r="H40" s="96" t="s">
        <v>900</v>
      </c>
      <c r="I40" s="88"/>
      <c r="J40" s="84"/>
      <c r="K40" s="93"/>
      <c r="L40" s="93"/>
      <c r="M40" s="94">
        <v>36</v>
      </c>
      <c r="N40" s="95" t="s">
        <v>786</v>
      </c>
      <c r="O40" s="10"/>
      <c r="P40" s="97"/>
      <c r="Q40" s="10"/>
      <c r="R40" s="96" t="s">
        <v>900</v>
      </c>
      <c r="S40" s="88"/>
    </row>
    <row r="41" spans="1:19">
      <c r="A41" s="93"/>
      <c r="B41" s="93"/>
      <c r="C41" s="94">
        <v>37</v>
      </c>
      <c r="D41" s="95" t="s">
        <v>786</v>
      </c>
      <c r="E41" s="10"/>
      <c r="F41" s="99"/>
      <c r="G41" s="10"/>
      <c r="H41" s="96"/>
      <c r="I41" s="88"/>
      <c r="J41" s="84"/>
      <c r="K41" s="93"/>
      <c r="L41" s="93"/>
      <c r="M41" s="94">
        <v>37</v>
      </c>
      <c r="N41" s="95" t="s">
        <v>786</v>
      </c>
      <c r="O41" s="10"/>
      <c r="P41" s="97"/>
      <c r="Q41" s="10"/>
      <c r="R41" s="96" t="s">
        <v>900</v>
      </c>
      <c r="S41" s="88"/>
    </row>
    <row r="42" spans="1:19">
      <c r="A42" s="93"/>
      <c r="B42" s="93"/>
      <c r="C42" s="94">
        <v>38</v>
      </c>
      <c r="D42" s="95" t="s">
        <v>786</v>
      </c>
      <c r="E42" s="10"/>
      <c r="F42" s="99"/>
      <c r="G42" s="10"/>
      <c r="H42" s="96"/>
      <c r="I42" s="88"/>
      <c r="J42" s="84"/>
      <c r="K42" s="93"/>
      <c r="L42" s="93"/>
      <c r="M42" s="94">
        <v>38</v>
      </c>
      <c r="N42" s="95" t="s">
        <v>786</v>
      </c>
      <c r="O42" s="10"/>
      <c r="P42" s="97"/>
      <c r="Q42" s="10"/>
      <c r="R42" s="96" t="s">
        <v>900</v>
      </c>
      <c r="S42" s="88"/>
    </row>
    <row r="43" spans="1:19">
      <c r="A43" s="93"/>
      <c r="B43" s="93"/>
      <c r="C43" s="94">
        <v>39</v>
      </c>
      <c r="D43" s="95" t="s">
        <v>786</v>
      </c>
      <c r="E43" s="10"/>
      <c r="F43" s="99"/>
      <c r="G43" s="10"/>
      <c r="H43" s="96"/>
      <c r="I43" s="88"/>
      <c r="J43" s="84"/>
      <c r="K43" s="93"/>
      <c r="L43" s="93"/>
      <c r="M43" s="94">
        <v>39</v>
      </c>
      <c r="N43" s="95" t="s">
        <v>786</v>
      </c>
      <c r="O43" s="10"/>
      <c r="P43" s="99"/>
      <c r="Q43" s="10"/>
      <c r="R43" s="96"/>
      <c r="S43" s="88"/>
    </row>
    <row r="44" spans="1:19">
      <c r="A44" s="93"/>
      <c r="B44" s="93"/>
      <c r="C44" s="94">
        <v>40</v>
      </c>
      <c r="D44" s="95" t="s">
        <v>786</v>
      </c>
      <c r="E44" s="10"/>
      <c r="F44" s="99"/>
      <c r="G44" s="10"/>
      <c r="H44" s="96"/>
      <c r="I44" s="88"/>
      <c r="J44" s="84"/>
      <c r="K44" s="93"/>
      <c r="L44" s="93"/>
      <c r="M44" s="94">
        <v>40</v>
      </c>
      <c r="N44" s="95" t="s">
        <v>786</v>
      </c>
      <c r="O44" s="10"/>
      <c r="P44" s="99"/>
      <c r="Q44" s="10"/>
      <c r="R44" s="96"/>
      <c r="S44" s="88"/>
    </row>
    <row r="45" spans="1:19">
      <c r="A45" s="93"/>
      <c r="B45" s="93"/>
      <c r="C45" s="94">
        <v>41</v>
      </c>
      <c r="D45" s="95" t="s">
        <v>786</v>
      </c>
      <c r="E45" s="10"/>
      <c r="F45" s="28"/>
      <c r="G45" s="10"/>
      <c r="H45" s="96"/>
      <c r="I45" s="88"/>
      <c r="J45" s="84"/>
      <c r="K45" s="93"/>
      <c r="L45" s="93"/>
      <c r="M45" s="94">
        <v>41</v>
      </c>
      <c r="N45" s="95" t="s">
        <v>786</v>
      </c>
      <c r="O45" s="10"/>
      <c r="P45" s="99"/>
      <c r="Q45" s="10"/>
      <c r="R45" s="96"/>
      <c r="S45" s="88"/>
    </row>
    <row r="46" spans="1:19">
      <c r="A46" s="93"/>
      <c r="B46" s="93"/>
      <c r="C46" s="94">
        <v>42</v>
      </c>
      <c r="D46" s="95" t="s">
        <v>786</v>
      </c>
      <c r="E46" s="10"/>
      <c r="F46" s="28"/>
      <c r="G46" s="10"/>
      <c r="H46" s="96"/>
      <c r="I46" s="88"/>
      <c r="J46" s="84"/>
      <c r="K46" s="93"/>
      <c r="L46" s="93"/>
      <c r="M46" s="94">
        <v>42</v>
      </c>
      <c r="N46" s="95" t="s">
        <v>786</v>
      </c>
      <c r="O46" s="10"/>
      <c r="P46" s="28"/>
      <c r="Q46" s="10"/>
      <c r="R46" s="96"/>
      <c r="S46" s="88"/>
    </row>
    <row r="47" spans="1:19">
      <c r="A47" s="93"/>
      <c r="B47" s="93"/>
      <c r="C47" s="94">
        <v>43</v>
      </c>
      <c r="D47" s="95" t="s">
        <v>786</v>
      </c>
      <c r="E47" s="10"/>
      <c r="F47" s="99"/>
      <c r="G47" s="10"/>
      <c r="H47" s="96"/>
      <c r="I47" s="88"/>
      <c r="J47" s="84"/>
      <c r="K47" s="93"/>
      <c r="L47" s="93"/>
      <c r="M47" s="94">
        <v>43</v>
      </c>
      <c r="N47" s="95" t="s">
        <v>786</v>
      </c>
      <c r="O47" s="10"/>
      <c r="P47" s="99"/>
      <c r="Q47" s="10"/>
      <c r="R47" s="96"/>
      <c r="S47" s="88"/>
    </row>
    <row r="48" spans="1:19">
      <c r="A48" s="93"/>
      <c r="B48" s="93"/>
      <c r="C48" s="94">
        <v>44</v>
      </c>
      <c r="D48" s="95" t="s">
        <v>786</v>
      </c>
      <c r="E48" s="10"/>
      <c r="F48" s="28"/>
      <c r="G48" s="10"/>
      <c r="H48" s="96"/>
      <c r="I48" s="88"/>
      <c r="J48" s="84"/>
      <c r="K48" s="93"/>
      <c r="L48" s="93"/>
      <c r="M48" s="94">
        <v>44</v>
      </c>
      <c r="N48" s="95" t="s">
        <v>786</v>
      </c>
      <c r="O48" s="10"/>
      <c r="P48" s="28"/>
      <c r="Q48" s="10"/>
      <c r="R48" s="96"/>
      <c r="S48" s="88"/>
    </row>
    <row r="49" spans="1:19">
      <c r="A49" s="93"/>
      <c r="B49" s="93"/>
      <c r="C49" s="94">
        <v>45</v>
      </c>
      <c r="D49" s="95" t="s">
        <v>786</v>
      </c>
      <c r="E49" s="36"/>
      <c r="F49" s="51"/>
      <c r="G49" s="36"/>
      <c r="H49" s="100"/>
      <c r="I49" s="88"/>
      <c r="J49" s="84"/>
      <c r="K49" s="93"/>
      <c r="L49" s="93"/>
      <c r="M49" s="94">
        <v>45</v>
      </c>
      <c r="N49" s="95" t="s">
        <v>786</v>
      </c>
      <c r="O49" s="10"/>
      <c r="P49" s="28"/>
      <c r="Q49" s="10"/>
      <c r="R49" s="96"/>
      <c r="S49" s="88"/>
    </row>
    <row r="50" spans="1:19">
      <c r="A50" s="93"/>
      <c r="B50" s="93"/>
      <c r="C50" s="94">
        <v>46</v>
      </c>
      <c r="D50" s="95" t="s">
        <v>786</v>
      </c>
      <c r="E50" s="36"/>
      <c r="F50" s="51"/>
      <c r="G50" s="36"/>
      <c r="H50" s="100"/>
      <c r="I50" s="88"/>
      <c r="J50" s="84"/>
      <c r="K50" s="93"/>
      <c r="L50" s="93"/>
      <c r="M50" s="94">
        <v>46</v>
      </c>
      <c r="N50" s="95" t="s">
        <v>786</v>
      </c>
      <c r="O50" s="10"/>
      <c r="P50" s="28"/>
      <c r="Q50" s="10"/>
      <c r="R50" s="96"/>
      <c r="S50" s="88"/>
    </row>
    <row r="51" spans="1:19">
      <c r="A51" s="93"/>
      <c r="B51" s="93"/>
      <c r="C51" s="101" t="s">
        <v>872</v>
      </c>
      <c r="D51" s="102" t="s">
        <v>786</v>
      </c>
      <c r="E51" s="103"/>
      <c r="F51" s="104"/>
      <c r="G51" s="103"/>
      <c r="H51" s="104"/>
      <c r="I51" s="105"/>
      <c r="K51" s="93"/>
      <c r="L51" s="93"/>
      <c r="M51" s="101" t="s">
        <v>872</v>
      </c>
      <c r="N51" s="102" t="s">
        <v>786</v>
      </c>
      <c r="O51" s="103"/>
      <c r="P51" s="104"/>
      <c r="Q51" s="103"/>
      <c r="R51" s="104"/>
      <c r="S51" s="105"/>
    </row>
    <row r="52" spans="1:19">
      <c r="A52" s="93"/>
      <c r="B52" s="93"/>
      <c r="C52" s="101" t="s">
        <v>875</v>
      </c>
      <c r="D52" s="102" t="s">
        <v>786</v>
      </c>
      <c r="E52" s="103"/>
      <c r="F52" s="104"/>
      <c r="G52" s="103"/>
      <c r="H52" s="104"/>
      <c r="I52" s="105"/>
      <c r="K52" s="93"/>
      <c r="L52" s="93"/>
      <c r="M52" s="101" t="s">
        <v>875</v>
      </c>
      <c r="N52" s="102" t="s">
        <v>786</v>
      </c>
      <c r="O52" s="103"/>
      <c r="P52" s="104"/>
      <c r="Q52" s="103"/>
      <c r="R52" s="104"/>
      <c r="S52" s="105"/>
    </row>
    <row r="53" spans="1:19">
      <c r="A53" s="93"/>
      <c r="B53" s="106" t="s">
        <v>979</v>
      </c>
      <c r="C53" s="95">
        <v>49</v>
      </c>
      <c r="D53" s="24" t="s">
        <v>980</v>
      </c>
      <c r="E53" s="10" t="str">
        <f>VLOOKUP(F53,'00设备表'!$D:$F,3,0)</f>
        <v>HW105-04</v>
      </c>
      <c r="F53" s="28" t="s">
        <v>366</v>
      </c>
      <c r="G53" s="10" t="str">
        <f>VLOOKUP(F53,'00设备表'!$D:$F,2,0)</f>
        <v>华为CE6881H</v>
      </c>
      <c r="H53" s="95" t="s">
        <v>793</v>
      </c>
      <c r="I53" s="88"/>
      <c r="J53" s="107"/>
      <c r="K53" s="93"/>
      <c r="L53" s="106" t="s">
        <v>979</v>
      </c>
      <c r="M53" s="95">
        <v>49</v>
      </c>
      <c r="N53" s="24" t="s">
        <v>980</v>
      </c>
      <c r="O53" s="10" t="str">
        <f>VLOOKUP(P53,'00设备表'!$D:$F,3,0)</f>
        <v>HW107-04</v>
      </c>
      <c r="P53" s="28" t="s">
        <v>463</v>
      </c>
      <c r="Q53" s="10" t="str">
        <f>VLOOKUP(P53,'00设备表'!$D:$F,2,0)</f>
        <v>华为CE6881H</v>
      </c>
      <c r="R53" s="95" t="s">
        <v>917</v>
      </c>
      <c r="S53" s="88"/>
    </row>
    <row r="54" spans="1:19">
      <c r="A54" s="93"/>
      <c r="B54" s="108"/>
      <c r="C54" s="95">
        <v>50</v>
      </c>
      <c r="D54" s="24" t="s">
        <v>980</v>
      </c>
      <c r="E54" s="10" t="str">
        <f>VLOOKUP(F54,'00设备表'!$D:$F,3,0)</f>
        <v>HW105-05</v>
      </c>
      <c r="F54" s="28" t="s">
        <v>380</v>
      </c>
      <c r="G54" s="10" t="str">
        <f>VLOOKUP(F54,'00设备表'!$D:$F,2,0)</f>
        <v>华为CE6881H</v>
      </c>
      <c r="H54" s="95" t="s">
        <v>793</v>
      </c>
      <c r="I54" s="88"/>
      <c r="J54" s="107"/>
      <c r="K54" s="93"/>
      <c r="L54" s="108"/>
      <c r="M54" s="95">
        <v>50</v>
      </c>
      <c r="N54" s="24" t="s">
        <v>980</v>
      </c>
      <c r="O54" s="10" t="str">
        <f>VLOOKUP(P54,'00设备表'!$D:$F,3,0)</f>
        <v>HW107-06</v>
      </c>
      <c r="P54" s="28" t="s">
        <v>474</v>
      </c>
      <c r="Q54" s="10" t="str">
        <f>VLOOKUP(P54,'00设备表'!$D:$F,2,0)</f>
        <v>华为CE6881H</v>
      </c>
      <c r="R54" s="95" t="s">
        <v>917</v>
      </c>
      <c r="S54" s="88"/>
    </row>
    <row r="55" spans="1:19">
      <c r="A55" s="93"/>
      <c r="B55" s="108"/>
      <c r="C55" s="95">
        <v>51</v>
      </c>
      <c r="D55" s="24" t="s">
        <v>980</v>
      </c>
      <c r="E55" s="10"/>
      <c r="F55" s="109"/>
      <c r="G55" s="10"/>
      <c r="H55" s="110"/>
      <c r="I55" s="88"/>
      <c r="J55" s="107"/>
      <c r="K55" s="93"/>
      <c r="L55" s="108"/>
      <c r="M55" s="95">
        <v>51</v>
      </c>
      <c r="N55" s="24" t="s">
        <v>980</v>
      </c>
      <c r="O55" s="10"/>
      <c r="P55" s="109"/>
      <c r="Q55" s="10"/>
      <c r="R55" s="110"/>
      <c r="S55" s="88"/>
    </row>
    <row r="56" spans="1:19">
      <c r="A56" s="93"/>
      <c r="B56" s="111"/>
      <c r="C56" s="95">
        <v>52</v>
      </c>
      <c r="D56" s="24" t="s">
        <v>980</v>
      </c>
      <c r="E56" s="10"/>
      <c r="F56" s="109"/>
      <c r="G56" s="10"/>
      <c r="H56" s="110"/>
      <c r="I56" s="88"/>
      <c r="J56" s="112"/>
      <c r="K56" s="93"/>
      <c r="L56" s="111"/>
      <c r="M56" s="95">
        <v>52</v>
      </c>
      <c r="N56" s="24" t="s">
        <v>980</v>
      </c>
      <c r="O56" s="10"/>
      <c r="P56" s="109"/>
      <c r="Q56" s="10"/>
      <c r="R56" s="110"/>
      <c r="S56" s="88"/>
    </row>
    <row r="59" s="81" customFormat="1" ht="46" spans="1:19">
      <c r="A59" s="57" t="str">
        <f>VLOOKUP(B59,'00设备表'!$D:$F,3,0)</f>
        <v>HW105-08</v>
      </c>
      <c r="B59" s="42" t="str">
        <f>'00设备表'!D48</f>
        <v>政务外网区万兆业务交换机-2</v>
      </c>
      <c r="C59" s="43" t="str">
        <f>VLOOKUP(B59,'00设备表'!$D:$F,2,0)</f>
        <v>华为CE6881H</v>
      </c>
      <c r="D59" s="58"/>
      <c r="E59" s="58"/>
      <c r="F59" s="58"/>
      <c r="G59" s="58"/>
      <c r="H59" s="58"/>
      <c r="I59" s="58"/>
      <c r="J59" s="58"/>
      <c r="K59" s="57" t="str">
        <f>VLOOKUP(L59,'00设备表'!$D:$F,3,0)</f>
        <v>HW107-08</v>
      </c>
      <c r="L59" s="42" t="str">
        <f>'00设备表'!D123</f>
        <v>互联网区千兆BMC交换机-2</v>
      </c>
      <c r="M59" s="43" t="str">
        <f>VLOOKUP(L59,'00设备表'!$D:$F,2,0)</f>
        <v>华为5855</v>
      </c>
      <c r="N59" s="58"/>
      <c r="O59" s="58"/>
      <c r="P59" s="58"/>
      <c r="Q59" s="58"/>
      <c r="R59" s="58"/>
      <c r="S59" s="58"/>
    </row>
    <row r="60" ht="31" spans="1:19">
      <c r="A60" s="82" t="s">
        <v>775</v>
      </c>
      <c r="B60" s="83" t="s">
        <v>776</v>
      </c>
      <c r="C60" s="83" t="s">
        <v>777</v>
      </c>
      <c r="D60" s="83" t="s">
        <v>879</v>
      </c>
      <c r="E60" s="83" t="s">
        <v>880</v>
      </c>
      <c r="F60" s="83" t="s">
        <v>780</v>
      </c>
      <c r="G60" s="83" t="s">
        <v>781</v>
      </c>
      <c r="H60" s="83" t="s">
        <v>782</v>
      </c>
      <c r="I60" s="83" t="s">
        <v>335</v>
      </c>
      <c r="J60" s="84"/>
      <c r="K60" s="82" t="s">
        <v>775</v>
      </c>
      <c r="L60" s="83" t="s">
        <v>776</v>
      </c>
      <c r="M60" s="83" t="s">
        <v>777</v>
      </c>
      <c r="N60" s="83" t="s">
        <v>879</v>
      </c>
      <c r="O60" s="83" t="s">
        <v>880</v>
      </c>
      <c r="P60" s="83" t="s">
        <v>780</v>
      </c>
      <c r="Q60" s="83" t="s">
        <v>781</v>
      </c>
      <c r="R60" s="83" t="s">
        <v>782</v>
      </c>
      <c r="S60" s="83" t="s">
        <v>335</v>
      </c>
    </row>
    <row r="61" spans="1:19">
      <c r="A61" s="85" t="s">
        <v>914</v>
      </c>
      <c r="B61" s="86"/>
      <c r="C61" s="87"/>
      <c r="D61" s="24" t="s">
        <v>786</v>
      </c>
      <c r="E61" s="28"/>
      <c r="F61" s="28"/>
      <c r="G61" s="28"/>
      <c r="H61" s="24"/>
      <c r="I61" s="88"/>
      <c r="J61" s="84"/>
      <c r="K61" s="85" t="s">
        <v>914</v>
      </c>
      <c r="L61" s="86"/>
      <c r="M61" s="87"/>
      <c r="N61" s="24" t="s">
        <v>786</v>
      </c>
      <c r="O61" s="28"/>
      <c r="P61" s="28"/>
      <c r="Q61" s="28"/>
      <c r="R61" s="24"/>
      <c r="S61" s="88"/>
    </row>
    <row r="62" spans="1:19">
      <c r="A62" s="85" t="s">
        <v>789</v>
      </c>
      <c r="B62" s="86"/>
      <c r="C62" s="89"/>
      <c r="D62" s="24" t="s">
        <v>786</v>
      </c>
      <c r="E62" s="90"/>
      <c r="F62" s="91"/>
      <c r="G62" s="90"/>
      <c r="H62" s="92"/>
      <c r="I62" s="24"/>
      <c r="J62" s="84"/>
      <c r="K62" s="85" t="s">
        <v>789</v>
      </c>
      <c r="L62" s="86"/>
      <c r="M62" s="89"/>
      <c r="N62" s="24" t="s">
        <v>786</v>
      </c>
      <c r="O62" s="90"/>
      <c r="P62" s="91"/>
      <c r="Q62" s="90"/>
      <c r="R62" s="92"/>
      <c r="S62" s="24"/>
    </row>
    <row r="63" spans="1:19">
      <c r="A63" s="93">
        <v>0</v>
      </c>
      <c r="B63" s="93" t="s">
        <v>963</v>
      </c>
      <c r="C63" s="94">
        <v>1</v>
      </c>
      <c r="D63" s="95" t="s">
        <v>786</v>
      </c>
      <c r="E63" s="10" t="str">
        <f>VLOOKUP(F63,'00设备表'!$D:$F,3,0)</f>
        <v>HW105-06</v>
      </c>
      <c r="F63" s="28" t="s">
        <v>391</v>
      </c>
      <c r="G63" s="10" t="str">
        <f>VLOOKUP(F63,'00设备表'!$D:$F,2,0)</f>
        <v>华为CE6881H</v>
      </c>
      <c r="H63" s="96" t="s">
        <v>964</v>
      </c>
      <c r="I63" s="88"/>
      <c r="J63" s="84"/>
      <c r="K63" s="93">
        <v>0</v>
      </c>
      <c r="L63" s="93" t="s">
        <v>963</v>
      </c>
      <c r="M63" s="94">
        <v>1</v>
      </c>
      <c r="N63" s="95" t="s">
        <v>786</v>
      </c>
      <c r="O63" s="10" t="str">
        <f>VLOOKUP(P63,'00设备表'!$D:$F,3,0)</f>
        <v>HW107-07</v>
      </c>
      <c r="P63" s="98" t="s">
        <v>485</v>
      </c>
      <c r="Q63" s="10" t="str">
        <f>VLOOKUP(P63,'00设备表'!$D:$F,2,0)</f>
        <v>华为CE6881H</v>
      </c>
      <c r="R63" s="96" t="s">
        <v>964</v>
      </c>
      <c r="S63" s="88"/>
    </row>
    <row r="64" spans="1:19">
      <c r="A64" s="93"/>
      <c r="B64" s="93"/>
      <c r="C64" s="94">
        <v>2</v>
      </c>
      <c r="D64" s="95" t="s">
        <v>786</v>
      </c>
      <c r="E64" s="10" t="str">
        <f>VLOOKUP(F64,'00设备表'!$D:$F,3,0)</f>
        <v>HW105-08</v>
      </c>
      <c r="F64" s="28" t="s">
        <v>401</v>
      </c>
      <c r="G64" s="10" t="str">
        <f>VLOOKUP(F64,'00设备表'!$D:$F,2,0)</f>
        <v>华为CE6881H</v>
      </c>
      <c r="H64" s="96" t="s">
        <v>964</v>
      </c>
      <c r="I64" s="88"/>
      <c r="J64" s="84"/>
      <c r="K64" s="93"/>
      <c r="L64" s="93"/>
      <c r="M64" s="94">
        <v>2</v>
      </c>
      <c r="N64" s="95" t="s">
        <v>786</v>
      </c>
      <c r="O64" s="10" t="str">
        <f>VLOOKUP(P64,'00设备表'!$D:$F,3,0)</f>
        <v>HW107-08</v>
      </c>
      <c r="P64" s="98" t="s">
        <v>495</v>
      </c>
      <c r="Q64" s="10" t="str">
        <f>VLOOKUP(P64,'00设备表'!$D:$F,2,0)</f>
        <v>华为CE6881H</v>
      </c>
      <c r="R64" s="96" t="s">
        <v>964</v>
      </c>
      <c r="S64" s="88"/>
    </row>
    <row r="65" spans="1:19">
      <c r="A65" s="93"/>
      <c r="B65" s="93"/>
      <c r="C65" s="94">
        <v>3</v>
      </c>
      <c r="D65" s="95" t="s">
        <v>786</v>
      </c>
      <c r="E65" s="10" t="str">
        <f>VLOOKUP(F65,'00设备表'!$D:$F,3,0)</f>
        <v>HW105-06</v>
      </c>
      <c r="F65" s="28" t="s">
        <v>392</v>
      </c>
      <c r="G65" s="10" t="str">
        <f>VLOOKUP(F65,'00设备表'!$D:$F,2,0)</f>
        <v>华为CE6881H</v>
      </c>
      <c r="H65" s="96" t="s">
        <v>964</v>
      </c>
      <c r="I65" s="88"/>
      <c r="J65" s="84"/>
      <c r="K65" s="93"/>
      <c r="L65" s="93"/>
      <c r="M65" s="94">
        <v>3</v>
      </c>
      <c r="N65" s="95" t="s">
        <v>786</v>
      </c>
      <c r="O65" s="10" t="str">
        <f>VLOOKUP(P65,'00设备表'!$D:$F,3,0)</f>
        <v>HW107-07</v>
      </c>
      <c r="P65" s="98" t="s">
        <v>486</v>
      </c>
      <c r="Q65" s="10" t="str">
        <f>VLOOKUP(P65,'00设备表'!$D:$F,2,0)</f>
        <v>华为CE6881H</v>
      </c>
      <c r="R65" s="96" t="s">
        <v>964</v>
      </c>
      <c r="S65" s="88"/>
    </row>
    <row r="66" spans="1:19">
      <c r="A66" s="93"/>
      <c r="B66" s="93"/>
      <c r="C66" s="94">
        <v>4</v>
      </c>
      <c r="D66" s="95" t="s">
        <v>786</v>
      </c>
      <c r="E66" s="10" t="str">
        <f>VLOOKUP(F66,'00设备表'!$D:$F,3,0)</f>
        <v>HW105-08</v>
      </c>
      <c r="F66" s="28" t="s">
        <v>402</v>
      </c>
      <c r="G66" s="10" t="str">
        <f>VLOOKUP(F66,'00设备表'!$D:$F,2,0)</f>
        <v>华为CE6881H</v>
      </c>
      <c r="H66" s="96" t="s">
        <v>964</v>
      </c>
      <c r="I66" s="88"/>
      <c r="J66" s="84"/>
      <c r="K66" s="93"/>
      <c r="L66" s="93"/>
      <c r="M66" s="94">
        <v>4</v>
      </c>
      <c r="N66" s="95" t="s">
        <v>786</v>
      </c>
      <c r="O66" s="10" t="str">
        <f>VLOOKUP(P66,'00设备表'!$D:$F,3,0)</f>
        <v>HW107-08</v>
      </c>
      <c r="P66" s="98" t="s">
        <v>496</v>
      </c>
      <c r="Q66" s="10" t="str">
        <f>VLOOKUP(P66,'00设备表'!$D:$F,2,0)</f>
        <v>华为CE6881H</v>
      </c>
      <c r="R66" s="96" t="s">
        <v>964</v>
      </c>
      <c r="S66" s="88"/>
    </row>
    <row r="67" spans="1:19">
      <c r="A67" s="93"/>
      <c r="B67" s="93"/>
      <c r="C67" s="94">
        <v>5</v>
      </c>
      <c r="D67" s="95" t="s">
        <v>786</v>
      </c>
      <c r="E67" s="10" t="str">
        <f>VLOOKUP(F67,'00设备表'!$D:$F,3,0)</f>
        <v>HW105-06</v>
      </c>
      <c r="F67" s="28" t="s">
        <v>393</v>
      </c>
      <c r="G67" s="10" t="str">
        <f>VLOOKUP(F67,'00设备表'!$D:$F,2,0)</f>
        <v>烽火R220K V2</v>
      </c>
      <c r="H67" s="96" t="s">
        <v>900</v>
      </c>
      <c r="I67" s="88"/>
      <c r="J67" s="84"/>
      <c r="K67" s="93"/>
      <c r="L67" s="93"/>
      <c r="M67" s="94">
        <v>5</v>
      </c>
      <c r="N67" s="95" t="s">
        <v>786</v>
      </c>
      <c r="O67" s="10" t="str">
        <f>VLOOKUP(P67,'00设备表'!$D:$F,3,0)</f>
        <v>HW107-07</v>
      </c>
      <c r="P67" s="97" t="s">
        <v>765</v>
      </c>
      <c r="Q67" s="10" t="str">
        <f>VLOOKUP(P67,'00设备表'!$D:$F,2,0)</f>
        <v>华为CE6881H</v>
      </c>
      <c r="R67" s="96" t="s">
        <v>964</v>
      </c>
      <c r="S67" s="88"/>
    </row>
    <row r="68" spans="1:19">
      <c r="A68" s="93"/>
      <c r="B68" s="93"/>
      <c r="C68" s="94">
        <v>6</v>
      </c>
      <c r="D68" s="95" t="s">
        <v>786</v>
      </c>
      <c r="E68" s="10" t="str">
        <f>VLOOKUP(F68,'00设备表'!$D:$F,3,0)</f>
        <v>HW105-08</v>
      </c>
      <c r="F68" s="28" t="s">
        <v>404</v>
      </c>
      <c r="G68" s="10" t="str">
        <f>VLOOKUP(F68,'00设备表'!$D:$F,2,0)</f>
        <v>烽火R220K V2</v>
      </c>
      <c r="H68" s="96" t="s">
        <v>900</v>
      </c>
      <c r="I68" s="88"/>
      <c r="J68" s="84"/>
      <c r="K68" s="93"/>
      <c r="L68" s="93"/>
      <c r="M68" s="94">
        <v>6</v>
      </c>
      <c r="N68" s="95" t="s">
        <v>786</v>
      </c>
      <c r="O68" s="10" t="str">
        <f>VLOOKUP(P68,'00设备表'!$D:$F,3,0)</f>
        <v>HW107-08</v>
      </c>
      <c r="P68" s="97" t="s">
        <v>981</v>
      </c>
      <c r="Q68" s="10" t="str">
        <f>VLOOKUP(P68,'00设备表'!$D:$F,2,0)</f>
        <v>华为CE6881H</v>
      </c>
      <c r="R68" s="96" t="s">
        <v>964</v>
      </c>
      <c r="S68" s="88"/>
    </row>
    <row r="69" spans="1:19">
      <c r="A69" s="93"/>
      <c r="B69" s="93"/>
      <c r="C69" s="94">
        <v>7</v>
      </c>
      <c r="D69" s="95" t="s">
        <v>786</v>
      </c>
      <c r="E69" s="10" t="str">
        <f>VLOOKUP(F69,'00设备表'!$D:$F,3,0)</f>
        <v>HW105-06</v>
      </c>
      <c r="F69" s="28" t="s">
        <v>394</v>
      </c>
      <c r="G69" s="10" t="str">
        <f>VLOOKUP(F69,'00设备表'!$D:$F,2,0)</f>
        <v>烽火R220K V2</v>
      </c>
      <c r="H69" s="96" t="s">
        <v>900</v>
      </c>
      <c r="I69" s="88"/>
      <c r="J69" s="84"/>
      <c r="K69" s="93"/>
      <c r="L69" s="93"/>
      <c r="M69" s="94">
        <v>7</v>
      </c>
      <c r="N69" s="95" t="s">
        <v>786</v>
      </c>
      <c r="O69" s="10" t="str">
        <f>VLOOKUP(P69,'00设备表'!$D:$F,3,0)</f>
        <v>HW107-07</v>
      </c>
      <c r="P69" s="98" t="s">
        <v>488</v>
      </c>
      <c r="Q69" s="10" t="str">
        <f>VLOOKUP(P69,'00设备表'!$D:$F,2,0)</f>
        <v>烽火R220K V2</v>
      </c>
      <c r="R69" s="96" t="s">
        <v>900</v>
      </c>
      <c r="S69" s="88"/>
    </row>
    <row r="70" spans="1:19">
      <c r="A70" s="93"/>
      <c r="B70" s="93"/>
      <c r="C70" s="94">
        <v>8</v>
      </c>
      <c r="D70" s="95" t="s">
        <v>786</v>
      </c>
      <c r="E70" s="10" t="str">
        <f>VLOOKUP(F70,'00设备表'!$D:$F,3,0)</f>
        <v>HW105-08</v>
      </c>
      <c r="F70" s="28" t="s">
        <v>405</v>
      </c>
      <c r="G70" s="10" t="str">
        <f>VLOOKUP(F70,'00设备表'!$D:$F,2,0)</f>
        <v>烽火R220K V2</v>
      </c>
      <c r="H70" s="96" t="s">
        <v>900</v>
      </c>
      <c r="I70" s="88"/>
      <c r="J70" s="84"/>
      <c r="K70" s="93"/>
      <c r="L70" s="93"/>
      <c r="M70" s="94">
        <v>8</v>
      </c>
      <c r="N70" s="95" t="s">
        <v>786</v>
      </c>
      <c r="O70" s="10" t="str">
        <f>VLOOKUP(P70,'00设备表'!$D:$F,3,0)</f>
        <v>HW107-08</v>
      </c>
      <c r="P70" s="98" t="s">
        <v>609</v>
      </c>
      <c r="Q70" s="10" t="str">
        <f>VLOOKUP(P70,'00设备表'!$D:$F,2,0)</f>
        <v>烽火R220K V2</v>
      </c>
      <c r="R70" s="96" t="s">
        <v>900</v>
      </c>
      <c r="S70" s="88"/>
    </row>
    <row r="71" spans="1:19">
      <c r="A71" s="93"/>
      <c r="B71" s="93"/>
      <c r="C71" s="94">
        <v>9</v>
      </c>
      <c r="D71" s="95" t="s">
        <v>786</v>
      </c>
      <c r="E71" s="10" t="str">
        <f>VLOOKUP(F71,'00设备表'!$D:$F,3,0)</f>
        <v>HW105-06</v>
      </c>
      <c r="F71" s="28" t="s">
        <v>399</v>
      </c>
      <c r="G71" s="10" t="str">
        <f>VLOOKUP(F71,'00设备表'!$D:$F,2,0)</f>
        <v>烽火R220K V2</v>
      </c>
      <c r="H71" s="96" t="s">
        <v>900</v>
      </c>
      <c r="I71" s="88"/>
      <c r="J71" s="84"/>
      <c r="K71" s="93"/>
      <c r="L71" s="93"/>
      <c r="M71" s="94">
        <v>9</v>
      </c>
      <c r="N71" s="95" t="s">
        <v>786</v>
      </c>
      <c r="O71" s="10" t="str">
        <f>VLOOKUP(P71,'00设备表'!$D:$F,3,0)</f>
        <v>HW107-07</v>
      </c>
      <c r="P71" s="97" t="s">
        <v>489</v>
      </c>
      <c r="Q71" s="10" t="str">
        <f>VLOOKUP(P71,'00设备表'!$D:$F,2,0)</f>
        <v>烽火R220K V2</v>
      </c>
      <c r="R71" s="96" t="s">
        <v>900</v>
      </c>
      <c r="S71" s="88"/>
    </row>
    <row r="72" spans="1:19">
      <c r="A72" s="93"/>
      <c r="B72" s="93"/>
      <c r="C72" s="94">
        <v>10</v>
      </c>
      <c r="D72" s="95" t="s">
        <v>786</v>
      </c>
      <c r="E72" s="10" t="str">
        <f>VLOOKUP(F72,'00设备表'!$D:$F,3,0)</f>
        <v>HW105-08</v>
      </c>
      <c r="F72" s="28" t="s">
        <v>409</v>
      </c>
      <c r="G72" s="10" t="str">
        <f>VLOOKUP(F72,'00设备表'!$D:$F,2,0)</f>
        <v>烽火R220K V2</v>
      </c>
      <c r="H72" s="96" t="s">
        <v>900</v>
      </c>
      <c r="I72" s="88"/>
      <c r="J72" s="84"/>
      <c r="K72" s="93"/>
      <c r="L72" s="93"/>
      <c r="M72" s="94">
        <v>10</v>
      </c>
      <c r="N72" s="95" t="s">
        <v>786</v>
      </c>
      <c r="O72" s="10" t="str">
        <f>VLOOKUP(P72,'00设备表'!$D:$F,3,0)</f>
        <v>HW107-08</v>
      </c>
      <c r="P72" s="97" t="s">
        <v>499</v>
      </c>
      <c r="Q72" s="10" t="str">
        <f>VLOOKUP(P72,'00设备表'!$D:$F,2,0)</f>
        <v>烽火R220K V2</v>
      </c>
      <c r="R72" s="96" t="s">
        <v>900</v>
      </c>
      <c r="S72" s="88"/>
    </row>
    <row r="73" spans="1:19">
      <c r="A73" s="93"/>
      <c r="B73" s="93"/>
      <c r="C73" s="94">
        <v>11</v>
      </c>
      <c r="D73" s="95" t="s">
        <v>786</v>
      </c>
      <c r="E73" s="10" t="str">
        <f>VLOOKUP(F73,'00设备表'!$D:$F,3,0)</f>
        <v>HW105-06</v>
      </c>
      <c r="F73" s="28" t="s">
        <v>398</v>
      </c>
      <c r="G73" s="10" t="str">
        <f>VLOOKUP(F73,'00设备表'!$D:$F,2,0)</f>
        <v>烽火R220K V2</v>
      </c>
      <c r="H73" s="96" t="s">
        <v>900</v>
      </c>
      <c r="I73" s="88"/>
      <c r="J73" s="84"/>
      <c r="K73" s="93"/>
      <c r="L73" s="93"/>
      <c r="M73" s="94">
        <v>11</v>
      </c>
      <c r="N73" s="95" t="s">
        <v>786</v>
      </c>
      <c r="O73" s="10" t="str">
        <f>VLOOKUP(P73,'00设备表'!$D:$F,3,0)</f>
        <v>HW107-07</v>
      </c>
      <c r="P73" s="98" t="s">
        <v>493</v>
      </c>
      <c r="Q73" s="10" t="str">
        <f>VLOOKUP(P73,'00设备表'!$D:$F,2,0)</f>
        <v>烽火R220K V2</v>
      </c>
      <c r="R73" s="96" t="s">
        <v>900</v>
      </c>
      <c r="S73" s="88"/>
    </row>
    <row r="74" spans="1:19">
      <c r="A74" s="93"/>
      <c r="B74" s="93"/>
      <c r="C74" s="94">
        <v>12</v>
      </c>
      <c r="D74" s="95" t="s">
        <v>786</v>
      </c>
      <c r="E74" s="10" t="str">
        <f>VLOOKUP(F74,'00设备表'!$D:$F,3,0)</f>
        <v>HW105-08</v>
      </c>
      <c r="F74" s="28" t="s">
        <v>408</v>
      </c>
      <c r="G74" s="10" t="str">
        <f>VLOOKUP(F74,'00设备表'!$D:$F,2,0)</f>
        <v>烽火R220K V2</v>
      </c>
      <c r="H74" s="96" t="s">
        <v>900</v>
      </c>
      <c r="I74" s="88"/>
      <c r="J74" s="84"/>
      <c r="K74" s="93"/>
      <c r="L74" s="93"/>
      <c r="M74" s="94">
        <v>12</v>
      </c>
      <c r="N74" s="95" t="s">
        <v>786</v>
      </c>
      <c r="O74" s="10" t="str">
        <f>VLOOKUP(P74,'00设备表'!$D:$F,3,0)</f>
        <v>HW107-08</v>
      </c>
      <c r="P74" s="98" t="s">
        <v>503</v>
      </c>
      <c r="Q74" s="10" t="str">
        <f>VLOOKUP(P74,'00设备表'!$D:$F,2,0)</f>
        <v>烽火R220K V2</v>
      </c>
      <c r="R74" s="96" t="s">
        <v>900</v>
      </c>
      <c r="S74" s="88"/>
    </row>
    <row r="75" spans="1:19">
      <c r="A75" s="93"/>
      <c r="B75" s="93"/>
      <c r="C75" s="94">
        <v>13</v>
      </c>
      <c r="D75" s="95" t="s">
        <v>786</v>
      </c>
      <c r="E75" s="10" t="str">
        <f>VLOOKUP(F75,'00设备表'!$D:$F,3,0)</f>
        <v>HW105-06</v>
      </c>
      <c r="F75" s="28" t="s">
        <v>397</v>
      </c>
      <c r="G75" s="10" t="str">
        <f>VLOOKUP(F75,'00设备表'!$D:$F,2,0)</f>
        <v>烽火R220K V2</v>
      </c>
      <c r="H75" s="96" t="s">
        <v>900</v>
      </c>
      <c r="I75" s="88"/>
      <c r="J75" s="84"/>
      <c r="K75" s="93"/>
      <c r="L75" s="93"/>
      <c r="M75" s="94">
        <v>13</v>
      </c>
      <c r="N75" s="95" t="s">
        <v>786</v>
      </c>
      <c r="O75" s="10" t="str">
        <f>VLOOKUP(P75,'00设备表'!$D:$F,3,0)</f>
        <v>HW107-07</v>
      </c>
      <c r="P75" s="98" t="s">
        <v>492</v>
      </c>
      <c r="Q75" s="10" t="str">
        <f>VLOOKUP(P75,'00设备表'!$D:$F,2,0)</f>
        <v>烽火R220K V2</v>
      </c>
      <c r="R75" s="96" t="s">
        <v>900</v>
      </c>
      <c r="S75" s="88"/>
    </row>
    <row r="76" spans="1:19">
      <c r="A76" s="93"/>
      <c r="B76" s="93"/>
      <c r="C76" s="94">
        <v>14</v>
      </c>
      <c r="D76" s="95" t="s">
        <v>786</v>
      </c>
      <c r="E76" s="10" t="str">
        <f>VLOOKUP(F76,'00设备表'!$D:$F,3,0)</f>
        <v>HW105-08</v>
      </c>
      <c r="F76" s="28" t="s">
        <v>407</v>
      </c>
      <c r="G76" s="10" t="str">
        <f>VLOOKUP(F76,'00设备表'!$D:$F,2,0)</f>
        <v>烽火R220K V2</v>
      </c>
      <c r="H76" s="96" t="s">
        <v>900</v>
      </c>
      <c r="I76" s="88"/>
      <c r="J76" s="84"/>
      <c r="K76" s="93"/>
      <c r="L76" s="93"/>
      <c r="M76" s="94">
        <v>14</v>
      </c>
      <c r="N76" s="95" t="s">
        <v>786</v>
      </c>
      <c r="O76" s="10" t="str">
        <f>VLOOKUP(P76,'00设备表'!$D:$F,3,0)</f>
        <v>HW107-08</v>
      </c>
      <c r="P76" s="98" t="s">
        <v>502</v>
      </c>
      <c r="Q76" s="10" t="str">
        <f>VLOOKUP(P76,'00设备表'!$D:$F,2,0)</f>
        <v>烽火R220K V2</v>
      </c>
      <c r="R76" s="96" t="s">
        <v>900</v>
      </c>
      <c r="S76" s="88"/>
    </row>
    <row r="77" spans="1:19">
      <c r="A77" s="93"/>
      <c r="B77" s="93"/>
      <c r="C77" s="94">
        <v>15</v>
      </c>
      <c r="D77" s="95" t="s">
        <v>786</v>
      </c>
      <c r="E77" s="10" t="str">
        <f>VLOOKUP(F77,'00设备表'!$D:$F,3,0)</f>
        <v>HW105-06</v>
      </c>
      <c r="F77" s="28" t="s">
        <v>396</v>
      </c>
      <c r="G77" s="10" t="str">
        <f>VLOOKUP(F77,'00设备表'!$D:$F,2,0)</f>
        <v>烽火R220K V2</v>
      </c>
      <c r="H77" s="96" t="s">
        <v>900</v>
      </c>
      <c r="I77" s="88"/>
      <c r="J77" s="84"/>
      <c r="K77" s="93"/>
      <c r="L77" s="93"/>
      <c r="M77" s="94">
        <v>15</v>
      </c>
      <c r="N77" s="95" t="s">
        <v>786</v>
      </c>
      <c r="O77" s="10" t="str">
        <f>VLOOKUP(P77,'00设备表'!$D:$F,3,0)</f>
        <v>HW107-07</v>
      </c>
      <c r="P77" s="98" t="s">
        <v>491</v>
      </c>
      <c r="Q77" s="10" t="str">
        <f>VLOOKUP(P77,'00设备表'!$D:$F,2,0)</f>
        <v>烽火R220K V2</v>
      </c>
      <c r="R77" s="96" t="s">
        <v>900</v>
      </c>
      <c r="S77" s="88"/>
    </row>
    <row r="78" spans="1:19">
      <c r="A78" s="93"/>
      <c r="B78" s="93"/>
      <c r="C78" s="94">
        <v>16</v>
      </c>
      <c r="D78" s="95" t="s">
        <v>786</v>
      </c>
      <c r="E78" s="10" t="str">
        <f>VLOOKUP(F78,'00设备表'!$D:$F,3,0)</f>
        <v>HW105-08</v>
      </c>
      <c r="F78" s="28" t="s">
        <v>406</v>
      </c>
      <c r="G78" s="10" t="str">
        <f>VLOOKUP(F78,'00设备表'!$D:$F,2,0)</f>
        <v>烽火R220K V2</v>
      </c>
      <c r="H78" s="96" t="s">
        <v>900</v>
      </c>
      <c r="I78" s="88"/>
      <c r="J78" s="84"/>
      <c r="K78" s="93"/>
      <c r="L78" s="93"/>
      <c r="M78" s="94">
        <v>16</v>
      </c>
      <c r="N78" s="95" t="s">
        <v>786</v>
      </c>
      <c r="O78" s="10" t="str">
        <f>VLOOKUP(P78,'00设备表'!$D:$F,3,0)</f>
        <v>HW107-08</v>
      </c>
      <c r="P78" s="98" t="s">
        <v>501</v>
      </c>
      <c r="Q78" s="10" t="str">
        <f>VLOOKUP(P78,'00设备表'!$D:$F,2,0)</f>
        <v>烽火R220K V2</v>
      </c>
      <c r="R78" s="96" t="s">
        <v>900</v>
      </c>
      <c r="S78" s="88"/>
    </row>
    <row r="79" spans="1:19">
      <c r="A79" s="93"/>
      <c r="B79" s="93"/>
      <c r="C79" s="94">
        <v>17</v>
      </c>
      <c r="D79" s="95" t="s">
        <v>786</v>
      </c>
      <c r="E79" s="10" t="str">
        <f>VLOOKUP(F79,'00设备表'!$D:$F,3,0)</f>
        <v>HW105-06</v>
      </c>
      <c r="F79" s="28" t="s">
        <v>395</v>
      </c>
      <c r="G79" s="10" t="str">
        <f>VLOOKUP(F79,'00设备表'!$D:$F,2,0)</f>
        <v>烽火R220K V2</v>
      </c>
      <c r="H79" s="96" t="s">
        <v>900</v>
      </c>
      <c r="I79" s="88"/>
      <c r="J79" s="84"/>
      <c r="K79" s="93"/>
      <c r="L79" s="93"/>
      <c r="M79" s="94">
        <v>17</v>
      </c>
      <c r="N79" s="95" t="s">
        <v>786</v>
      </c>
      <c r="O79" s="10" t="str">
        <f>VLOOKUP(P79,'00设备表'!$D:$F,3,0)</f>
        <v>HW107-07</v>
      </c>
      <c r="P79" s="98" t="s">
        <v>490</v>
      </c>
      <c r="Q79" s="10" t="str">
        <f>VLOOKUP(P79,'00设备表'!$D:$F,2,0)</f>
        <v>烽火R220K V2</v>
      </c>
      <c r="R79" s="96" t="s">
        <v>900</v>
      </c>
      <c r="S79" s="88"/>
    </row>
    <row r="80" spans="1:19">
      <c r="A80" s="93"/>
      <c r="B80" s="93"/>
      <c r="C80" s="94">
        <v>18</v>
      </c>
      <c r="D80" s="95" t="s">
        <v>786</v>
      </c>
      <c r="E80" s="28" t="s">
        <v>410</v>
      </c>
      <c r="F80" s="28" t="s">
        <v>415</v>
      </c>
      <c r="G80" s="28" t="s">
        <v>412</v>
      </c>
      <c r="H80" s="96" t="s">
        <v>900</v>
      </c>
      <c r="I80" s="88"/>
      <c r="J80" s="84"/>
      <c r="K80" s="93"/>
      <c r="L80" s="93"/>
      <c r="M80" s="94">
        <v>18</v>
      </c>
      <c r="N80" s="95" t="s">
        <v>786</v>
      </c>
      <c r="O80" s="10" t="str">
        <f>VLOOKUP(P80,'00设备表'!$D:$F,3,0)</f>
        <v>HW107-08</v>
      </c>
      <c r="P80" s="98" t="s">
        <v>500</v>
      </c>
      <c r="Q80" s="10" t="str">
        <f>VLOOKUP(P80,'00设备表'!$D:$F,2,0)</f>
        <v>烽火R220K V2</v>
      </c>
      <c r="R80" s="96" t="s">
        <v>900</v>
      </c>
      <c r="S80" s="88"/>
    </row>
    <row r="81" spans="1:19">
      <c r="A81" s="93"/>
      <c r="B81" s="93"/>
      <c r="C81" s="94">
        <v>19</v>
      </c>
      <c r="D81" s="95" t="s">
        <v>786</v>
      </c>
      <c r="E81" s="28" t="s">
        <v>410</v>
      </c>
      <c r="F81" s="28" t="s">
        <v>414</v>
      </c>
      <c r="G81" s="28" t="s">
        <v>412</v>
      </c>
      <c r="H81" s="96" t="s">
        <v>900</v>
      </c>
      <c r="I81" s="88"/>
      <c r="J81" s="84"/>
      <c r="K81" s="93"/>
      <c r="L81" s="93"/>
      <c r="M81" s="94">
        <v>19</v>
      </c>
      <c r="N81" s="95" t="s">
        <v>786</v>
      </c>
      <c r="O81" s="28" t="s">
        <v>504</v>
      </c>
      <c r="P81" s="28" t="s">
        <v>510</v>
      </c>
      <c r="Q81" s="28" t="s">
        <v>412</v>
      </c>
      <c r="R81" s="96" t="s">
        <v>900</v>
      </c>
      <c r="S81" s="88"/>
    </row>
    <row r="82" spans="1:19">
      <c r="A82" s="93"/>
      <c r="B82" s="93"/>
      <c r="C82" s="94">
        <v>20</v>
      </c>
      <c r="D82" s="95" t="s">
        <v>786</v>
      </c>
      <c r="E82" s="28" t="s">
        <v>410</v>
      </c>
      <c r="F82" s="28" t="s">
        <v>413</v>
      </c>
      <c r="G82" s="28" t="s">
        <v>412</v>
      </c>
      <c r="H82" s="96" t="s">
        <v>900</v>
      </c>
      <c r="I82" s="88"/>
      <c r="J82" s="84"/>
      <c r="K82" s="93"/>
      <c r="L82" s="93"/>
      <c r="M82" s="94">
        <v>20</v>
      </c>
      <c r="N82" s="95" t="s">
        <v>786</v>
      </c>
      <c r="O82" s="28" t="s">
        <v>504</v>
      </c>
      <c r="P82" s="28" t="s">
        <v>509</v>
      </c>
      <c r="Q82" s="28" t="s">
        <v>412</v>
      </c>
      <c r="R82" s="96" t="s">
        <v>900</v>
      </c>
      <c r="S82" s="88"/>
    </row>
    <row r="83" spans="1:19">
      <c r="A83" s="93"/>
      <c r="B83" s="93"/>
      <c r="C83" s="94">
        <v>21</v>
      </c>
      <c r="D83" s="95" t="s">
        <v>786</v>
      </c>
      <c r="E83" s="28" t="s">
        <v>410</v>
      </c>
      <c r="F83" s="28" t="s">
        <v>411</v>
      </c>
      <c r="G83" s="28" t="s">
        <v>412</v>
      </c>
      <c r="H83" s="96" t="s">
        <v>900</v>
      </c>
      <c r="I83" s="88"/>
      <c r="J83" s="84"/>
      <c r="K83" s="93"/>
      <c r="L83" s="93"/>
      <c r="M83" s="94">
        <v>21</v>
      </c>
      <c r="N83" s="95" t="s">
        <v>786</v>
      </c>
      <c r="O83" s="28" t="s">
        <v>504</v>
      </c>
      <c r="P83" s="28" t="s">
        <v>508</v>
      </c>
      <c r="Q83" s="28" t="s">
        <v>412</v>
      </c>
      <c r="R83" s="96" t="s">
        <v>900</v>
      </c>
      <c r="S83" s="88"/>
    </row>
    <row r="84" spans="1:19">
      <c r="A84" s="93"/>
      <c r="B84" s="93"/>
      <c r="C84" s="94">
        <v>22</v>
      </c>
      <c r="D84" s="95" t="s">
        <v>786</v>
      </c>
      <c r="E84" s="28"/>
      <c r="F84" s="28"/>
      <c r="G84" s="28"/>
      <c r="H84" s="96"/>
      <c r="I84" s="88"/>
      <c r="J84" s="84"/>
      <c r="K84" s="93"/>
      <c r="L84" s="93"/>
      <c r="M84" s="94">
        <v>22</v>
      </c>
      <c r="N84" s="95" t="s">
        <v>786</v>
      </c>
      <c r="O84" s="28" t="s">
        <v>504</v>
      </c>
      <c r="P84" s="28" t="s">
        <v>507</v>
      </c>
      <c r="Q84" s="28" t="s">
        <v>412</v>
      </c>
      <c r="R84" s="96" t="s">
        <v>900</v>
      </c>
      <c r="S84" s="88"/>
    </row>
    <row r="85" spans="1:19">
      <c r="A85" s="93"/>
      <c r="B85" s="93"/>
      <c r="C85" s="94">
        <v>23</v>
      </c>
      <c r="D85" s="95" t="s">
        <v>786</v>
      </c>
      <c r="E85" s="28"/>
      <c r="F85" s="28"/>
      <c r="G85" s="28"/>
      <c r="H85" s="96"/>
      <c r="I85" s="88"/>
      <c r="J85" s="84"/>
      <c r="K85" s="93"/>
      <c r="L85" s="93"/>
      <c r="M85" s="94">
        <v>23</v>
      </c>
      <c r="N85" s="95" t="s">
        <v>786</v>
      </c>
      <c r="O85" s="28" t="s">
        <v>504</v>
      </c>
      <c r="P85" s="28" t="s">
        <v>506</v>
      </c>
      <c r="Q85" s="28" t="s">
        <v>412</v>
      </c>
      <c r="R85" s="96" t="s">
        <v>900</v>
      </c>
      <c r="S85" s="88"/>
    </row>
    <row r="86" spans="1:19">
      <c r="A86" s="93"/>
      <c r="B86" s="93"/>
      <c r="C86" s="94">
        <v>24</v>
      </c>
      <c r="D86" s="95" t="s">
        <v>786</v>
      </c>
      <c r="E86" s="28"/>
      <c r="F86" s="28"/>
      <c r="G86" s="28"/>
      <c r="H86" s="96"/>
      <c r="I86" s="88"/>
      <c r="J86" s="84"/>
      <c r="K86" s="93"/>
      <c r="L86" s="93"/>
      <c r="M86" s="94">
        <v>24</v>
      </c>
      <c r="N86" s="95" t="s">
        <v>786</v>
      </c>
      <c r="O86" s="28" t="s">
        <v>504</v>
      </c>
      <c r="P86" s="28" t="s">
        <v>505</v>
      </c>
      <c r="Q86" s="28" t="s">
        <v>412</v>
      </c>
      <c r="R86" s="96" t="s">
        <v>900</v>
      </c>
      <c r="S86" s="88"/>
    </row>
    <row r="87" spans="1:19">
      <c r="A87" s="93"/>
      <c r="B87" s="93"/>
      <c r="C87" s="94">
        <v>25</v>
      </c>
      <c r="D87" s="95" t="s">
        <v>786</v>
      </c>
      <c r="E87" s="28"/>
      <c r="F87" s="28"/>
      <c r="G87" s="28"/>
      <c r="H87" s="96"/>
      <c r="I87" s="88"/>
      <c r="J87" s="84"/>
      <c r="K87" s="93"/>
      <c r="L87" s="93"/>
      <c r="M87" s="94">
        <v>25</v>
      </c>
      <c r="N87" s="95" t="s">
        <v>786</v>
      </c>
      <c r="O87" s="28"/>
      <c r="P87" s="28"/>
      <c r="Q87" s="28"/>
      <c r="R87" s="96"/>
      <c r="S87" s="88"/>
    </row>
    <row r="88" spans="1:19">
      <c r="A88" s="93"/>
      <c r="B88" s="93"/>
      <c r="C88" s="94">
        <v>26</v>
      </c>
      <c r="D88" s="95" t="s">
        <v>786</v>
      </c>
      <c r="E88" s="10"/>
      <c r="F88" s="28"/>
      <c r="G88" s="10"/>
      <c r="H88" s="96"/>
      <c r="I88" s="88"/>
      <c r="J88" s="84"/>
      <c r="K88" s="93"/>
      <c r="L88" s="93"/>
      <c r="M88" s="94">
        <v>26</v>
      </c>
      <c r="N88" s="95" t="s">
        <v>786</v>
      </c>
      <c r="O88" s="28"/>
      <c r="P88" s="28"/>
      <c r="Q88" s="28"/>
      <c r="R88" s="96"/>
      <c r="S88" s="88"/>
    </row>
    <row r="89" spans="1:19">
      <c r="A89" s="93"/>
      <c r="B89" s="93"/>
      <c r="C89" s="94">
        <v>27</v>
      </c>
      <c r="D89" s="95" t="s">
        <v>786</v>
      </c>
      <c r="E89" s="10"/>
      <c r="F89" s="28"/>
      <c r="G89" s="10"/>
      <c r="H89" s="96"/>
      <c r="I89" s="88"/>
      <c r="J89" s="84"/>
      <c r="K89" s="93"/>
      <c r="L89" s="93"/>
      <c r="M89" s="94">
        <v>27</v>
      </c>
      <c r="N89" s="95" t="s">
        <v>786</v>
      </c>
      <c r="O89" s="28"/>
      <c r="P89" s="28"/>
      <c r="Q89" s="28"/>
      <c r="R89" s="96"/>
      <c r="S89" s="88"/>
    </row>
    <row r="90" spans="1:19">
      <c r="A90" s="93"/>
      <c r="B90" s="93"/>
      <c r="C90" s="94">
        <v>28</v>
      </c>
      <c r="D90" s="95" t="s">
        <v>786</v>
      </c>
      <c r="E90" s="10"/>
      <c r="F90" s="28"/>
      <c r="G90" s="10"/>
      <c r="H90" s="96"/>
      <c r="I90" s="88"/>
      <c r="J90" s="84"/>
      <c r="K90" s="93"/>
      <c r="L90" s="93"/>
      <c r="M90" s="94">
        <v>28</v>
      </c>
      <c r="N90" s="95" t="s">
        <v>786</v>
      </c>
      <c r="O90" s="28"/>
      <c r="P90" s="28"/>
      <c r="Q90" s="28"/>
      <c r="R90" s="96"/>
      <c r="S90" s="88"/>
    </row>
    <row r="91" spans="1:19">
      <c r="A91" s="93"/>
      <c r="B91" s="93"/>
      <c r="C91" s="94">
        <v>29</v>
      </c>
      <c r="D91" s="95" t="s">
        <v>786</v>
      </c>
      <c r="E91" s="10"/>
      <c r="F91" s="28"/>
      <c r="G91" s="10"/>
      <c r="H91" s="96"/>
      <c r="I91" s="88"/>
      <c r="J91" s="84"/>
      <c r="K91" s="93"/>
      <c r="L91" s="93"/>
      <c r="M91" s="94">
        <v>29</v>
      </c>
      <c r="N91" s="95" t="s">
        <v>786</v>
      </c>
      <c r="O91" s="10"/>
      <c r="P91" s="28"/>
      <c r="Q91" s="10"/>
      <c r="R91" s="96"/>
      <c r="S91" s="88"/>
    </row>
    <row r="92" spans="1:19">
      <c r="A92" s="93"/>
      <c r="B92" s="93"/>
      <c r="C92" s="94">
        <v>30</v>
      </c>
      <c r="D92" s="95" t="s">
        <v>786</v>
      </c>
      <c r="E92" s="36"/>
      <c r="F92" s="51"/>
      <c r="G92" s="36"/>
      <c r="H92" s="100"/>
      <c r="I92" s="88"/>
      <c r="J92" s="84"/>
      <c r="K92" s="93"/>
      <c r="L92" s="93"/>
      <c r="M92" s="94">
        <v>30</v>
      </c>
      <c r="N92" s="95" t="s">
        <v>786</v>
      </c>
      <c r="O92" s="10"/>
      <c r="P92" s="28"/>
      <c r="Q92" s="10"/>
      <c r="R92" s="96"/>
      <c r="S92" s="88"/>
    </row>
    <row r="93" spans="1:19">
      <c r="A93" s="93"/>
      <c r="B93" s="93"/>
      <c r="C93" s="94">
        <v>31</v>
      </c>
      <c r="D93" s="95" t="s">
        <v>786</v>
      </c>
      <c r="E93" s="36"/>
      <c r="F93" s="51"/>
      <c r="G93" s="36"/>
      <c r="H93" s="100"/>
      <c r="I93" s="88"/>
      <c r="J93" s="84"/>
      <c r="K93" s="93"/>
      <c r="L93" s="93"/>
      <c r="M93" s="94">
        <v>31</v>
      </c>
      <c r="N93" s="95" t="s">
        <v>786</v>
      </c>
      <c r="O93" s="10"/>
      <c r="P93" s="28"/>
      <c r="Q93" s="10"/>
      <c r="R93" s="96"/>
      <c r="S93" s="88"/>
    </row>
    <row r="94" spans="1:19">
      <c r="A94" s="93"/>
      <c r="B94" s="93"/>
      <c r="C94" s="94">
        <v>32</v>
      </c>
      <c r="D94" s="95" t="s">
        <v>786</v>
      </c>
      <c r="E94" s="36"/>
      <c r="F94" s="51"/>
      <c r="G94" s="36"/>
      <c r="H94" s="100"/>
      <c r="I94" s="88"/>
      <c r="J94" s="84"/>
      <c r="K94" s="93"/>
      <c r="L94" s="93"/>
      <c r="M94" s="94">
        <v>32</v>
      </c>
      <c r="N94" s="95" t="s">
        <v>786</v>
      </c>
      <c r="O94" s="10"/>
      <c r="P94" s="28"/>
      <c r="Q94" s="10"/>
      <c r="R94" s="96"/>
      <c r="S94" s="88"/>
    </row>
    <row r="95" spans="1:19">
      <c r="A95" s="93"/>
      <c r="B95" s="93"/>
      <c r="C95" s="94">
        <v>33</v>
      </c>
      <c r="D95" s="95" t="s">
        <v>786</v>
      </c>
      <c r="E95" s="36"/>
      <c r="F95" s="51"/>
      <c r="G95" s="36"/>
      <c r="H95" s="100"/>
      <c r="I95" s="88"/>
      <c r="J95" s="84"/>
      <c r="K95" s="93"/>
      <c r="L95" s="93"/>
      <c r="M95" s="94">
        <v>33</v>
      </c>
      <c r="N95" s="95" t="s">
        <v>786</v>
      </c>
      <c r="O95" s="10"/>
      <c r="P95" s="28"/>
      <c r="Q95" s="10"/>
      <c r="R95" s="96"/>
      <c r="S95" s="88"/>
    </row>
    <row r="96" spans="1:19">
      <c r="A96" s="93"/>
      <c r="B96" s="93"/>
      <c r="C96" s="94">
        <v>34</v>
      </c>
      <c r="D96" s="95" t="s">
        <v>786</v>
      </c>
      <c r="E96" s="36"/>
      <c r="F96" s="51"/>
      <c r="G96" s="36"/>
      <c r="H96" s="100"/>
      <c r="I96" s="88"/>
      <c r="J96" s="84"/>
      <c r="K96" s="93"/>
      <c r="L96" s="93"/>
      <c r="M96" s="94">
        <v>34</v>
      </c>
      <c r="N96" s="95" t="s">
        <v>786</v>
      </c>
      <c r="O96" s="10"/>
      <c r="P96" s="28"/>
      <c r="Q96" s="10"/>
      <c r="R96" s="96"/>
      <c r="S96" s="88"/>
    </row>
    <row r="97" spans="1:19">
      <c r="A97" s="93"/>
      <c r="B97" s="93"/>
      <c r="C97" s="94">
        <v>35</v>
      </c>
      <c r="D97" s="95" t="s">
        <v>786</v>
      </c>
      <c r="E97" s="36"/>
      <c r="F97" s="51"/>
      <c r="G97" s="36"/>
      <c r="H97" s="100"/>
      <c r="I97" s="88"/>
      <c r="J97" s="84"/>
      <c r="K97" s="93"/>
      <c r="L97" s="93"/>
      <c r="M97" s="94">
        <v>35</v>
      </c>
      <c r="N97" s="95" t="s">
        <v>786</v>
      </c>
      <c r="O97" s="10"/>
      <c r="P97" s="28"/>
      <c r="Q97" s="10"/>
      <c r="R97" s="96"/>
      <c r="S97" s="88"/>
    </row>
    <row r="98" spans="1:19">
      <c r="A98" s="93"/>
      <c r="B98" s="93"/>
      <c r="C98" s="94">
        <v>36</v>
      </c>
      <c r="D98" s="95" t="s">
        <v>786</v>
      </c>
      <c r="E98" s="36"/>
      <c r="F98" s="51"/>
      <c r="G98" s="36"/>
      <c r="H98" s="100"/>
      <c r="I98" s="88"/>
      <c r="J98" s="84"/>
      <c r="K98" s="93"/>
      <c r="L98" s="93"/>
      <c r="M98" s="94">
        <v>36</v>
      </c>
      <c r="N98" s="95" t="s">
        <v>786</v>
      </c>
      <c r="O98" s="10"/>
      <c r="P98" s="28"/>
      <c r="Q98" s="10"/>
      <c r="R98" s="96"/>
      <c r="S98" s="88"/>
    </row>
    <row r="99" spans="1:19">
      <c r="A99" s="93"/>
      <c r="B99" s="93"/>
      <c r="C99" s="94">
        <v>37</v>
      </c>
      <c r="D99" s="95" t="s">
        <v>786</v>
      </c>
      <c r="E99" s="36"/>
      <c r="F99" s="51"/>
      <c r="G99" s="36"/>
      <c r="H99" s="100"/>
      <c r="I99" s="88"/>
      <c r="J99" s="84"/>
      <c r="K99" s="93"/>
      <c r="L99" s="93"/>
      <c r="M99" s="94">
        <v>37</v>
      </c>
      <c r="N99" s="95" t="s">
        <v>786</v>
      </c>
      <c r="O99" s="10"/>
      <c r="P99" s="28"/>
      <c r="Q99" s="10"/>
      <c r="R99" s="96"/>
      <c r="S99" s="88"/>
    </row>
    <row r="100" spans="1:19">
      <c r="A100" s="93"/>
      <c r="B100" s="93"/>
      <c r="C100" s="94">
        <v>38</v>
      </c>
      <c r="D100" s="95" t="s">
        <v>786</v>
      </c>
      <c r="E100" s="36"/>
      <c r="F100" s="51"/>
      <c r="G100" s="36"/>
      <c r="H100" s="100"/>
      <c r="I100" s="88"/>
      <c r="J100" s="84"/>
      <c r="K100" s="93"/>
      <c r="L100" s="93"/>
      <c r="M100" s="94">
        <v>38</v>
      </c>
      <c r="N100" s="95" t="s">
        <v>786</v>
      </c>
      <c r="O100" s="10"/>
      <c r="P100" s="28"/>
      <c r="Q100" s="10"/>
      <c r="R100" s="96"/>
      <c r="S100" s="88"/>
    </row>
    <row r="101" spans="1:19">
      <c r="A101" s="93"/>
      <c r="B101" s="93"/>
      <c r="C101" s="94">
        <v>39</v>
      </c>
      <c r="D101" s="95" t="s">
        <v>786</v>
      </c>
      <c r="E101" s="36"/>
      <c r="F101" s="51"/>
      <c r="G101" s="36"/>
      <c r="H101" s="100"/>
      <c r="I101" s="88"/>
      <c r="J101" s="84"/>
      <c r="K101" s="93"/>
      <c r="L101" s="93"/>
      <c r="M101" s="94">
        <v>39</v>
      </c>
      <c r="N101" s="95" t="s">
        <v>786</v>
      </c>
      <c r="O101" s="10"/>
      <c r="P101" s="28"/>
      <c r="Q101" s="10"/>
      <c r="R101" s="96"/>
      <c r="S101" s="88"/>
    </row>
    <row r="102" spans="1:19">
      <c r="A102" s="93"/>
      <c r="B102" s="93"/>
      <c r="C102" s="94">
        <v>40</v>
      </c>
      <c r="D102" s="95" t="s">
        <v>786</v>
      </c>
      <c r="E102" s="36"/>
      <c r="F102" s="51"/>
      <c r="G102" s="36"/>
      <c r="H102" s="100"/>
      <c r="I102" s="88"/>
      <c r="J102" s="84"/>
      <c r="K102" s="93"/>
      <c r="L102" s="93"/>
      <c r="M102" s="94">
        <v>40</v>
      </c>
      <c r="N102" s="95" t="s">
        <v>786</v>
      </c>
      <c r="O102" s="10"/>
      <c r="P102" s="28"/>
      <c r="Q102" s="10"/>
      <c r="R102" s="96"/>
      <c r="S102" s="88"/>
    </row>
    <row r="103" spans="1:19">
      <c r="A103" s="93"/>
      <c r="B103" s="93"/>
      <c r="C103" s="94">
        <v>41</v>
      </c>
      <c r="D103" s="95" t="s">
        <v>786</v>
      </c>
      <c r="E103" s="36"/>
      <c r="F103" s="51"/>
      <c r="G103" s="36"/>
      <c r="H103" s="100"/>
      <c r="I103" s="88"/>
      <c r="J103" s="84"/>
      <c r="K103" s="93"/>
      <c r="L103" s="93"/>
      <c r="M103" s="94">
        <v>41</v>
      </c>
      <c r="N103" s="95" t="s">
        <v>786</v>
      </c>
      <c r="O103" s="10"/>
      <c r="P103" s="28"/>
      <c r="Q103" s="10"/>
      <c r="R103" s="96"/>
      <c r="S103" s="88"/>
    </row>
    <row r="104" spans="1:19">
      <c r="A104" s="93"/>
      <c r="B104" s="93"/>
      <c r="C104" s="94">
        <v>42</v>
      </c>
      <c r="D104" s="95" t="s">
        <v>786</v>
      </c>
      <c r="E104" s="36"/>
      <c r="F104" s="51"/>
      <c r="G104" s="36"/>
      <c r="H104" s="100"/>
      <c r="I104" s="88"/>
      <c r="J104" s="84"/>
      <c r="K104" s="93"/>
      <c r="L104" s="93"/>
      <c r="M104" s="94">
        <v>42</v>
      </c>
      <c r="N104" s="95" t="s">
        <v>786</v>
      </c>
      <c r="O104" s="10"/>
      <c r="P104" s="28"/>
      <c r="Q104" s="10"/>
      <c r="R104" s="96"/>
      <c r="S104" s="88"/>
    </row>
    <row r="105" spans="1:19">
      <c r="A105" s="93"/>
      <c r="B105" s="93"/>
      <c r="C105" s="94">
        <v>43</v>
      </c>
      <c r="D105" s="95" t="s">
        <v>786</v>
      </c>
      <c r="E105" s="36"/>
      <c r="F105" s="51"/>
      <c r="G105" s="36"/>
      <c r="H105" s="100"/>
      <c r="I105" s="88"/>
      <c r="J105" s="84"/>
      <c r="K105" s="93"/>
      <c r="L105" s="93"/>
      <c r="M105" s="94">
        <v>43</v>
      </c>
      <c r="N105" s="95" t="s">
        <v>786</v>
      </c>
      <c r="O105" s="10"/>
      <c r="P105" s="28"/>
      <c r="Q105" s="10"/>
      <c r="R105" s="96"/>
      <c r="S105" s="88"/>
    </row>
    <row r="106" spans="1:19">
      <c r="A106" s="93"/>
      <c r="B106" s="93"/>
      <c r="C106" s="94">
        <v>44</v>
      </c>
      <c r="D106" s="95" t="s">
        <v>786</v>
      </c>
      <c r="E106" s="36"/>
      <c r="F106" s="98"/>
      <c r="G106" s="36"/>
      <c r="H106" s="100"/>
      <c r="I106" s="88"/>
      <c r="J106" s="84"/>
      <c r="K106" s="93"/>
      <c r="L106" s="93"/>
      <c r="M106" s="94">
        <v>44</v>
      </c>
      <c r="N106" s="95" t="s">
        <v>786</v>
      </c>
      <c r="O106" s="10"/>
      <c r="P106" s="99"/>
      <c r="Q106" s="10"/>
      <c r="R106" s="96"/>
      <c r="S106" s="88"/>
    </row>
    <row r="107" spans="1:19">
      <c r="A107" s="93"/>
      <c r="B107" s="93"/>
      <c r="C107" s="94">
        <v>45</v>
      </c>
      <c r="D107" s="95" t="s">
        <v>786</v>
      </c>
      <c r="E107" s="36"/>
      <c r="F107" s="98"/>
      <c r="G107" s="36"/>
      <c r="H107" s="100"/>
      <c r="I107" s="88"/>
      <c r="J107" s="84"/>
      <c r="K107" s="93"/>
      <c r="L107" s="93"/>
      <c r="M107" s="94">
        <v>45</v>
      </c>
      <c r="N107" s="95" t="s">
        <v>786</v>
      </c>
      <c r="O107" s="10"/>
      <c r="P107" s="99"/>
      <c r="Q107" s="10"/>
      <c r="R107" s="96"/>
      <c r="S107" s="88"/>
    </row>
    <row r="108" spans="1:19">
      <c r="A108" s="93"/>
      <c r="B108" s="93"/>
      <c r="C108" s="94">
        <v>46</v>
      </c>
      <c r="D108" s="95" t="s">
        <v>786</v>
      </c>
      <c r="E108" s="36"/>
      <c r="F108" s="98"/>
      <c r="G108" s="36"/>
      <c r="H108" s="100"/>
      <c r="I108" s="88"/>
      <c r="J108" s="84"/>
      <c r="K108" s="93"/>
      <c r="L108" s="93"/>
      <c r="M108" s="94">
        <v>46</v>
      </c>
      <c r="N108" s="95" t="s">
        <v>786</v>
      </c>
      <c r="O108" s="10"/>
      <c r="P108" s="99"/>
      <c r="Q108" s="10"/>
      <c r="R108" s="96"/>
      <c r="S108" s="88"/>
    </row>
    <row r="109" spans="1:19">
      <c r="A109" s="93"/>
      <c r="B109" s="93"/>
      <c r="C109" s="101" t="s">
        <v>872</v>
      </c>
      <c r="D109" s="102" t="s">
        <v>786</v>
      </c>
      <c r="E109" s="103"/>
      <c r="F109" s="104"/>
      <c r="G109" s="103"/>
      <c r="H109" s="104"/>
      <c r="I109" s="105"/>
      <c r="K109" s="93"/>
      <c r="L109" s="93"/>
      <c r="M109" s="101" t="s">
        <v>872</v>
      </c>
      <c r="N109" s="102" t="s">
        <v>786</v>
      </c>
      <c r="O109" s="103"/>
      <c r="P109" s="104"/>
      <c r="Q109" s="103"/>
      <c r="R109" s="104"/>
      <c r="S109" s="105"/>
    </row>
    <row r="110" spans="1:19">
      <c r="A110" s="93"/>
      <c r="B110" s="93"/>
      <c r="C110" s="101" t="s">
        <v>875</v>
      </c>
      <c r="D110" s="102" t="s">
        <v>786</v>
      </c>
      <c r="E110" s="103"/>
      <c r="F110" s="104"/>
      <c r="G110" s="103"/>
      <c r="H110" s="104"/>
      <c r="I110" s="105"/>
      <c r="K110" s="93"/>
      <c r="L110" s="93"/>
      <c r="M110" s="101" t="s">
        <v>875</v>
      </c>
      <c r="N110" s="102" t="s">
        <v>786</v>
      </c>
      <c r="O110" s="103"/>
      <c r="P110" s="104"/>
      <c r="Q110" s="103"/>
      <c r="R110" s="104"/>
      <c r="S110" s="105"/>
    </row>
    <row r="111" spans="1:19">
      <c r="A111" s="93"/>
      <c r="B111" s="106" t="s">
        <v>979</v>
      </c>
      <c r="C111" s="95">
        <v>49</v>
      </c>
      <c r="D111" s="24" t="s">
        <v>980</v>
      </c>
      <c r="E111" s="10" t="str">
        <f>VLOOKUP(F111,'00设备表'!$D:$F,3,0)</f>
        <v>HW105-04</v>
      </c>
      <c r="F111" s="28" t="s">
        <v>366</v>
      </c>
      <c r="G111" s="10" t="str">
        <f>VLOOKUP(F111,'00设备表'!$D:$F,2,0)</f>
        <v>华为CE6881H</v>
      </c>
      <c r="H111" s="95" t="s">
        <v>892</v>
      </c>
      <c r="I111" s="88"/>
      <c r="J111" s="107"/>
      <c r="K111" s="93"/>
      <c r="L111" s="106" t="s">
        <v>979</v>
      </c>
      <c r="M111" s="95">
        <v>49</v>
      </c>
      <c r="N111" s="24" t="s">
        <v>980</v>
      </c>
      <c r="O111" s="10" t="str">
        <f>VLOOKUP(P111,'00设备表'!$D:$F,3,0)</f>
        <v>HW107-04</v>
      </c>
      <c r="P111" s="28" t="s">
        <v>463</v>
      </c>
      <c r="Q111" s="10" t="str">
        <f>VLOOKUP(P111,'00设备表'!$D:$F,2,0)</f>
        <v>华为CE6881H</v>
      </c>
      <c r="R111" s="95" t="s">
        <v>918</v>
      </c>
      <c r="S111" s="88"/>
    </row>
    <row r="112" spans="1:19">
      <c r="A112" s="93"/>
      <c r="B112" s="108"/>
      <c r="C112" s="95">
        <v>50</v>
      </c>
      <c r="D112" s="24" t="s">
        <v>980</v>
      </c>
      <c r="E112" s="10" t="str">
        <f>VLOOKUP(F112,'00设备表'!$D:$F,3,0)</f>
        <v>HW105-05</v>
      </c>
      <c r="F112" s="28" t="s">
        <v>380</v>
      </c>
      <c r="G112" s="10" t="str">
        <f>VLOOKUP(F112,'00设备表'!$D:$F,2,0)</f>
        <v>华为CE6881H</v>
      </c>
      <c r="H112" s="95" t="s">
        <v>892</v>
      </c>
      <c r="I112" s="88"/>
      <c r="J112" s="107"/>
      <c r="K112" s="93"/>
      <c r="L112" s="108"/>
      <c r="M112" s="95">
        <v>50</v>
      </c>
      <c r="N112" s="24" t="s">
        <v>980</v>
      </c>
      <c r="O112" s="10" t="str">
        <f>VLOOKUP(P112,'00设备表'!$D:$F,3,0)</f>
        <v>HW107-06</v>
      </c>
      <c r="P112" s="28" t="s">
        <v>474</v>
      </c>
      <c r="Q112" s="10" t="str">
        <f>VLOOKUP(P112,'00设备表'!$D:$F,2,0)</f>
        <v>华为CE6881H</v>
      </c>
      <c r="R112" s="95" t="s">
        <v>918</v>
      </c>
      <c r="S112" s="88"/>
    </row>
    <row r="113" spans="1:19">
      <c r="A113" s="93"/>
      <c r="B113" s="108"/>
      <c r="C113" s="95">
        <v>51</v>
      </c>
      <c r="D113" s="24" t="s">
        <v>980</v>
      </c>
      <c r="E113" s="10"/>
      <c r="F113" s="109"/>
      <c r="G113" s="10"/>
      <c r="H113" s="110"/>
      <c r="I113" s="88"/>
      <c r="J113" s="107"/>
      <c r="K113" s="93"/>
      <c r="L113" s="108"/>
      <c r="M113" s="95">
        <v>51</v>
      </c>
      <c r="N113" s="24" t="s">
        <v>980</v>
      </c>
      <c r="O113" s="10"/>
      <c r="P113" s="109"/>
      <c r="Q113" s="10"/>
      <c r="R113" s="110"/>
      <c r="S113" s="88"/>
    </row>
    <row r="114" spans="1:19">
      <c r="A114" s="93"/>
      <c r="B114" s="111"/>
      <c r="C114" s="95">
        <v>52</v>
      </c>
      <c r="D114" s="24" t="s">
        <v>980</v>
      </c>
      <c r="E114" s="10"/>
      <c r="F114" s="109"/>
      <c r="G114" s="10"/>
      <c r="H114" s="110"/>
      <c r="I114" s="88"/>
      <c r="J114" s="112"/>
      <c r="K114" s="93"/>
      <c r="L114" s="111"/>
      <c r="M114" s="95">
        <v>52</v>
      </c>
      <c r="N114" s="24" t="s">
        <v>980</v>
      </c>
      <c r="O114" s="10"/>
      <c r="P114" s="109"/>
      <c r="Q114" s="10"/>
      <c r="R114" s="110"/>
      <c r="S114" s="88"/>
    </row>
    <row r="117" s="81" customFormat="1" ht="31" spans="1:19">
      <c r="A117" s="57" t="str">
        <f>VLOOKUP(B117,'00设备表'!$D:$F,3,0)</f>
        <v>HW106-04</v>
      </c>
      <c r="B117" s="42" t="str">
        <f>'00设备表'!D64</f>
        <v>政务外网区千兆BMC交换机-3</v>
      </c>
      <c r="C117" s="43" t="str">
        <f>VLOOKUP(B117,'00设备表'!$D:$F,2,0)</f>
        <v>华为5855</v>
      </c>
      <c r="D117" s="58"/>
      <c r="E117" s="58"/>
      <c r="F117" s="58"/>
      <c r="G117" s="58"/>
      <c r="H117" s="58"/>
      <c r="I117" s="58"/>
      <c r="J117" s="58"/>
      <c r="K117" s="57" t="str">
        <f>VLOOKUP(L117,'00设备表'!$D:$F,3,0)</f>
        <v>HW108-03</v>
      </c>
      <c r="L117" s="42" t="str">
        <f>'00设备表'!D143</f>
        <v>互联网区千兆BMC交换机-3</v>
      </c>
      <c r="M117" s="43" t="str">
        <f>VLOOKUP(L117,'00设备表'!$D:$F,2,0)</f>
        <v>华为5855</v>
      </c>
      <c r="N117" s="58"/>
      <c r="O117" s="58"/>
      <c r="P117" s="58"/>
      <c r="Q117" s="58"/>
      <c r="R117" s="58"/>
      <c r="S117" s="58"/>
    </row>
    <row r="118" ht="31" spans="1:19">
      <c r="A118" s="82" t="s">
        <v>775</v>
      </c>
      <c r="B118" s="83" t="s">
        <v>776</v>
      </c>
      <c r="C118" s="83" t="s">
        <v>777</v>
      </c>
      <c r="D118" s="83" t="s">
        <v>879</v>
      </c>
      <c r="E118" s="83" t="s">
        <v>880</v>
      </c>
      <c r="F118" s="83" t="s">
        <v>780</v>
      </c>
      <c r="G118" s="83" t="s">
        <v>781</v>
      </c>
      <c r="H118" s="83" t="s">
        <v>782</v>
      </c>
      <c r="I118" s="83" t="s">
        <v>335</v>
      </c>
      <c r="J118" s="84"/>
      <c r="K118" s="82" t="s">
        <v>775</v>
      </c>
      <c r="L118" s="83" t="s">
        <v>776</v>
      </c>
      <c r="M118" s="83" t="s">
        <v>777</v>
      </c>
      <c r="N118" s="83" t="s">
        <v>879</v>
      </c>
      <c r="O118" s="83" t="s">
        <v>880</v>
      </c>
      <c r="P118" s="83" t="s">
        <v>780</v>
      </c>
      <c r="Q118" s="83" t="s">
        <v>781</v>
      </c>
      <c r="R118" s="83" t="s">
        <v>782</v>
      </c>
      <c r="S118" s="83" t="s">
        <v>335</v>
      </c>
    </row>
    <row r="119" spans="1:19">
      <c r="A119" s="85" t="s">
        <v>914</v>
      </c>
      <c r="B119" s="86"/>
      <c r="C119" s="87"/>
      <c r="D119" s="24" t="s">
        <v>786</v>
      </c>
      <c r="E119" s="28"/>
      <c r="F119" s="28"/>
      <c r="G119" s="28"/>
      <c r="H119" s="24"/>
      <c r="I119" s="88"/>
      <c r="J119" s="84"/>
      <c r="K119" s="85" t="s">
        <v>914</v>
      </c>
      <c r="L119" s="86"/>
      <c r="M119" s="87"/>
      <c r="N119" s="24" t="s">
        <v>786</v>
      </c>
      <c r="O119" s="28"/>
      <c r="P119" s="28"/>
      <c r="Q119" s="28"/>
      <c r="R119" s="24"/>
      <c r="S119" s="88"/>
    </row>
    <row r="120" spans="1:19">
      <c r="A120" s="85" t="s">
        <v>789</v>
      </c>
      <c r="B120" s="86"/>
      <c r="C120" s="89"/>
      <c r="D120" s="24" t="s">
        <v>786</v>
      </c>
      <c r="E120" s="90"/>
      <c r="F120" s="91"/>
      <c r="G120" s="90"/>
      <c r="H120" s="92"/>
      <c r="I120" s="24"/>
      <c r="J120" s="84"/>
      <c r="K120" s="85" t="s">
        <v>789</v>
      </c>
      <c r="L120" s="86"/>
      <c r="M120" s="89"/>
      <c r="N120" s="24" t="s">
        <v>786</v>
      </c>
      <c r="O120" s="90"/>
      <c r="P120" s="91"/>
      <c r="Q120" s="90"/>
      <c r="R120" s="92"/>
      <c r="S120" s="24"/>
    </row>
    <row r="121" spans="1:19">
      <c r="A121" s="93">
        <v>0</v>
      </c>
      <c r="B121" s="93" t="s">
        <v>963</v>
      </c>
      <c r="C121" s="94">
        <v>1</v>
      </c>
      <c r="D121" s="95" t="s">
        <v>786</v>
      </c>
      <c r="E121" s="10" t="str">
        <f>VLOOKUP(F121,'00设备表'!$D:$F,3,0)</f>
        <v>HW106-02</v>
      </c>
      <c r="F121" s="97" t="s">
        <v>417</v>
      </c>
      <c r="G121" s="10" t="str">
        <f>VLOOKUP(F121,'00设备表'!$D:$F,2,0)</f>
        <v>华为CE6881H</v>
      </c>
      <c r="H121" s="96" t="s">
        <v>964</v>
      </c>
      <c r="I121" s="88"/>
      <c r="J121" s="84"/>
      <c r="K121" s="93">
        <v>0</v>
      </c>
      <c r="L121" s="93" t="s">
        <v>963</v>
      </c>
      <c r="M121" s="94">
        <v>1</v>
      </c>
      <c r="N121" s="95" t="s">
        <v>786</v>
      </c>
      <c r="O121" s="10" t="str">
        <f>VLOOKUP(P121,'00设备表'!$D:$F,3,0)</f>
        <v>HW108-07</v>
      </c>
      <c r="P121" s="97" t="s">
        <v>897</v>
      </c>
      <c r="Q121" s="10" t="str">
        <f>VLOOKUP(P121,'00设备表'!$D:$F,2,0)</f>
        <v>华为CE16804</v>
      </c>
      <c r="R121" s="96" t="s">
        <v>964</v>
      </c>
      <c r="S121" s="88"/>
    </row>
    <row r="122" spans="1:19">
      <c r="A122" s="93"/>
      <c r="B122" s="93"/>
      <c r="C122" s="94">
        <v>2</v>
      </c>
      <c r="D122" s="95" t="s">
        <v>786</v>
      </c>
      <c r="E122" s="10" t="str">
        <f>VLOOKUP(F122,'00设备表'!$D:$F,3,0)</f>
        <v>HW106-03</v>
      </c>
      <c r="F122" s="97" t="s">
        <v>423</v>
      </c>
      <c r="G122" s="10" t="str">
        <f>VLOOKUP(F122,'00设备表'!$D:$F,2,0)</f>
        <v>华为CE6881H</v>
      </c>
      <c r="H122" s="96" t="s">
        <v>964</v>
      </c>
      <c r="I122" s="88"/>
      <c r="J122" s="84"/>
      <c r="K122" s="93"/>
      <c r="L122" s="93"/>
      <c r="M122" s="94">
        <v>2</v>
      </c>
      <c r="N122" s="95" t="s">
        <v>786</v>
      </c>
      <c r="O122" s="10" t="str">
        <f>VLOOKUP(P122,'00设备表'!$D:$F,3,0)</f>
        <v>HW108-09</v>
      </c>
      <c r="P122" s="97" t="s">
        <v>982</v>
      </c>
      <c r="Q122" s="10" t="str">
        <f>VLOOKUP(P122,'00设备表'!$D:$F,2,0)</f>
        <v>华为CE16804</v>
      </c>
      <c r="R122" s="96" t="s">
        <v>964</v>
      </c>
      <c r="S122" s="88"/>
    </row>
    <row r="123" spans="1:19">
      <c r="A123" s="93"/>
      <c r="B123" s="93"/>
      <c r="C123" s="94">
        <v>3</v>
      </c>
      <c r="D123" s="95" t="s">
        <v>786</v>
      </c>
      <c r="E123" s="10" t="str">
        <f>VLOOKUP(F123,'00设备表'!$D:$F,3,0)</f>
        <v>HW106-02</v>
      </c>
      <c r="F123" s="98" t="s">
        <v>418</v>
      </c>
      <c r="G123" s="10" t="str">
        <f>VLOOKUP(F123,'00设备表'!$D:$F,2,0)</f>
        <v>烽火R220K V2</v>
      </c>
      <c r="H123" s="96" t="s">
        <v>900</v>
      </c>
      <c r="I123" s="88"/>
      <c r="J123" s="84"/>
      <c r="K123" s="93"/>
      <c r="L123" s="93"/>
      <c r="M123" s="94">
        <v>3</v>
      </c>
      <c r="N123" s="95" t="s">
        <v>786</v>
      </c>
      <c r="O123" s="10" t="str">
        <f>VLOOKUP(P123,'00设备表'!$D:$F,3,0)</f>
        <v>HW108-01</v>
      </c>
      <c r="P123" s="98" t="s">
        <v>512</v>
      </c>
      <c r="Q123" s="10" t="str">
        <f>VLOOKUP(P123,'00设备表'!$D:$F,2,0)</f>
        <v>华为CE6881H</v>
      </c>
      <c r="R123" s="96" t="s">
        <v>964</v>
      </c>
      <c r="S123" s="88"/>
    </row>
    <row r="124" spans="1:19">
      <c r="A124" s="93"/>
      <c r="B124" s="93"/>
      <c r="C124" s="94">
        <v>4</v>
      </c>
      <c r="D124" s="95" t="s">
        <v>786</v>
      </c>
      <c r="E124" s="10" t="str">
        <f>VLOOKUP(F124,'00设备表'!$D:$F,3,0)</f>
        <v>HW106-03</v>
      </c>
      <c r="F124" s="98" t="s">
        <v>424</v>
      </c>
      <c r="G124" s="10" t="str">
        <f>VLOOKUP(F124,'00设备表'!$D:$F,2,0)</f>
        <v>烽火R220K V2</v>
      </c>
      <c r="H124" s="96" t="s">
        <v>900</v>
      </c>
      <c r="I124" s="88"/>
      <c r="J124" s="84"/>
      <c r="K124" s="93"/>
      <c r="L124" s="93"/>
      <c r="M124" s="94">
        <v>4</v>
      </c>
      <c r="N124" s="95" t="s">
        <v>786</v>
      </c>
      <c r="O124" s="10" t="str">
        <f>VLOOKUP(P124,'00设备表'!$D:$F,3,0)</f>
        <v>HW108-03</v>
      </c>
      <c r="P124" s="98" t="s">
        <v>523</v>
      </c>
      <c r="Q124" s="10" t="str">
        <f>VLOOKUP(P124,'00设备表'!$D:$F,2,0)</f>
        <v>华为CE6881H</v>
      </c>
      <c r="R124" s="96" t="s">
        <v>964</v>
      </c>
      <c r="S124" s="88"/>
    </row>
    <row r="125" spans="1:19">
      <c r="A125" s="93"/>
      <c r="B125" s="93"/>
      <c r="C125" s="94">
        <v>5</v>
      </c>
      <c r="D125" s="95" t="s">
        <v>786</v>
      </c>
      <c r="E125" s="10" t="str">
        <f>VLOOKUP(F125,'00设备表'!$D:$F,3,0)</f>
        <v>HW106-02</v>
      </c>
      <c r="F125" s="97" t="s">
        <v>419</v>
      </c>
      <c r="G125" s="10" t="str">
        <f>VLOOKUP(F125,'00设备表'!$D:$F,2,0)</f>
        <v>烽火G440K V2</v>
      </c>
      <c r="H125" s="96" t="s">
        <v>900</v>
      </c>
      <c r="I125" s="88"/>
      <c r="J125" s="84"/>
      <c r="K125" s="93"/>
      <c r="L125" s="93"/>
      <c r="M125" s="94">
        <v>5</v>
      </c>
      <c r="N125" s="95" t="s">
        <v>786</v>
      </c>
      <c r="O125" s="10" t="str">
        <f>VLOOKUP(P125,'00设备表'!$D:$F,3,0)</f>
        <v>HW108-01</v>
      </c>
      <c r="P125" s="98" t="s">
        <v>513</v>
      </c>
      <c r="Q125" s="10" t="str">
        <f>VLOOKUP(P125,'00设备表'!$D:$F,2,0)</f>
        <v>华为CE6881H</v>
      </c>
      <c r="R125" s="96" t="s">
        <v>964</v>
      </c>
      <c r="S125" s="88"/>
    </row>
    <row r="126" spans="1:19">
      <c r="A126" s="93"/>
      <c r="B126" s="93"/>
      <c r="C126" s="94">
        <v>6</v>
      </c>
      <c r="D126" s="95" t="s">
        <v>786</v>
      </c>
      <c r="E126" s="10" t="str">
        <f>VLOOKUP(F126,'00设备表'!$D:$F,3,0)</f>
        <v>HW106-03</v>
      </c>
      <c r="F126" s="97" t="s">
        <v>425</v>
      </c>
      <c r="G126" s="10" t="str">
        <f>VLOOKUP(F126,'00设备表'!$D:$F,2,0)</f>
        <v>烽火G440K V2</v>
      </c>
      <c r="H126" s="96" t="s">
        <v>900</v>
      </c>
      <c r="I126" s="88"/>
      <c r="J126" s="84"/>
      <c r="K126" s="93"/>
      <c r="L126" s="93"/>
      <c r="M126" s="94">
        <v>6</v>
      </c>
      <c r="N126" s="95" t="s">
        <v>786</v>
      </c>
      <c r="O126" s="10" t="str">
        <f>VLOOKUP(P126,'00设备表'!$D:$F,3,0)</f>
        <v>HW108-03</v>
      </c>
      <c r="P126" s="98" t="s">
        <v>524</v>
      </c>
      <c r="Q126" s="10" t="str">
        <f>VLOOKUP(P126,'00设备表'!$D:$F,2,0)</f>
        <v>华为CE6881H</v>
      </c>
      <c r="R126" s="96" t="s">
        <v>964</v>
      </c>
      <c r="S126" s="88"/>
    </row>
    <row r="127" spans="1:19">
      <c r="A127" s="93"/>
      <c r="B127" s="93"/>
      <c r="C127" s="94">
        <v>7</v>
      </c>
      <c r="D127" s="95" t="s">
        <v>786</v>
      </c>
      <c r="E127" s="10" t="str">
        <f>VLOOKUP(F127,'00设备表'!$D:$F,3,0)</f>
        <v>HW106-04</v>
      </c>
      <c r="F127" s="98" t="s">
        <v>427</v>
      </c>
      <c r="G127" s="10" t="str">
        <f>VLOOKUP(F127,'00设备表'!$D:$F,2,0)</f>
        <v>华为CE6881H</v>
      </c>
      <c r="H127" s="96" t="s">
        <v>964</v>
      </c>
      <c r="I127" s="88"/>
      <c r="J127" s="84"/>
      <c r="K127" s="93"/>
      <c r="L127" s="93"/>
      <c r="M127" s="94">
        <v>7</v>
      </c>
      <c r="N127" s="95" t="s">
        <v>786</v>
      </c>
      <c r="O127" s="10" t="str">
        <f>VLOOKUP(P127,'00设备表'!$D:$F,3,0)</f>
        <v>HW108-01</v>
      </c>
      <c r="P127" s="97" t="s">
        <v>514</v>
      </c>
      <c r="Q127" s="10" t="str">
        <f>VLOOKUP(P127,'00设备表'!$D:$F,2,0)</f>
        <v>华为CE6881H</v>
      </c>
      <c r="R127" s="96" t="s">
        <v>964</v>
      </c>
      <c r="S127" s="88"/>
    </row>
    <row r="128" spans="1:19">
      <c r="A128" s="93"/>
      <c r="B128" s="93"/>
      <c r="C128" s="94">
        <v>8</v>
      </c>
      <c r="D128" s="95" t="s">
        <v>786</v>
      </c>
      <c r="E128" s="10" t="str">
        <f>VLOOKUP(F128,'00设备表'!$D:$F,3,0)</f>
        <v>HW106-06</v>
      </c>
      <c r="F128" s="98" t="s">
        <v>435</v>
      </c>
      <c r="G128" s="10" t="str">
        <f>VLOOKUP(F128,'00设备表'!$D:$F,2,0)</f>
        <v>华为CE6881H</v>
      </c>
      <c r="H128" s="96" t="s">
        <v>964</v>
      </c>
      <c r="I128" s="88"/>
      <c r="J128" s="84"/>
      <c r="K128" s="93"/>
      <c r="L128" s="93"/>
      <c r="M128" s="94">
        <v>8</v>
      </c>
      <c r="N128" s="95" t="s">
        <v>786</v>
      </c>
      <c r="O128" s="10" t="str">
        <f>VLOOKUP(P128,'00设备表'!$D:$F,3,0)</f>
        <v>HW108-03</v>
      </c>
      <c r="P128" s="97" t="s">
        <v>525</v>
      </c>
      <c r="Q128" s="10" t="str">
        <f>VLOOKUP(P128,'00设备表'!$D:$F,2,0)</f>
        <v>华为CE6881H</v>
      </c>
      <c r="R128" s="96" t="s">
        <v>964</v>
      </c>
      <c r="S128" s="88"/>
    </row>
    <row r="129" spans="1:19">
      <c r="A129" s="93"/>
      <c r="B129" s="93"/>
      <c r="C129" s="94">
        <v>9</v>
      </c>
      <c r="D129" s="95" t="s">
        <v>786</v>
      </c>
      <c r="E129" s="10" t="str">
        <f>VLOOKUP(F129,'00设备表'!$D:$F,3,0)</f>
        <v>HW106-04</v>
      </c>
      <c r="F129" s="97" t="s">
        <v>433</v>
      </c>
      <c r="G129" s="10" t="str">
        <f>VLOOKUP(F129,'00设备表'!$D:$F,2,0)</f>
        <v>华为9520</v>
      </c>
      <c r="H129" s="96" t="s">
        <v>900</v>
      </c>
      <c r="I129" s="88"/>
      <c r="J129" s="84"/>
      <c r="K129" s="93"/>
      <c r="L129" s="93"/>
      <c r="M129" s="94">
        <v>9</v>
      </c>
      <c r="N129" s="95" t="s">
        <v>786</v>
      </c>
      <c r="O129" s="10" t="str">
        <f>VLOOKUP(P129,'00设备表'!$D:$F,3,0)</f>
        <v>HW108-01</v>
      </c>
      <c r="P129" s="98" t="s">
        <v>515</v>
      </c>
      <c r="Q129" s="10" t="str">
        <f>VLOOKUP(P129,'00设备表'!$D:$F,2,0)</f>
        <v>烽火R220K V2</v>
      </c>
      <c r="R129" s="96" t="s">
        <v>900</v>
      </c>
      <c r="S129" s="88"/>
    </row>
    <row r="130" spans="1:19">
      <c r="A130" s="93"/>
      <c r="B130" s="93"/>
      <c r="C130" s="94">
        <v>10</v>
      </c>
      <c r="D130" s="95" t="s">
        <v>786</v>
      </c>
      <c r="E130" s="10" t="str">
        <f>VLOOKUP(F130,'00设备表'!$D:$F,3,0)</f>
        <v>HW106-04</v>
      </c>
      <c r="F130" s="97" t="s">
        <v>432</v>
      </c>
      <c r="G130" s="10" t="str">
        <f>VLOOKUP(F130,'00设备表'!$D:$F,2,0)</f>
        <v>华为9520</v>
      </c>
      <c r="H130" s="96" t="s">
        <v>900</v>
      </c>
      <c r="I130" s="88"/>
      <c r="J130" s="84"/>
      <c r="K130" s="93"/>
      <c r="L130" s="93"/>
      <c r="M130" s="94">
        <v>10</v>
      </c>
      <c r="N130" s="95" t="s">
        <v>786</v>
      </c>
      <c r="O130" s="10" t="str">
        <f>VLOOKUP(P130,'00设备表'!$D:$F,3,0)</f>
        <v>HW108-03</v>
      </c>
      <c r="P130" s="98" t="s">
        <v>527</v>
      </c>
      <c r="Q130" s="10" t="str">
        <f>VLOOKUP(P130,'00设备表'!$D:$F,2,0)</f>
        <v>烽火R220K V2</v>
      </c>
      <c r="R130" s="96" t="s">
        <v>900</v>
      </c>
      <c r="S130" s="88"/>
    </row>
    <row r="131" spans="1:19">
      <c r="A131" s="93"/>
      <c r="B131" s="93"/>
      <c r="C131" s="94">
        <v>11</v>
      </c>
      <c r="D131" s="95" t="s">
        <v>786</v>
      </c>
      <c r="E131" s="10" t="str">
        <f>VLOOKUP(F131,'00设备表'!$D:$F,3,0)</f>
        <v>HW106-04</v>
      </c>
      <c r="F131" s="97" t="s">
        <v>431</v>
      </c>
      <c r="G131" s="10" t="str">
        <f>VLOOKUP(F131,'00设备表'!$D:$F,2,0)</f>
        <v>华为9520</v>
      </c>
      <c r="H131" s="96" t="s">
        <v>900</v>
      </c>
      <c r="I131" s="88"/>
      <c r="J131" s="84"/>
      <c r="K131" s="93"/>
      <c r="L131" s="93"/>
      <c r="M131" s="94">
        <v>11</v>
      </c>
      <c r="N131" s="95" t="s">
        <v>786</v>
      </c>
      <c r="O131" s="10" t="str">
        <f>VLOOKUP(P131,'00设备表'!$D:$F,3,0)</f>
        <v>HW108-01</v>
      </c>
      <c r="P131" s="98" t="s">
        <v>517</v>
      </c>
      <c r="Q131" s="10" t="str">
        <f>VLOOKUP(P131,'00设备表'!$D:$F,2,0)</f>
        <v>烽火R220K V2</v>
      </c>
      <c r="R131" s="96" t="s">
        <v>900</v>
      </c>
      <c r="S131" s="88"/>
    </row>
    <row r="132" spans="1:19">
      <c r="A132" s="93"/>
      <c r="B132" s="93"/>
      <c r="C132" s="94">
        <v>12</v>
      </c>
      <c r="D132" s="95" t="s">
        <v>786</v>
      </c>
      <c r="E132" s="10" t="str">
        <f>VLOOKUP(F132,'00设备表'!$D:$F,3,0)</f>
        <v>HW106-04</v>
      </c>
      <c r="F132" s="97" t="s">
        <v>429</v>
      </c>
      <c r="G132" s="10" t="str">
        <f>VLOOKUP(F132,'00设备表'!$D:$F,2,0)</f>
        <v>华为9520</v>
      </c>
      <c r="H132" s="96" t="s">
        <v>900</v>
      </c>
      <c r="I132" s="88"/>
      <c r="J132" s="84"/>
      <c r="K132" s="93"/>
      <c r="L132" s="93"/>
      <c r="M132" s="94">
        <v>12</v>
      </c>
      <c r="N132" s="95" t="s">
        <v>786</v>
      </c>
      <c r="O132" s="10" t="str">
        <f>VLOOKUP(P132,'00设备表'!$D:$F,3,0)</f>
        <v>HW108-03</v>
      </c>
      <c r="P132" s="98" t="s">
        <v>528</v>
      </c>
      <c r="Q132" s="10" t="str">
        <f>VLOOKUP(P132,'00设备表'!$D:$F,2,0)</f>
        <v>烽火R220K V2</v>
      </c>
      <c r="R132" s="96" t="s">
        <v>900</v>
      </c>
      <c r="S132" s="88"/>
    </row>
    <row r="133" spans="1:19">
      <c r="A133" s="93"/>
      <c r="B133" s="93"/>
      <c r="C133" s="94">
        <v>13</v>
      </c>
      <c r="D133" s="95" t="s">
        <v>786</v>
      </c>
      <c r="E133" s="10" t="str">
        <f>VLOOKUP(F133,'00设备表'!$D:$F,3,0)</f>
        <v>HW106-06</v>
      </c>
      <c r="F133" s="98" t="s">
        <v>438</v>
      </c>
      <c r="G133" s="10" t="str">
        <f>VLOOKUP(F133,'00设备表'!$D:$F,2,0)</f>
        <v>华为5500</v>
      </c>
      <c r="H133" s="96" t="s">
        <v>900</v>
      </c>
      <c r="I133" s="88"/>
      <c r="J133" s="84"/>
      <c r="K133" s="93"/>
      <c r="L133" s="93"/>
      <c r="M133" s="94">
        <v>13</v>
      </c>
      <c r="N133" s="95" t="s">
        <v>786</v>
      </c>
      <c r="O133" s="10" t="str">
        <f>VLOOKUP(P133,'00设备表'!$D:$F,3,0)</f>
        <v>HW108-01</v>
      </c>
      <c r="P133" s="98" t="s">
        <v>516</v>
      </c>
      <c r="Q133" s="10" t="str">
        <f>VLOOKUP(P133,'00设备表'!$D:$F,2,0)</f>
        <v>烽火R220K V2</v>
      </c>
      <c r="R133" s="96" t="s">
        <v>900</v>
      </c>
      <c r="S133" s="88"/>
    </row>
    <row r="134" spans="1:19">
      <c r="A134" s="93"/>
      <c r="B134" s="93"/>
      <c r="C134" s="94">
        <v>14</v>
      </c>
      <c r="D134" s="95" t="s">
        <v>786</v>
      </c>
      <c r="E134" s="10" t="str">
        <f>VLOOKUP(F134,'00设备表'!$D:$F,3,0)</f>
        <v>HW106-06</v>
      </c>
      <c r="F134" s="97" t="s">
        <v>436</v>
      </c>
      <c r="G134" s="10" t="str">
        <f>VLOOKUP(F134,'00设备表'!$D:$F,2,0)</f>
        <v>中兴R5530 G2</v>
      </c>
      <c r="H134" s="96" t="s">
        <v>900</v>
      </c>
      <c r="I134" s="88"/>
      <c r="J134" s="84"/>
      <c r="K134" s="93"/>
      <c r="L134" s="93"/>
      <c r="M134" s="94">
        <v>14</v>
      </c>
      <c r="N134" s="95" t="s">
        <v>786</v>
      </c>
      <c r="O134" s="10" t="str">
        <f>VLOOKUP(P134,'00设备表'!$D:$F,3,0)</f>
        <v>HW108-01</v>
      </c>
      <c r="P134" s="98" t="s">
        <v>521</v>
      </c>
      <c r="Q134" s="10" t="str">
        <f>VLOOKUP(P134,'00设备表'!$D:$F,2,0)</f>
        <v>华为9520</v>
      </c>
      <c r="R134" s="96" t="s">
        <v>900</v>
      </c>
      <c r="S134" s="88"/>
    </row>
    <row r="135" spans="1:19">
      <c r="A135" s="93"/>
      <c r="B135" s="93"/>
      <c r="C135" s="94">
        <v>15</v>
      </c>
      <c r="D135" s="95" t="s">
        <v>786</v>
      </c>
      <c r="E135" s="10"/>
      <c r="F135" s="99"/>
      <c r="G135" s="10"/>
      <c r="H135" s="113"/>
      <c r="I135" s="88"/>
      <c r="J135" s="84"/>
      <c r="K135" s="93"/>
      <c r="L135" s="93"/>
      <c r="M135" s="94">
        <v>15</v>
      </c>
      <c r="N135" s="95" t="s">
        <v>786</v>
      </c>
      <c r="O135" s="10" t="str">
        <f>VLOOKUP(P135,'00设备表'!$D:$F,3,0)</f>
        <v>HW108-03</v>
      </c>
      <c r="P135" s="98" t="s">
        <v>530</v>
      </c>
      <c r="Q135" s="10" t="str">
        <f>VLOOKUP(P135,'00设备表'!$D:$F,2,0)</f>
        <v>华为5500</v>
      </c>
      <c r="R135" s="96" t="s">
        <v>900</v>
      </c>
      <c r="S135" s="88"/>
    </row>
    <row r="136" spans="1:19">
      <c r="A136" s="93"/>
      <c r="B136" s="93"/>
      <c r="C136" s="94">
        <v>16</v>
      </c>
      <c r="D136" s="95" t="s">
        <v>786</v>
      </c>
      <c r="E136" s="10"/>
      <c r="F136" s="99"/>
      <c r="G136" s="10"/>
      <c r="H136" s="113"/>
      <c r="I136" s="88"/>
      <c r="J136" s="84"/>
      <c r="K136" s="93"/>
      <c r="L136" s="93"/>
      <c r="M136" s="94">
        <v>16</v>
      </c>
      <c r="N136" s="95" t="s">
        <v>786</v>
      </c>
      <c r="O136" s="10" t="str">
        <f>VLOOKUP(P136,'00设备表'!$D:$F,3,0)</f>
        <v>HW108-03</v>
      </c>
      <c r="P136" s="97" t="s">
        <v>529</v>
      </c>
      <c r="Q136" s="10" t="str">
        <f>VLOOKUP(P136,'00设备表'!$D:$F,2,0)</f>
        <v>中兴R5530 G2</v>
      </c>
      <c r="R136" s="96" t="s">
        <v>900</v>
      </c>
      <c r="S136" s="88"/>
    </row>
    <row r="137" spans="1:19">
      <c r="A137" s="93"/>
      <c r="B137" s="93"/>
      <c r="C137" s="94">
        <v>17</v>
      </c>
      <c r="D137" s="95" t="s">
        <v>786</v>
      </c>
      <c r="E137" s="10"/>
      <c r="F137" s="99"/>
      <c r="G137" s="10"/>
      <c r="H137" s="96"/>
      <c r="I137" s="88"/>
      <c r="J137" s="84"/>
      <c r="K137" s="93"/>
      <c r="L137" s="93"/>
      <c r="M137" s="94">
        <v>17</v>
      </c>
      <c r="N137" s="95" t="s">
        <v>786</v>
      </c>
      <c r="O137" s="10" t="str">
        <f>VLOOKUP(P137,'00设备表'!$D:$F,3,0)</f>
        <v>HW108-07</v>
      </c>
      <c r="P137" s="97" t="s">
        <v>767</v>
      </c>
      <c r="Q137" s="10" t="str">
        <f>VLOOKUP(P137,'00设备表'!$D:$F,2,0)</f>
        <v>华为CE6881H</v>
      </c>
      <c r="R137" s="96" t="s">
        <v>964</v>
      </c>
      <c r="S137" s="88"/>
    </row>
    <row r="138" spans="1:19">
      <c r="A138" s="93"/>
      <c r="B138" s="93"/>
      <c r="C138" s="94">
        <v>18</v>
      </c>
      <c r="D138" s="95" t="s">
        <v>786</v>
      </c>
      <c r="E138" s="10"/>
      <c r="F138" s="99"/>
      <c r="G138" s="10"/>
      <c r="H138" s="96"/>
      <c r="I138" s="88"/>
      <c r="J138" s="84"/>
      <c r="K138" s="93"/>
      <c r="L138" s="93"/>
      <c r="M138" s="94">
        <v>18</v>
      </c>
      <c r="N138" s="95" t="s">
        <v>786</v>
      </c>
      <c r="O138" s="10" t="str">
        <f>VLOOKUP(P138,'00设备表'!$D:$F,3,0)</f>
        <v>HW108-09</v>
      </c>
      <c r="P138" s="97" t="s">
        <v>613</v>
      </c>
      <c r="Q138" s="10" t="str">
        <f>VLOOKUP(P138,'00设备表'!$D:$F,2,0)</f>
        <v>华为CE6881H</v>
      </c>
      <c r="R138" s="96" t="s">
        <v>964</v>
      </c>
      <c r="S138" s="88"/>
    </row>
    <row r="139" spans="1:19">
      <c r="A139" s="93"/>
      <c r="B139" s="93"/>
      <c r="C139" s="94">
        <v>19</v>
      </c>
      <c r="D139" s="95" t="s">
        <v>786</v>
      </c>
      <c r="E139" s="10"/>
      <c r="F139" s="99"/>
      <c r="G139" s="10"/>
      <c r="H139" s="96"/>
      <c r="I139" s="88"/>
      <c r="J139" s="84"/>
      <c r="K139" s="93"/>
      <c r="L139" s="93"/>
      <c r="M139" s="94">
        <v>19</v>
      </c>
      <c r="N139" s="95" t="s">
        <v>786</v>
      </c>
      <c r="O139" s="10" t="str">
        <f>VLOOKUP(P139,'00设备表'!$D:$F,3,0)</f>
        <v>HW108-07</v>
      </c>
      <c r="P139" s="97" t="s">
        <v>769</v>
      </c>
      <c r="Q139" s="10" t="str">
        <f>VLOOKUP(P139,'00设备表'!$D:$F,2,0)</f>
        <v>华为1000E-F125</v>
      </c>
      <c r="R139" s="96" t="s">
        <v>964</v>
      </c>
      <c r="S139" s="88"/>
    </row>
    <row r="140" spans="1:19">
      <c r="A140" s="93"/>
      <c r="B140" s="93"/>
      <c r="C140" s="94">
        <v>20</v>
      </c>
      <c r="D140" s="95" t="s">
        <v>786</v>
      </c>
      <c r="E140" s="10"/>
      <c r="F140" s="28"/>
      <c r="G140" s="10"/>
      <c r="H140" s="96"/>
      <c r="I140" s="88"/>
      <c r="J140" s="84"/>
      <c r="K140" s="93"/>
      <c r="L140" s="93"/>
      <c r="M140" s="94">
        <v>20</v>
      </c>
      <c r="N140" s="95" t="s">
        <v>786</v>
      </c>
      <c r="O140" s="10" t="str">
        <f>VLOOKUP(P140,'00设备表'!$D:$F,3,0)</f>
        <v>HW108-09</v>
      </c>
      <c r="P140" s="97" t="s">
        <v>983</v>
      </c>
      <c r="Q140" s="10" t="str">
        <f>VLOOKUP(P140,'00设备表'!$D:$F,2,0)</f>
        <v>华为1000E-F125</v>
      </c>
      <c r="R140" s="96" t="s">
        <v>964</v>
      </c>
      <c r="S140" s="88"/>
    </row>
    <row r="141" spans="1:19">
      <c r="A141" s="93"/>
      <c r="B141" s="93"/>
      <c r="C141" s="94">
        <v>21</v>
      </c>
      <c r="D141" s="95" t="s">
        <v>786</v>
      </c>
      <c r="E141" s="10"/>
      <c r="F141" s="28"/>
      <c r="G141" s="10"/>
      <c r="H141" s="96"/>
      <c r="I141" s="88"/>
      <c r="J141" s="84"/>
      <c r="K141" s="93"/>
      <c r="L141" s="93"/>
      <c r="M141" s="94">
        <v>21</v>
      </c>
      <c r="N141" s="95" t="s">
        <v>786</v>
      </c>
      <c r="O141" s="10" t="str">
        <f>VLOOKUP(P141,'00设备表'!$D:$F,3,0)</f>
        <v>HW108-07</v>
      </c>
      <c r="P141" s="97" t="s">
        <v>535</v>
      </c>
      <c r="Q141" s="10" t="str">
        <f>VLOOKUP(P141,'00设备表'!$D:$F,2,0)</f>
        <v>信安G1300</v>
      </c>
      <c r="R141" s="96" t="s">
        <v>964</v>
      </c>
      <c r="S141" s="88"/>
    </row>
    <row r="142" spans="1:19">
      <c r="A142" s="93"/>
      <c r="B142" s="93"/>
      <c r="C142" s="94">
        <v>22</v>
      </c>
      <c r="D142" s="95" t="s">
        <v>786</v>
      </c>
      <c r="E142" s="10"/>
      <c r="F142" s="28"/>
      <c r="G142" s="10"/>
      <c r="H142" s="96"/>
      <c r="I142" s="88"/>
      <c r="J142" s="84"/>
      <c r="K142" s="93"/>
      <c r="L142" s="93"/>
      <c r="M142" s="94">
        <v>22</v>
      </c>
      <c r="N142" s="95" t="s">
        <v>786</v>
      </c>
      <c r="O142" s="10" t="str">
        <f>VLOOKUP(P142,'00设备表'!$D:$F,3,0)</f>
        <v>HW108-09</v>
      </c>
      <c r="P142" s="97" t="s">
        <v>551</v>
      </c>
      <c r="Q142" s="10" t="str">
        <f>VLOOKUP(P142,'00设备表'!$D:$F,2,0)</f>
        <v>信安G1300</v>
      </c>
      <c r="R142" s="96" t="s">
        <v>964</v>
      </c>
      <c r="S142" s="88"/>
    </row>
    <row r="143" spans="1:19">
      <c r="A143" s="93"/>
      <c r="B143" s="93"/>
      <c r="C143" s="94">
        <v>23</v>
      </c>
      <c r="D143" s="95" t="s">
        <v>786</v>
      </c>
      <c r="E143" s="10"/>
      <c r="F143" s="28"/>
      <c r="G143" s="10"/>
      <c r="H143" s="96"/>
      <c r="I143" s="88"/>
      <c r="J143" s="84"/>
      <c r="K143" s="93"/>
      <c r="L143" s="93"/>
      <c r="M143" s="94">
        <v>23</v>
      </c>
      <c r="N143" s="95" t="s">
        <v>786</v>
      </c>
      <c r="O143" s="10" t="str">
        <f>VLOOKUP(P143,'00设备表'!$D:$F,3,0)</f>
        <v>HW108-07</v>
      </c>
      <c r="P143" s="98" t="s">
        <v>537</v>
      </c>
      <c r="Q143" s="10" t="str">
        <f>VLOOKUP(P143,'00设备表'!$D:$F,2,0)</f>
        <v>信安SJJ186</v>
      </c>
      <c r="R143" s="96" t="s">
        <v>964</v>
      </c>
      <c r="S143" s="88"/>
    </row>
    <row r="144" spans="1:19">
      <c r="A144" s="93"/>
      <c r="B144" s="93"/>
      <c r="C144" s="94">
        <v>24</v>
      </c>
      <c r="D144" s="95" t="s">
        <v>786</v>
      </c>
      <c r="E144" s="10"/>
      <c r="F144" s="28"/>
      <c r="G144" s="10"/>
      <c r="H144" s="96"/>
      <c r="I144" s="88"/>
      <c r="J144" s="84"/>
      <c r="K144" s="93"/>
      <c r="L144" s="93"/>
      <c r="M144" s="94">
        <v>24</v>
      </c>
      <c r="N144" s="95" t="s">
        <v>786</v>
      </c>
      <c r="O144" s="10" t="str">
        <f>VLOOKUP(P144,'00设备表'!$D:$F,3,0)</f>
        <v>HW108-07</v>
      </c>
      <c r="P144" s="98" t="s">
        <v>539</v>
      </c>
      <c r="Q144" s="10" t="str">
        <f>VLOOKUP(P144,'00设备表'!$D:$F,2,0)</f>
        <v>信安SJJ186</v>
      </c>
      <c r="R144" s="96" t="s">
        <v>964</v>
      </c>
      <c r="S144" s="88"/>
    </row>
    <row r="145" spans="1:19">
      <c r="A145" s="93"/>
      <c r="B145" s="93"/>
      <c r="C145" s="94">
        <v>25</v>
      </c>
      <c r="D145" s="95" t="s">
        <v>786</v>
      </c>
      <c r="E145" s="10"/>
      <c r="F145" s="28"/>
      <c r="G145" s="10"/>
      <c r="H145" s="96"/>
      <c r="I145" s="88"/>
      <c r="J145" s="84"/>
      <c r="K145" s="93"/>
      <c r="L145" s="93"/>
      <c r="M145" s="94">
        <v>25</v>
      </c>
      <c r="N145" s="95" t="s">
        <v>786</v>
      </c>
      <c r="O145" s="10" t="str">
        <f>VLOOKUP(P145,'00设备表'!$D:$F,3,0)</f>
        <v>HW108-09</v>
      </c>
      <c r="P145" s="98" t="s">
        <v>552</v>
      </c>
      <c r="Q145" s="10" t="str">
        <f>VLOOKUP(P145,'00设备表'!$D:$F,2,0)</f>
        <v>信安SJJ186</v>
      </c>
      <c r="R145" s="96" t="s">
        <v>964</v>
      </c>
      <c r="S145" s="88"/>
    </row>
    <row r="146" spans="1:19">
      <c r="A146" s="93"/>
      <c r="B146" s="93"/>
      <c r="C146" s="94">
        <v>26</v>
      </c>
      <c r="D146" s="95" t="s">
        <v>786</v>
      </c>
      <c r="E146" s="10"/>
      <c r="F146" s="28"/>
      <c r="G146" s="10"/>
      <c r="H146" s="96"/>
      <c r="I146" s="88"/>
      <c r="J146" s="84"/>
      <c r="K146" s="93"/>
      <c r="L146" s="93"/>
      <c r="M146" s="94">
        <v>26</v>
      </c>
      <c r="N146" s="95" t="s">
        <v>786</v>
      </c>
      <c r="O146" s="10" t="str">
        <f>VLOOKUP(P146,'00设备表'!$D:$F,3,0)</f>
        <v>HW108-09</v>
      </c>
      <c r="P146" s="98" t="s">
        <v>553</v>
      </c>
      <c r="Q146" s="10" t="str">
        <f>VLOOKUP(P146,'00设备表'!$D:$F,2,0)</f>
        <v>信安SJJ186</v>
      </c>
      <c r="R146" s="96" t="s">
        <v>964</v>
      </c>
      <c r="S146" s="88"/>
    </row>
    <row r="147" spans="1:19">
      <c r="A147" s="93"/>
      <c r="B147" s="93"/>
      <c r="C147" s="94">
        <v>27</v>
      </c>
      <c r="D147" s="95" t="s">
        <v>786</v>
      </c>
      <c r="E147" s="10"/>
      <c r="F147" s="28"/>
      <c r="G147" s="10"/>
      <c r="H147" s="96"/>
      <c r="I147" s="88"/>
      <c r="J147" s="84"/>
      <c r="K147" s="93"/>
      <c r="L147" s="93"/>
      <c r="M147" s="94">
        <v>27</v>
      </c>
      <c r="N147" s="95" t="s">
        <v>786</v>
      </c>
      <c r="O147" s="10" t="str">
        <f>VLOOKUP(P147,'00设备表'!$D:$F,3,0)</f>
        <v>HW108-07</v>
      </c>
      <c r="P147" s="98" t="s">
        <v>545</v>
      </c>
      <c r="Q147" s="10" t="str">
        <f>VLOOKUP(P147,'00设备表'!$D:$F,2,0)</f>
        <v>天融信TopRules(FT-A10)</v>
      </c>
      <c r="R147" s="96" t="s">
        <v>964</v>
      </c>
      <c r="S147" s="88"/>
    </row>
    <row r="148" spans="1:19">
      <c r="A148" s="93"/>
      <c r="B148" s="93"/>
      <c r="C148" s="94">
        <v>28</v>
      </c>
      <c r="D148" s="95" t="s">
        <v>786</v>
      </c>
      <c r="E148" s="10"/>
      <c r="F148" s="28"/>
      <c r="G148" s="10"/>
      <c r="H148" s="96"/>
      <c r="I148" s="88"/>
      <c r="J148" s="84"/>
      <c r="K148" s="93"/>
      <c r="L148" s="93"/>
      <c r="M148" s="94">
        <v>28</v>
      </c>
      <c r="N148" s="95" t="s">
        <v>786</v>
      </c>
      <c r="O148" s="10" t="str">
        <f>VLOOKUP(P148,'00设备表'!$D:$F,3,0)</f>
        <v>HW108-09</v>
      </c>
      <c r="P148" s="98" t="s">
        <v>557</v>
      </c>
      <c r="Q148" s="10" t="str">
        <f>VLOOKUP(P148,'00设备表'!$D:$F,2,0)</f>
        <v>天融信TopRules(FT-A10)</v>
      </c>
      <c r="R148" s="96" t="s">
        <v>964</v>
      </c>
      <c r="S148" s="88"/>
    </row>
    <row r="149" spans="1:19">
      <c r="A149" s="93"/>
      <c r="B149" s="93"/>
      <c r="C149" s="94">
        <v>29</v>
      </c>
      <c r="D149" s="95" t="s">
        <v>786</v>
      </c>
      <c r="E149" s="10"/>
      <c r="F149" s="28"/>
      <c r="G149" s="10"/>
      <c r="H149" s="96"/>
      <c r="I149" s="88"/>
      <c r="J149" s="84"/>
      <c r="K149" s="93"/>
      <c r="L149" s="93"/>
      <c r="M149" s="94">
        <v>29</v>
      </c>
      <c r="N149" s="95" t="s">
        <v>786</v>
      </c>
      <c r="O149" s="10" t="str">
        <f>VLOOKUP(P149,'00设备表'!$D:$F,3,0)</f>
        <v>HW108-07</v>
      </c>
      <c r="P149" s="98" t="s">
        <v>547</v>
      </c>
      <c r="Q149" s="10" t="str">
        <f>VLOOKUP(P149,'00设备表'!$D:$F,2,0)</f>
        <v>天融信TopAPT3000</v>
      </c>
      <c r="R149" s="96" t="s">
        <v>964</v>
      </c>
      <c r="S149" s="88"/>
    </row>
    <row r="150" spans="1:19">
      <c r="A150" s="93"/>
      <c r="B150" s="93"/>
      <c r="C150" s="94">
        <v>30</v>
      </c>
      <c r="D150" s="95" t="s">
        <v>786</v>
      </c>
      <c r="E150" s="10"/>
      <c r="F150" s="28"/>
      <c r="G150" s="10"/>
      <c r="H150" s="96"/>
      <c r="I150" s="88"/>
      <c r="J150" s="84"/>
      <c r="K150" s="93"/>
      <c r="L150" s="93"/>
      <c r="M150" s="94">
        <v>30</v>
      </c>
      <c r="N150" s="95" t="s">
        <v>786</v>
      </c>
      <c r="O150" s="10" t="str">
        <f>VLOOKUP(P150,'00设备表'!$D:$F,3,0)</f>
        <v>HW108-09</v>
      </c>
      <c r="P150" s="98" t="s">
        <v>558</v>
      </c>
      <c r="Q150" s="10" t="str">
        <f>VLOOKUP(P150,'00设备表'!$D:$F,2,0)</f>
        <v>天融信TopAPT3000</v>
      </c>
      <c r="R150" s="96" t="s">
        <v>964</v>
      </c>
      <c r="S150" s="88"/>
    </row>
    <row r="151" spans="1:19">
      <c r="A151" s="93"/>
      <c r="B151" s="93"/>
      <c r="C151" s="94">
        <v>31</v>
      </c>
      <c r="D151" s="95" t="s">
        <v>786</v>
      </c>
      <c r="E151" s="10"/>
      <c r="F151" s="28"/>
      <c r="G151" s="10"/>
      <c r="H151" s="96"/>
      <c r="I151" s="88"/>
      <c r="J151" s="84"/>
      <c r="K151" s="93"/>
      <c r="L151" s="93"/>
      <c r="M151" s="94">
        <v>31</v>
      </c>
      <c r="N151" s="95" t="s">
        <v>786</v>
      </c>
      <c r="O151" s="10" t="str">
        <f>VLOOKUP(P151,'00设备表'!$D:$F,3,0)</f>
        <v>HW108-07</v>
      </c>
      <c r="P151" s="97" t="s">
        <v>984</v>
      </c>
      <c r="Q151" s="10" t="str">
        <f>VLOOKUP(P151,'00设备表'!$D:$F,2,0)</f>
        <v>中兴R5930 G2</v>
      </c>
      <c r="R151" s="96" t="s">
        <v>900</v>
      </c>
      <c r="S151" s="88"/>
    </row>
    <row r="152" spans="1:19">
      <c r="A152" s="93"/>
      <c r="B152" s="93"/>
      <c r="C152" s="94">
        <v>32</v>
      </c>
      <c r="D152" s="95" t="s">
        <v>786</v>
      </c>
      <c r="E152" s="10"/>
      <c r="F152" s="28"/>
      <c r="G152" s="10"/>
      <c r="H152" s="96"/>
      <c r="I152" s="88"/>
      <c r="J152" s="84"/>
      <c r="K152" s="93"/>
      <c r="L152" s="93"/>
      <c r="M152" s="94">
        <v>32</v>
      </c>
      <c r="N152" s="95" t="s">
        <v>786</v>
      </c>
      <c r="O152" s="10" t="str">
        <f>VLOOKUP(P152,'00设备表'!$D:$F,3,0)</f>
        <v>HW108-09</v>
      </c>
      <c r="P152" s="97" t="s">
        <v>985</v>
      </c>
      <c r="Q152" s="10" t="str">
        <f>VLOOKUP(P152,'00设备表'!$D:$F,2,0)</f>
        <v>中兴R5930 G2</v>
      </c>
      <c r="R152" s="96" t="s">
        <v>900</v>
      </c>
      <c r="S152" s="88"/>
    </row>
    <row r="153" spans="1:19">
      <c r="A153" s="93"/>
      <c r="B153" s="93"/>
      <c r="C153" s="94">
        <v>33</v>
      </c>
      <c r="D153" s="95" t="s">
        <v>786</v>
      </c>
      <c r="E153" s="10"/>
      <c r="F153" s="28"/>
      <c r="G153" s="10"/>
      <c r="H153" s="96"/>
      <c r="I153" s="88"/>
      <c r="J153" s="84"/>
      <c r="K153" s="93"/>
      <c r="L153" s="93"/>
      <c r="M153" s="94">
        <v>33</v>
      </c>
      <c r="N153" s="95" t="s">
        <v>786</v>
      </c>
      <c r="O153" s="10" t="str">
        <f>VLOOKUP(P153,'00设备表'!$D:$F,3,0)</f>
        <v>HW108-07</v>
      </c>
      <c r="P153" s="97" t="s">
        <v>986</v>
      </c>
      <c r="Q153" s="10" t="str">
        <f>VLOOKUP(P153,'00设备表'!$D:$F,2,0)</f>
        <v>中兴R5930 G2</v>
      </c>
      <c r="R153" s="96" t="s">
        <v>900</v>
      </c>
      <c r="S153" s="88"/>
    </row>
    <row r="154" spans="1:19">
      <c r="A154" s="93"/>
      <c r="B154" s="93"/>
      <c r="C154" s="94">
        <v>34</v>
      </c>
      <c r="D154" s="95" t="s">
        <v>786</v>
      </c>
      <c r="E154" s="10"/>
      <c r="F154" s="28"/>
      <c r="G154" s="10"/>
      <c r="H154" s="96"/>
      <c r="I154" s="88"/>
      <c r="J154" s="84"/>
      <c r="K154" s="93"/>
      <c r="L154" s="93"/>
      <c r="M154" s="94">
        <v>34</v>
      </c>
      <c r="N154" s="95" t="s">
        <v>786</v>
      </c>
      <c r="O154" s="10" t="str">
        <f>VLOOKUP(P154,'00设备表'!$D:$F,3,0)</f>
        <v>HW108-09</v>
      </c>
      <c r="P154" s="97" t="s">
        <v>987</v>
      </c>
      <c r="Q154" s="10" t="str">
        <f>VLOOKUP(P154,'00设备表'!$D:$F,2,0)</f>
        <v>中兴R5930 G2</v>
      </c>
      <c r="R154" s="96" t="s">
        <v>900</v>
      </c>
      <c r="S154" s="88"/>
    </row>
    <row r="155" spans="1:19">
      <c r="A155" s="93"/>
      <c r="B155" s="93"/>
      <c r="C155" s="94">
        <v>35</v>
      </c>
      <c r="D155" s="95" t="s">
        <v>786</v>
      </c>
      <c r="E155" s="10"/>
      <c r="F155" s="28"/>
      <c r="G155" s="10"/>
      <c r="H155" s="96"/>
      <c r="I155" s="88"/>
      <c r="J155" s="84"/>
      <c r="K155" s="93"/>
      <c r="L155" s="93"/>
      <c r="M155" s="94">
        <v>35</v>
      </c>
      <c r="N155" s="95" t="s">
        <v>786</v>
      </c>
      <c r="O155" s="10"/>
      <c r="P155" s="28"/>
      <c r="Q155" s="10"/>
      <c r="R155" s="96"/>
      <c r="S155" s="88"/>
    </row>
    <row r="156" spans="1:19">
      <c r="A156" s="93"/>
      <c r="B156" s="93"/>
      <c r="C156" s="94">
        <v>36</v>
      </c>
      <c r="D156" s="95" t="s">
        <v>786</v>
      </c>
      <c r="E156" s="10"/>
      <c r="F156" s="28"/>
      <c r="G156" s="10"/>
      <c r="H156" s="96"/>
      <c r="I156" s="88"/>
      <c r="J156" s="84"/>
      <c r="K156" s="93"/>
      <c r="L156" s="93"/>
      <c r="M156" s="94">
        <v>36</v>
      </c>
      <c r="N156" s="95" t="s">
        <v>786</v>
      </c>
      <c r="O156" s="10"/>
      <c r="P156" s="28"/>
      <c r="Q156" s="10"/>
      <c r="R156" s="96"/>
      <c r="S156" s="88"/>
    </row>
    <row r="157" spans="1:19">
      <c r="A157" s="93"/>
      <c r="B157" s="93"/>
      <c r="C157" s="94">
        <v>37</v>
      </c>
      <c r="D157" s="95" t="s">
        <v>786</v>
      </c>
      <c r="E157" s="10"/>
      <c r="F157" s="28"/>
      <c r="G157" s="10"/>
      <c r="H157" s="96"/>
      <c r="I157" s="88"/>
      <c r="J157" s="84"/>
      <c r="K157" s="93"/>
      <c r="L157" s="93"/>
      <c r="M157" s="94">
        <v>37</v>
      </c>
      <c r="N157" s="95" t="s">
        <v>786</v>
      </c>
      <c r="O157" s="10"/>
      <c r="P157" s="28"/>
      <c r="Q157" s="10"/>
      <c r="R157" s="96"/>
      <c r="S157" s="88"/>
    </row>
    <row r="158" spans="1:19">
      <c r="A158" s="93"/>
      <c r="B158" s="93"/>
      <c r="C158" s="94">
        <v>38</v>
      </c>
      <c r="D158" s="95" t="s">
        <v>786</v>
      </c>
      <c r="E158" s="10"/>
      <c r="F158" s="28"/>
      <c r="G158" s="10"/>
      <c r="H158" s="96"/>
      <c r="I158" s="88"/>
      <c r="J158" s="84"/>
      <c r="K158" s="93"/>
      <c r="L158" s="93"/>
      <c r="M158" s="94">
        <v>38</v>
      </c>
      <c r="N158" s="95" t="s">
        <v>786</v>
      </c>
      <c r="O158" s="10"/>
      <c r="P158" s="28"/>
      <c r="Q158" s="10"/>
      <c r="R158" s="96"/>
      <c r="S158" s="88"/>
    </row>
    <row r="159" spans="1:19">
      <c r="A159" s="93"/>
      <c r="B159" s="93"/>
      <c r="C159" s="94">
        <v>39</v>
      </c>
      <c r="D159" s="95" t="s">
        <v>786</v>
      </c>
      <c r="E159" s="10"/>
      <c r="F159" s="28"/>
      <c r="G159" s="10"/>
      <c r="H159" s="96"/>
      <c r="I159" s="88"/>
      <c r="J159" s="84"/>
      <c r="K159" s="93"/>
      <c r="L159" s="93"/>
      <c r="M159" s="94">
        <v>39</v>
      </c>
      <c r="N159" s="95" t="s">
        <v>786</v>
      </c>
      <c r="O159" s="10"/>
      <c r="P159" s="28"/>
      <c r="Q159" s="10"/>
      <c r="R159" s="96"/>
      <c r="S159" s="88"/>
    </row>
    <row r="160" spans="1:19">
      <c r="A160" s="93"/>
      <c r="B160" s="93"/>
      <c r="C160" s="94">
        <v>40</v>
      </c>
      <c r="D160" s="95" t="s">
        <v>786</v>
      </c>
      <c r="E160" s="10"/>
      <c r="F160" s="28"/>
      <c r="G160" s="10"/>
      <c r="H160" s="96"/>
      <c r="I160" s="88"/>
      <c r="J160" s="84"/>
      <c r="K160" s="93"/>
      <c r="L160" s="93"/>
      <c r="M160" s="94">
        <v>40</v>
      </c>
      <c r="N160" s="95" t="s">
        <v>786</v>
      </c>
      <c r="O160" s="10"/>
      <c r="P160" s="28"/>
      <c r="Q160" s="10"/>
      <c r="R160" s="96"/>
      <c r="S160" s="88"/>
    </row>
    <row r="161" spans="1:19">
      <c r="A161" s="93"/>
      <c r="B161" s="93"/>
      <c r="C161" s="94">
        <v>41</v>
      </c>
      <c r="D161" s="95" t="s">
        <v>786</v>
      </c>
      <c r="E161" s="10"/>
      <c r="F161" s="28"/>
      <c r="G161" s="10"/>
      <c r="H161" s="96"/>
      <c r="I161" s="88"/>
      <c r="J161" s="84"/>
      <c r="K161" s="93"/>
      <c r="L161" s="93"/>
      <c r="M161" s="94">
        <v>41</v>
      </c>
      <c r="N161" s="95" t="s">
        <v>786</v>
      </c>
      <c r="O161" s="10"/>
      <c r="P161" s="28"/>
      <c r="Q161" s="10"/>
      <c r="R161" s="96"/>
      <c r="S161" s="88"/>
    </row>
    <row r="162" spans="1:19">
      <c r="A162" s="93"/>
      <c r="B162" s="93"/>
      <c r="C162" s="94">
        <v>42</v>
      </c>
      <c r="D162" s="95" t="s">
        <v>786</v>
      </c>
      <c r="E162" s="10"/>
      <c r="F162" s="28"/>
      <c r="G162" s="10"/>
      <c r="H162" s="96"/>
      <c r="I162" s="88"/>
      <c r="J162" s="84"/>
      <c r="K162" s="93"/>
      <c r="L162" s="93"/>
      <c r="M162" s="94">
        <v>42</v>
      </c>
      <c r="N162" s="95" t="s">
        <v>786</v>
      </c>
      <c r="O162" s="10"/>
      <c r="P162" s="28"/>
      <c r="Q162" s="10"/>
      <c r="R162" s="96"/>
      <c r="S162" s="88"/>
    </row>
    <row r="163" spans="1:19">
      <c r="A163" s="93"/>
      <c r="B163" s="93"/>
      <c r="C163" s="94">
        <v>43</v>
      </c>
      <c r="D163" s="95" t="s">
        <v>786</v>
      </c>
      <c r="E163" s="10"/>
      <c r="F163" s="28"/>
      <c r="G163" s="10"/>
      <c r="H163" s="96"/>
      <c r="I163" s="88"/>
      <c r="J163" s="84"/>
      <c r="K163" s="93"/>
      <c r="L163" s="93"/>
      <c r="M163" s="94">
        <v>43</v>
      </c>
      <c r="N163" s="95" t="s">
        <v>786</v>
      </c>
      <c r="O163" s="10"/>
      <c r="P163" s="28"/>
      <c r="Q163" s="10"/>
      <c r="R163" s="96"/>
      <c r="S163" s="88"/>
    </row>
    <row r="164" spans="1:19">
      <c r="A164" s="93"/>
      <c r="B164" s="93"/>
      <c r="C164" s="94">
        <v>44</v>
      </c>
      <c r="D164" s="95" t="s">
        <v>786</v>
      </c>
      <c r="E164" s="10"/>
      <c r="F164" s="28"/>
      <c r="G164" s="10"/>
      <c r="H164" s="96"/>
      <c r="I164" s="88"/>
      <c r="J164" s="84"/>
      <c r="K164" s="93"/>
      <c r="L164" s="93"/>
      <c r="M164" s="94">
        <v>44</v>
      </c>
      <c r="N164" s="95" t="s">
        <v>786</v>
      </c>
      <c r="O164" s="10"/>
      <c r="P164" s="28"/>
      <c r="Q164" s="10"/>
      <c r="R164" s="96"/>
      <c r="S164" s="88"/>
    </row>
    <row r="165" spans="1:19">
      <c r="A165" s="93"/>
      <c r="B165" s="93"/>
      <c r="C165" s="94">
        <v>42</v>
      </c>
      <c r="D165" s="95" t="s">
        <v>786</v>
      </c>
      <c r="E165" s="10"/>
      <c r="F165" s="28"/>
      <c r="G165" s="10"/>
      <c r="H165" s="96"/>
      <c r="I165" s="88"/>
      <c r="J165" s="84"/>
      <c r="K165" s="93"/>
      <c r="L165" s="93"/>
      <c r="M165" s="94">
        <v>45</v>
      </c>
      <c r="N165" s="95" t="s">
        <v>786</v>
      </c>
      <c r="O165" s="10"/>
      <c r="P165" s="28"/>
      <c r="Q165" s="10"/>
      <c r="R165" s="96"/>
      <c r="S165" s="88"/>
    </row>
    <row r="166" spans="1:19">
      <c r="A166" s="93"/>
      <c r="B166" s="93"/>
      <c r="C166" s="94">
        <v>43</v>
      </c>
      <c r="D166" s="95" t="s">
        <v>786</v>
      </c>
      <c r="E166" s="10"/>
      <c r="F166" s="28"/>
      <c r="G166" s="10"/>
      <c r="H166" s="96"/>
      <c r="I166" s="88"/>
      <c r="J166" s="84"/>
      <c r="K166" s="93"/>
      <c r="L166" s="93"/>
      <c r="M166" s="94">
        <v>46</v>
      </c>
      <c r="N166" s="95" t="s">
        <v>786</v>
      </c>
      <c r="O166" s="10"/>
      <c r="P166" s="28"/>
      <c r="Q166" s="10"/>
      <c r="R166" s="96"/>
      <c r="S166" s="88"/>
    </row>
    <row r="167" spans="1:19">
      <c r="A167" s="93"/>
      <c r="B167" s="93"/>
      <c r="C167" s="101" t="s">
        <v>872</v>
      </c>
      <c r="D167" s="102" t="s">
        <v>786</v>
      </c>
      <c r="E167" s="103"/>
      <c r="F167" s="104"/>
      <c r="G167" s="103"/>
      <c r="H167" s="104"/>
      <c r="I167" s="105"/>
      <c r="K167" s="93"/>
      <c r="L167" s="93"/>
      <c r="M167" s="101" t="s">
        <v>872</v>
      </c>
      <c r="N167" s="102" t="s">
        <v>786</v>
      </c>
      <c r="O167" s="103"/>
      <c r="P167" s="104"/>
      <c r="Q167" s="103"/>
      <c r="R167" s="104"/>
      <c r="S167" s="105"/>
    </row>
    <row r="168" spans="1:19">
      <c r="A168" s="93"/>
      <c r="B168" s="93"/>
      <c r="C168" s="101" t="s">
        <v>875</v>
      </c>
      <c r="D168" s="102" t="s">
        <v>786</v>
      </c>
      <c r="E168" s="103"/>
      <c r="F168" s="104"/>
      <c r="G168" s="103"/>
      <c r="H168" s="104"/>
      <c r="I168" s="105"/>
      <c r="K168" s="93"/>
      <c r="L168" s="93"/>
      <c r="M168" s="101" t="s">
        <v>875</v>
      </c>
      <c r="N168" s="102" t="s">
        <v>786</v>
      </c>
      <c r="O168" s="103"/>
      <c r="P168" s="104"/>
      <c r="Q168" s="103"/>
      <c r="R168" s="104"/>
      <c r="S168" s="105"/>
    </row>
    <row r="169" spans="1:19">
      <c r="A169" s="93"/>
      <c r="B169" s="106" t="s">
        <v>979</v>
      </c>
      <c r="C169" s="95">
        <v>49</v>
      </c>
      <c r="D169" s="24" t="s">
        <v>980</v>
      </c>
      <c r="E169" s="10" t="str">
        <f>VLOOKUP(F169,'00设备表'!$D:$F,3,0)</f>
        <v>HW105-04</v>
      </c>
      <c r="F169" s="28" t="s">
        <v>366</v>
      </c>
      <c r="G169" s="10" t="str">
        <f>VLOOKUP(F169,'00设备表'!$D:$F,2,0)</f>
        <v>华为CE6881H</v>
      </c>
      <c r="H169" s="95" t="s">
        <v>950</v>
      </c>
      <c r="I169" s="88"/>
      <c r="J169" s="107"/>
      <c r="K169" s="93"/>
      <c r="L169" s="106" t="s">
        <v>979</v>
      </c>
      <c r="M169" s="95">
        <v>49</v>
      </c>
      <c r="N169" s="24" t="s">
        <v>980</v>
      </c>
      <c r="O169" s="10" t="str">
        <f>VLOOKUP(P169,'00设备表'!$D:$F,3,0)</f>
        <v>HW107-04</v>
      </c>
      <c r="P169" s="28" t="s">
        <v>463</v>
      </c>
      <c r="Q169" s="10" t="str">
        <f>VLOOKUP(P169,'00设备表'!$D:$F,2,0)</f>
        <v>华为CE6881H</v>
      </c>
      <c r="R169" s="95" t="s">
        <v>988</v>
      </c>
      <c r="S169" s="88"/>
    </row>
    <row r="170" spans="1:19">
      <c r="A170" s="93"/>
      <c r="B170" s="108"/>
      <c r="C170" s="95">
        <v>50</v>
      </c>
      <c r="D170" s="24" t="s">
        <v>980</v>
      </c>
      <c r="E170" s="10" t="str">
        <f>VLOOKUP(F170,'00设备表'!$D:$F,3,0)</f>
        <v>HW105-05</v>
      </c>
      <c r="F170" s="28" t="s">
        <v>380</v>
      </c>
      <c r="G170" s="10" t="str">
        <f>VLOOKUP(F170,'00设备表'!$D:$F,2,0)</f>
        <v>华为CE6881H</v>
      </c>
      <c r="H170" s="95" t="s">
        <v>950</v>
      </c>
      <c r="I170" s="88"/>
      <c r="J170" s="107"/>
      <c r="K170" s="93"/>
      <c r="L170" s="108"/>
      <c r="M170" s="95">
        <v>50</v>
      </c>
      <c r="N170" s="24" t="s">
        <v>980</v>
      </c>
      <c r="O170" s="10" t="str">
        <f>VLOOKUP(P170,'00设备表'!$D:$F,3,0)</f>
        <v>HW107-06</v>
      </c>
      <c r="P170" s="28" t="s">
        <v>474</v>
      </c>
      <c r="Q170" s="10" t="str">
        <f>VLOOKUP(P170,'00设备表'!$D:$F,2,0)</f>
        <v>华为CE6881H</v>
      </c>
      <c r="R170" s="95" t="s">
        <v>988</v>
      </c>
      <c r="S170" s="88"/>
    </row>
    <row r="171" spans="1:19">
      <c r="A171" s="93"/>
      <c r="B171" s="108"/>
      <c r="C171" s="95">
        <v>51</v>
      </c>
      <c r="D171" s="24" t="s">
        <v>980</v>
      </c>
      <c r="E171" s="10"/>
      <c r="F171" s="109"/>
      <c r="G171" s="10"/>
      <c r="H171" s="110"/>
      <c r="I171" s="88"/>
      <c r="J171" s="107"/>
      <c r="K171" s="93"/>
      <c r="L171" s="108"/>
      <c r="M171" s="95">
        <v>51</v>
      </c>
      <c r="N171" s="24" t="s">
        <v>980</v>
      </c>
      <c r="O171" s="10"/>
      <c r="P171" s="109"/>
      <c r="Q171" s="10"/>
      <c r="R171" s="110"/>
      <c r="S171" s="88"/>
    </row>
    <row r="172" spans="1:19">
      <c r="A172" s="93"/>
      <c r="B172" s="111"/>
      <c r="C172" s="95">
        <v>52</v>
      </c>
      <c r="D172" s="24" t="s">
        <v>980</v>
      </c>
      <c r="E172" s="10"/>
      <c r="F172" s="109"/>
      <c r="G172" s="10"/>
      <c r="H172" s="110"/>
      <c r="I172" s="88"/>
      <c r="J172" s="112"/>
      <c r="K172" s="93"/>
      <c r="L172" s="111"/>
      <c r="M172" s="95">
        <v>52</v>
      </c>
      <c r="N172" s="24" t="s">
        <v>980</v>
      </c>
      <c r="O172" s="10"/>
      <c r="P172" s="109"/>
      <c r="Q172" s="10"/>
      <c r="R172" s="110"/>
      <c r="S172" s="88"/>
    </row>
  </sheetData>
  <mergeCells count="30">
    <mergeCell ref="A3:C3"/>
    <mergeCell ref="K3:M3"/>
    <mergeCell ref="A4:C4"/>
    <mergeCell ref="K4:M4"/>
    <mergeCell ref="A61:C61"/>
    <mergeCell ref="K61:M61"/>
    <mergeCell ref="A62:C62"/>
    <mergeCell ref="K62:M62"/>
    <mergeCell ref="A119:C119"/>
    <mergeCell ref="K119:M119"/>
    <mergeCell ref="A120:C120"/>
    <mergeCell ref="K120:M120"/>
    <mergeCell ref="A5:A56"/>
    <mergeCell ref="A63:A114"/>
    <mergeCell ref="A121:A172"/>
    <mergeCell ref="B5:B52"/>
    <mergeCell ref="B53:B56"/>
    <mergeCell ref="B63:B110"/>
    <mergeCell ref="B111:B114"/>
    <mergeCell ref="B121:B168"/>
    <mergeCell ref="B169:B172"/>
    <mergeCell ref="K5:K56"/>
    <mergeCell ref="K63:K114"/>
    <mergeCell ref="K121:K172"/>
    <mergeCell ref="L5:L52"/>
    <mergeCell ref="L53:L56"/>
    <mergeCell ref="L63:L110"/>
    <mergeCell ref="L111:L114"/>
    <mergeCell ref="L121:L168"/>
    <mergeCell ref="L169:L17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R22"/>
  <sheetViews>
    <sheetView zoomScale="85" zoomScaleNormal="85" topLeftCell="B1" workbookViewId="0">
      <selection activeCell="O46" sqref="O46"/>
    </sheetView>
  </sheetViews>
  <sheetFormatPr defaultColWidth="9" defaultRowHeight="16.8"/>
  <cols>
    <col min="1" max="1" width="8" customWidth="1"/>
    <col min="2" max="2" width="8.5625" customWidth="1"/>
    <col min="3" max="3" width="8.77678571428571" customWidth="1"/>
    <col min="4" max="4" width="13.1071428571429" customWidth="1"/>
    <col min="5" max="5" width="14.5625" customWidth="1"/>
    <col min="6" max="6" width="25.3303571428571" customWidth="1"/>
    <col min="7" max="7" width="25.6696428571429" customWidth="1"/>
    <col min="8" max="8" width="16.8839285714286" customWidth="1"/>
    <col min="9" max="9" width="6" customWidth="1"/>
    <col min="11" max="11" width="8.5625" customWidth="1"/>
    <col min="12" max="12" width="8.77678571428571" customWidth="1"/>
    <col min="13" max="13" width="13.1071428571429" customWidth="1"/>
    <col min="14" max="14" width="14.5625" customWidth="1"/>
    <col min="15" max="15" width="25.3303571428571" customWidth="1"/>
    <col min="16" max="16" width="25.6696428571429" customWidth="1"/>
    <col min="17" max="17" width="16.8839285714286" customWidth="1"/>
    <col min="18" max="18" width="6" customWidth="1"/>
  </cols>
  <sheetData>
    <row r="1" ht="46" spans="1:18">
      <c r="A1" s="57" t="e">
        <f>VLOOKUP(#REF!,'00设备表'!$D:$F,3,0)</f>
        <v>#REF!</v>
      </c>
      <c r="B1" s="57" t="str">
        <f>VLOOKUP(C1,'00设备表'!$D:$F,3,0)</f>
        <v>HW108-07</v>
      </c>
      <c r="C1" s="42" t="str">
        <f>'00设备表'!D150</f>
        <v>管理区SSL VPN-1</v>
      </c>
      <c r="D1" s="43" t="str">
        <f>VLOOKUP(C1,'00设备表'!$D:$F,2,0)</f>
        <v>信安G1300</v>
      </c>
      <c r="E1" s="58"/>
      <c r="F1" s="61"/>
      <c r="G1" s="61"/>
      <c r="H1" s="61"/>
      <c r="I1" s="61"/>
      <c r="K1" s="57" t="str">
        <f>VLOOKUP(L1,'00设备表'!$D:$F,3,0)</f>
        <v>HW108-09</v>
      </c>
      <c r="L1" s="42" t="str">
        <f>'00设备表'!D160</f>
        <v>管理区SSL VPN-2</v>
      </c>
      <c r="M1" s="43" t="str">
        <f>VLOOKUP(L1,'00设备表'!$D:$F,2,0)</f>
        <v>信安G1300</v>
      </c>
    </row>
    <row r="2" s="12" customFormat="1" spans="1:18">
      <c r="A2" s="73" t="s">
        <v>989</v>
      </c>
      <c r="B2" s="73" t="s">
        <v>989</v>
      </c>
      <c r="C2" s="74" t="s">
        <v>990</v>
      </c>
      <c r="D2" s="74" t="s">
        <v>991</v>
      </c>
      <c r="E2" s="74" t="s">
        <v>992</v>
      </c>
      <c r="F2" s="74" t="s">
        <v>993</v>
      </c>
      <c r="G2" s="74" t="s">
        <v>994</v>
      </c>
      <c r="H2" s="75" t="s">
        <v>995</v>
      </c>
      <c r="I2" s="74" t="s">
        <v>996</v>
      </c>
      <c r="K2" s="73" t="s">
        <v>989</v>
      </c>
      <c r="L2" s="73" t="s">
        <v>989</v>
      </c>
      <c r="M2" s="74" t="s">
        <v>990</v>
      </c>
      <c r="N2" s="74" t="s">
        <v>991</v>
      </c>
      <c r="O2" s="74" t="s">
        <v>993</v>
      </c>
      <c r="P2" s="74" t="s">
        <v>994</v>
      </c>
      <c r="Q2" s="75" t="s">
        <v>995</v>
      </c>
      <c r="R2" s="74" t="s">
        <v>996</v>
      </c>
    </row>
    <row r="3" s="12" customFormat="1" spans="1:18">
      <c r="A3" s="76" t="s">
        <v>997</v>
      </c>
      <c r="B3" s="76" t="s">
        <v>794</v>
      </c>
      <c r="C3" s="77" t="s">
        <v>998</v>
      </c>
      <c r="D3" s="77" t="s">
        <v>999</v>
      </c>
      <c r="E3" s="69"/>
      <c r="F3" s="69"/>
      <c r="G3" s="69"/>
      <c r="H3" s="70"/>
      <c r="I3" s="74"/>
      <c r="K3" s="76" t="s">
        <v>794</v>
      </c>
      <c r="L3" s="76" t="s">
        <v>794</v>
      </c>
      <c r="M3" s="77" t="s">
        <v>998</v>
      </c>
      <c r="N3" s="77" t="s">
        <v>999</v>
      </c>
      <c r="O3" s="69"/>
      <c r="P3" s="69"/>
      <c r="Q3" s="70"/>
      <c r="R3" s="74"/>
    </row>
    <row r="4" s="12" customFormat="1" spans="1:18">
      <c r="A4" s="78"/>
      <c r="B4" s="78"/>
      <c r="C4" s="77" t="s">
        <v>1000</v>
      </c>
      <c r="D4" s="77" t="s">
        <v>999</v>
      </c>
      <c r="E4" s="50" t="str">
        <f>VLOOKUP(F4,'00设备表'!$D:$F,3,0)</f>
        <v>HW108-03</v>
      </c>
      <c r="F4" s="33" t="s">
        <v>526</v>
      </c>
      <c r="G4" s="50" t="str">
        <f>VLOOKUP(F4,'00设备表'!$D:$F,2,0)</f>
        <v>华为5855</v>
      </c>
      <c r="H4" s="30" t="s">
        <v>903</v>
      </c>
      <c r="I4" s="77"/>
      <c r="K4" s="78"/>
      <c r="L4" s="78"/>
      <c r="M4" s="77" t="s">
        <v>1000</v>
      </c>
      <c r="N4" s="77" t="s">
        <v>999</v>
      </c>
      <c r="O4" s="33" t="s">
        <v>526</v>
      </c>
      <c r="P4" s="50" t="str">
        <f>VLOOKUP(O4,'00设备表'!$D:$F,2,0)</f>
        <v>华为5855</v>
      </c>
      <c r="Q4" s="30" t="s">
        <v>1001</v>
      </c>
      <c r="R4" s="77"/>
    </row>
    <row r="5" s="12" customFormat="1" spans="1:18">
      <c r="A5" s="78"/>
      <c r="B5" s="78"/>
      <c r="C5" s="77" t="s">
        <v>1002</v>
      </c>
      <c r="D5" s="77" t="s">
        <v>999</v>
      </c>
      <c r="E5" s="50" t="str">
        <f>VLOOKUP(F5,'00设备表'!$D:$F,3,0)</f>
        <v>HW108-09</v>
      </c>
      <c r="F5" s="33" t="s">
        <v>551</v>
      </c>
      <c r="G5" s="50" t="str">
        <f>VLOOKUP(F5,'00设备表'!$D:$F,2,0)</f>
        <v>信安G1300</v>
      </c>
      <c r="H5" s="27" t="s">
        <v>1003</v>
      </c>
      <c r="I5" s="77"/>
      <c r="K5" s="78"/>
      <c r="L5" s="78"/>
      <c r="M5" s="77" t="s">
        <v>1002</v>
      </c>
      <c r="N5" s="77" t="s">
        <v>999</v>
      </c>
      <c r="O5" s="33" t="s">
        <v>535</v>
      </c>
      <c r="P5" s="50" t="str">
        <f>VLOOKUP(O5,'00设备表'!$D:$F,2,0)</f>
        <v>信安G1300</v>
      </c>
      <c r="Q5" s="27" t="s">
        <v>1003</v>
      </c>
      <c r="R5" s="77"/>
    </row>
    <row r="6" s="12" customFormat="1" spans="1:18">
      <c r="A6" s="78"/>
      <c r="B6" s="78"/>
      <c r="C6" s="77" t="s">
        <v>1004</v>
      </c>
      <c r="D6" s="77" t="s">
        <v>999</v>
      </c>
      <c r="E6" s="50" t="str">
        <f>VLOOKUP(F6,'00设备表'!$D:$F,3,0)</f>
        <v>HW108-09</v>
      </c>
      <c r="F6" s="33" t="s">
        <v>551</v>
      </c>
      <c r="G6" s="50" t="str">
        <f>VLOOKUP(F6,'00设备表'!$D:$F,2,0)</f>
        <v>信安G1300</v>
      </c>
      <c r="H6" s="27" t="s">
        <v>1005</v>
      </c>
      <c r="I6" s="77"/>
      <c r="K6" s="78"/>
      <c r="L6" s="78"/>
      <c r="M6" s="77" t="s">
        <v>1004</v>
      </c>
      <c r="N6" s="77" t="s">
        <v>999</v>
      </c>
      <c r="O6" s="33" t="s">
        <v>535</v>
      </c>
      <c r="P6" s="50" t="str">
        <f>VLOOKUP(O6,'00设备表'!$D:$F,2,0)</f>
        <v>信安G1300</v>
      </c>
      <c r="Q6" s="27" t="s">
        <v>1005</v>
      </c>
      <c r="R6" s="77"/>
    </row>
    <row r="7" s="12" customFormat="1" spans="1:18">
      <c r="A7" s="78"/>
      <c r="B7" s="78"/>
      <c r="C7" s="77" t="s">
        <v>1006</v>
      </c>
      <c r="D7" s="77" t="s">
        <v>999</v>
      </c>
      <c r="E7" s="50"/>
      <c r="F7" s="33"/>
      <c r="G7" s="50"/>
      <c r="H7" s="27"/>
      <c r="I7" s="77"/>
      <c r="K7" s="78"/>
      <c r="L7" s="78"/>
      <c r="M7" s="77" t="s">
        <v>1006</v>
      </c>
      <c r="N7" s="77" t="s">
        <v>999</v>
      </c>
      <c r="O7" s="33"/>
      <c r="P7" s="50"/>
      <c r="Q7" s="27"/>
      <c r="R7" s="77"/>
    </row>
    <row r="8" s="12" customFormat="1" spans="1:18">
      <c r="A8" s="78"/>
      <c r="B8" s="78"/>
      <c r="C8" s="77" t="s">
        <v>1007</v>
      </c>
      <c r="D8" s="77" t="s">
        <v>999</v>
      </c>
      <c r="E8" s="50"/>
      <c r="F8" s="33"/>
      <c r="G8" s="50"/>
      <c r="H8" s="27"/>
      <c r="I8" s="77"/>
      <c r="K8" s="78"/>
      <c r="L8" s="78"/>
      <c r="M8" s="77" t="s">
        <v>1007</v>
      </c>
      <c r="N8" s="77" t="s">
        <v>999</v>
      </c>
      <c r="O8" s="33"/>
      <c r="P8" s="50"/>
      <c r="Q8" s="27"/>
      <c r="R8" s="77"/>
    </row>
    <row r="9" s="12" customFormat="1" spans="1:18">
      <c r="A9" s="78"/>
      <c r="B9" s="77" t="s">
        <v>799</v>
      </c>
      <c r="C9" s="77" t="s">
        <v>794</v>
      </c>
      <c r="D9" s="77" t="s">
        <v>1008</v>
      </c>
      <c r="E9" s="50"/>
      <c r="F9" s="33"/>
      <c r="G9" s="50"/>
      <c r="H9" s="27"/>
      <c r="I9" s="77"/>
      <c r="K9" s="77" t="s">
        <v>799</v>
      </c>
      <c r="L9" s="77" t="s">
        <v>799</v>
      </c>
      <c r="M9" s="77" t="s">
        <v>794</v>
      </c>
      <c r="N9" s="77" t="s">
        <v>1008</v>
      </c>
      <c r="O9" s="33"/>
      <c r="P9" s="50"/>
      <c r="Q9" s="27"/>
      <c r="R9" s="77"/>
    </row>
    <row r="10" s="12" customFormat="1" spans="1:18">
      <c r="A10" s="78"/>
      <c r="B10" s="77"/>
      <c r="C10" s="77" t="s">
        <v>799</v>
      </c>
      <c r="D10" s="77" t="s">
        <v>1008</v>
      </c>
      <c r="E10" s="50"/>
      <c r="F10" s="33"/>
      <c r="G10" s="50"/>
      <c r="H10" s="27"/>
      <c r="I10" s="77"/>
      <c r="K10" s="77"/>
      <c r="L10" s="77"/>
      <c r="M10" s="77" t="s">
        <v>799</v>
      </c>
      <c r="N10" s="77" t="s">
        <v>1008</v>
      </c>
      <c r="O10" s="33"/>
      <c r="P10" s="50"/>
      <c r="Q10" s="27"/>
      <c r="R10" s="77"/>
    </row>
    <row r="11" s="12" customFormat="1" spans="1:18">
      <c r="A11" s="78"/>
      <c r="B11" s="77"/>
      <c r="C11" s="77" t="s">
        <v>800</v>
      </c>
      <c r="D11" s="77" t="s">
        <v>1008</v>
      </c>
      <c r="E11" s="50"/>
      <c r="F11" s="33"/>
      <c r="G11" s="50"/>
      <c r="H11" s="27"/>
      <c r="I11" s="77"/>
      <c r="K11" s="77"/>
      <c r="L11" s="77"/>
      <c r="M11" s="77" t="s">
        <v>800</v>
      </c>
      <c r="N11" s="77" t="s">
        <v>1008</v>
      </c>
      <c r="O11" s="33"/>
      <c r="P11" s="50"/>
      <c r="Q11" s="27"/>
      <c r="R11" s="77"/>
    </row>
    <row r="12" s="12" customFormat="1" spans="1:18">
      <c r="A12" s="78"/>
      <c r="B12" s="77"/>
      <c r="C12" s="77" t="s">
        <v>801</v>
      </c>
      <c r="D12" s="77" t="s">
        <v>1008</v>
      </c>
      <c r="E12" s="50"/>
      <c r="F12" s="33"/>
      <c r="G12" s="50"/>
      <c r="H12" s="27"/>
      <c r="I12" s="77"/>
      <c r="K12" s="77"/>
      <c r="L12" s="77"/>
      <c r="M12" s="77" t="s">
        <v>801</v>
      </c>
      <c r="N12" s="77" t="s">
        <v>1008</v>
      </c>
      <c r="O12" s="33"/>
      <c r="P12" s="50"/>
      <c r="Q12" s="27"/>
      <c r="R12" s="77"/>
    </row>
    <row r="13" s="12" customFormat="1" spans="1:18">
      <c r="A13" s="77" t="s">
        <v>794</v>
      </c>
      <c r="B13" s="77" t="s">
        <v>800</v>
      </c>
      <c r="C13" s="77" t="s">
        <v>794</v>
      </c>
      <c r="D13" s="77" t="s">
        <v>1008</v>
      </c>
      <c r="E13" s="50" t="str">
        <f>VLOOKUP(F13,'00设备表'!$D:$F,3,0)</f>
        <v>HW108-07</v>
      </c>
      <c r="F13" s="33" t="s">
        <v>542</v>
      </c>
      <c r="G13" s="50" t="str">
        <f>VLOOKUP(F13,'00设备表'!$D:$F,2,0)</f>
        <v>华为CE16804</v>
      </c>
      <c r="H13" s="24" t="s">
        <v>906</v>
      </c>
      <c r="I13" s="77"/>
      <c r="K13" s="77" t="s">
        <v>800</v>
      </c>
      <c r="L13" s="77" t="s">
        <v>800</v>
      </c>
      <c r="M13" s="77" t="s">
        <v>794</v>
      </c>
      <c r="N13" s="77" t="s">
        <v>1008</v>
      </c>
      <c r="O13" s="33" t="s">
        <v>542</v>
      </c>
      <c r="P13" s="50" t="str">
        <f>VLOOKUP(O13,'00设备表'!$D:$F,2,0)</f>
        <v>华为CE16804</v>
      </c>
      <c r="Q13" s="24" t="s">
        <v>825</v>
      </c>
      <c r="R13" s="77"/>
    </row>
    <row r="14" s="12" customFormat="1" spans="1:18">
      <c r="A14" s="77"/>
      <c r="B14" s="77"/>
      <c r="C14" s="77" t="s">
        <v>799</v>
      </c>
      <c r="D14" s="77" t="s">
        <v>1008</v>
      </c>
      <c r="E14" s="50" t="str">
        <f>VLOOKUP(F14,'00设备表'!$D:$F,3,0)</f>
        <v>HW108-09</v>
      </c>
      <c r="F14" s="33" t="s">
        <v>556</v>
      </c>
      <c r="G14" s="50" t="str">
        <f>VLOOKUP(F14,'00设备表'!$D:$F,2,0)</f>
        <v>华为CE16804</v>
      </c>
      <c r="H14" s="24" t="s">
        <v>906</v>
      </c>
      <c r="I14" s="77"/>
      <c r="K14" s="77"/>
      <c r="L14" s="77"/>
      <c r="M14" s="77" t="s">
        <v>799</v>
      </c>
      <c r="N14" s="77" t="s">
        <v>1008</v>
      </c>
      <c r="O14" s="33" t="s">
        <v>556</v>
      </c>
      <c r="P14" s="50" t="str">
        <f>VLOOKUP(O14,'00设备表'!$D:$F,2,0)</f>
        <v>华为CE16804</v>
      </c>
      <c r="Q14" s="24" t="s">
        <v>825</v>
      </c>
      <c r="R14" s="77"/>
    </row>
    <row r="15" s="12" customFormat="1" spans="1:18">
      <c r="A15" s="77"/>
      <c r="B15" s="77"/>
      <c r="C15" s="77" t="s">
        <v>800</v>
      </c>
      <c r="D15" s="77" t="s">
        <v>1008</v>
      </c>
      <c r="E15" s="50"/>
      <c r="F15" s="33"/>
      <c r="G15" s="50"/>
      <c r="H15" s="24"/>
      <c r="I15" s="77"/>
      <c r="K15" s="77"/>
      <c r="L15" s="77"/>
      <c r="M15" s="77" t="s">
        <v>800</v>
      </c>
      <c r="N15" s="77" t="s">
        <v>1008</v>
      </c>
      <c r="O15" s="33"/>
      <c r="P15" s="50"/>
      <c r="Q15" s="24"/>
      <c r="R15" s="77"/>
    </row>
    <row r="16" s="12" customFormat="1" spans="1:18">
      <c r="A16" s="77"/>
      <c r="B16" s="77"/>
      <c r="C16" s="77" t="s">
        <v>801</v>
      </c>
      <c r="D16" s="77" t="s">
        <v>1008</v>
      </c>
      <c r="E16" s="50"/>
      <c r="F16" s="33"/>
      <c r="G16" s="50"/>
      <c r="H16" s="24"/>
      <c r="I16" s="77"/>
      <c r="K16" s="77"/>
      <c r="L16" s="77"/>
      <c r="M16" s="77" t="s">
        <v>801</v>
      </c>
      <c r="N16" s="77" t="s">
        <v>1008</v>
      </c>
      <c r="O16" s="33"/>
      <c r="P16" s="50"/>
      <c r="Q16" s="24"/>
      <c r="R16" s="77"/>
    </row>
    <row r="17" s="12" customFormat="1" spans="1:18">
      <c r="A17" s="77" t="s">
        <v>799</v>
      </c>
      <c r="B17" s="77" t="s">
        <v>801</v>
      </c>
      <c r="C17" s="77" t="s">
        <v>799</v>
      </c>
      <c r="D17" s="24" t="s">
        <v>849</v>
      </c>
      <c r="E17" s="69"/>
      <c r="F17" s="69"/>
      <c r="G17" s="79"/>
      <c r="H17" s="80"/>
      <c r="I17" s="77"/>
      <c r="K17" s="77" t="s">
        <v>801</v>
      </c>
      <c r="L17" s="77" t="s">
        <v>801</v>
      </c>
      <c r="M17" s="77" t="s">
        <v>799</v>
      </c>
      <c r="N17" s="24" t="s">
        <v>849</v>
      </c>
      <c r="O17" s="69"/>
      <c r="P17" s="79"/>
      <c r="Q17" s="80"/>
      <c r="R17" s="77"/>
    </row>
    <row r="22" spans="1:18">
      <c r="K22">
        <v>1</v>
      </c>
    </row>
  </sheetData>
  <mergeCells count="11">
    <mergeCell ref="A3:A12"/>
    <mergeCell ref="A13:A16"/>
    <mergeCell ref="B3:B8"/>
    <mergeCell ref="B9:B12"/>
    <mergeCell ref="B13:B16"/>
    <mergeCell ref="K3:K8"/>
    <mergeCell ref="K9:K12"/>
    <mergeCell ref="K13:K16"/>
    <mergeCell ref="L3:L8"/>
    <mergeCell ref="L9:L12"/>
    <mergeCell ref="L13:L16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AJ21"/>
  <sheetViews>
    <sheetView zoomScale="85" zoomScaleNormal="85" topLeftCell="H1" workbookViewId="0">
      <selection activeCell="K36" sqref="K36"/>
    </sheetView>
  </sheetViews>
  <sheetFormatPr defaultColWidth="9" defaultRowHeight="16.8"/>
  <cols>
    <col min="1" max="1" width="8.5625" customWidth="1"/>
    <col min="2" max="2" width="9.4375" customWidth="1"/>
    <col min="3" max="3" width="13.4375" customWidth="1"/>
    <col min="4" max="4" width="15.1071428571429" customWidth="1"/>
    <col min="5" max="5" width="25.7767857142857" customWidth="1"/>
    <col min="6" max="6" width="22.7767857142857" customWidth="1"/>
    <col min="7" max="7" width="17.4375" customWidth="1"/>
    <col min="8" max="8" width="6.33035714285714" customWidth="1"/>
    <col min="10" max="10" width="8.5625" customWidth="1"/>
    <col min="11" max="11" width="9.4375" customWidth="1"/>
    <col min="12" max="12" width="13.4375" customWidth="1"/>
    <col min="13" max="13" width="15.1071428571429" customWidth="1"/>
    <col min="14" max="14" width="25.7767857142857" customWidth="1"/>
    <col min="15" max="15" width="22.7767857142857" customWidth="1"/>
    <col min="16" max="16" width="17.4375" customWidth="1"/>
    <col min="17" max="17" width="6.33035714285714" customWidth="1"/>
    <col min="20" max="20" width="8.5625" customWidth="1"/>
    <col min="21" max="21" width="9.4375" customWidth="1"/>
    <col min="22" max="22" width="13.4375" customWidth="1"/>
    <col min="23" max="23" width="15.1071428571429" customWidth="1"/>
    <col min="24" max="24" width="25.7767857142857" customWidth="1"/>
    <col min="25" max="25" width="22.7767857142857" customWidth="1"/>
    <col min="26" max="26" width="17.4375" customWidth="1"/>
    <col min="27" max="27" width="6.33035714285714" customWidth="1"/>
    <col min="29" max="29" width="8.5625" customWidth="1"/>
    <col min="30" max="30" width="9.4375" customWidth="1"/>
    <col min="31" max="31" width="13.4375" customWidth="1"/>
    <col min="32" max="32" width="15.1071428571429" customWidth="1"/>
    <col min="33" max="33" width="25.7767857142857" customWidth="1"/>
    <col min="34" max="34" width="22.7767857142857" customWidth="1"/>
    <col min="35" max="35" width="17.4375" customWidth="1"/>
    <col min="36" max="36" width="6.33035714285714" customWidth="1"/>
  </cols>
  <sheetData>
    <row r="1" ht="46" spans="1:36">
      <c r="A1" s="57" t="str">
        <f>VLOOKUP(B1,'00设备表'!$D:$F,3,0)</f>
        <v>HW105-01</v>
      </c>
      <c r="B1" s="42" t="str">
        <f>'00设备表'!D7</f>
        <v>政务外网区流量探针-1</v>
      </c>
      <c r="C1" s="43" t="str">
        <f>VLOOKUP(B1,'00设备表'!$D:$F,2,0)</f>
        <v>绿盟UTSNX3-HHB</v>
      </c>
      <c r="D1" s="58"/>
      <c r="E1" s="59"/>
      <c r="F1" s="59"/>
      <c r="G1" s="59"/>
      <c r="H1" s="59"/>
      <c r="J1" s="57" t="str">
        <f>VLOOKUP(K1,'00设备表'!$D:$F,3,0)</f>
        <v>HW105-02</v>
      </c>
      <c r="K1" s="42" t="str">
        <f>'00设备表'!D17</f>
        <v>政务外网区流量探针-2</v>
      </c>
      <c r="L1" s="43" t="str">
        <f>VLOOKUP(K1,'00设备表'!$D:$F,2,0)</f>
        <v>绿盟UTSNX3-HHB</v>
      </c>
      <c r="M1" s="58"/>
      <c r="N1" s="59"/>
      <c r="O1" s="59"/>
      <c r="P1" s="59"/>
      <c r="Q1" s="59"/>
      <c r="R1" s="60"/>
      <c r="S1" s="60"/>
      <c r="T1" s="57" t="str">
        <f>VLOOKUP(U1,'00设备表'!$D:$F,3,0)</f>
        <v>HW108-07</v>
      </c>
      <c r="U1" s="42" t="str">
        <f>'00设备表'!D157</f>
        <v>互联网区流量探针-1</v>
      </c>
      <c r="V1" s="43" t="str">
        <f>VLOOKUP(U1,'00设备表'!$D:$F,2,0)</f>
        <v>天融信TopAPT3000</v>
      </c>
      <c r="W1" s="58"/>
      <c r="X1" s="61"/>
      <c r="Y1" s="61"/>
      <c r="Z1" s="61"/>
      <c r="AA1" s="61"/>
      <c r="AC1" s="57" t="str">
        <f>VLOOKUP(AD1,'00设备表'!$D:$F,3,0)</f>
        <v>HW108-09</v>
      </c>
      <c r="AD1" s="42" t="str">
        <f>'00设备表'!D167</f>
        <v>互联网区流量探针-2</v>
      </c>
      <c r="AE1" s="43" t="str">
        <f>VLOOKUP(AD1,'00设备表'!$D:$F,2,0)</f>
        <v>天融信TopAPT3000</v>
      </c>
    </row>
    <row r="2" s="12" customFormat="1" spans="1:36">
      <c r="A2" s="21" t="s">
        <v>775</v>
      </c>
      <c r="B2" s="22" t="s">
        <v>777</v>
      </c>
      <c r="C2" s="22" t="s">
        <v>879</v>
      </c>
      <c r="D2" s="22" t="s">
        <v>880</v>
      </c>
      <c r="E2" s="22" t="s">
        <v>780</v>
      </c>
      <c r="F2" s="22" t="s">
        <v>781</v>
      </c>
      <c r="G2" s="23" t="s">
        <v>782</v>
      </c>
      <c r="H2" s="22" t="s">
        <v>335</v>
      </c>
      <c r="J2" s="21" t="s">
        <v>775</v>
      </c>
      <c r="K2" s="22" t="s">
        <v>777</v>
      </c>
      <c r="L2" s="22" t="s">
        <v>879</v>
      </c>
      <c r="M2" s="22" t="s">
        <v>880</v>
      </c>
      <c r="N2" s="22" t="s">
        <v>780</v>
      </c>
      <c r="O2" s="22" t="s">
        <v>781</v>
      </c>
      <c r="P2" s="23" t="s">
        <v>782</v>
      </c>
      <c r="Q2" s="22" t="s">
        <v>335</v>
      </c>
      <c r="R2" s="62"/>
      <c r="S2" s="62"/>
      <c r="T2" s="21" t="s">
        <v>775</v>
      </c>
      <c r="U2" s="22" t="s">
        <v>777</v>
      </c>
      <c r="V2" s="22" t="s">
        <v>879</v>
      </c>
      <c r="W2" s="22" t="s">
        <v>880</v>
      </c>
      <c r="X2" s="22" t="s">
        <v>780</v>
      </c>
      <c r="Y2" s="22" t="s">
        <v>781</v>
      </c>
      <c r="Z2" s="23" t="s">
        <v>782</v>
      </c>
      <c r="AA2" s="22" t="s">
        <v>335</v>
      </c>
      <c r="AC2" s="21" t="s">
        <v>775</v>
      </c>
      <c r="AD2" s="22" t="s">
        <v>777</v>
      </c>
      <c r="AE2" s="22" t="s">
        <v>879</v>
      </c>
      <c r="AF2" s="22" t="s">
        <v>880</v>
      </c>
      <c r="AG2" s="22" t="s">
        <v>780</v>
      </c>
      <c r="AH2" s="22" t="s">
        <v>781</v>
      </c>
      <c r="AI2" s="23" t="s">
        <v>782</v>
      </c>
      <c r="AJ2" s="22" t="s">
        <v>335</v>
      </c>
    </row>
    <row r="3" s="12" customFormat="1" spans="1:36">
      <c r="A3" s="24" t="s">
        <v>901</v>
      </c>
      <c r="B3" s="24" t="s">
        <v>882</v>
      </c>
      <c r="C3" s="24" t="s">
        <v>786</v>
      </c>
      <c r="D3" s="25"/>
      <c r="E3" s="25"/>
      <c r="F3" s="25"/>
      <c r="G3" s="27"/>
      <c r="H3" s="22"/>
      <c r="J3" s="24" t="s">
        <v>901</v>
      </c>
      <c r="K3" s="24" t="s">
        <v>882</v>
      </c>
      <c r="L3" s="24" t="s">
        <v>786</v>
      </c>
      <c r="M3" s="25"/>
      <c r="N3" s="25"/>
      <c r="O3" s="25"/>
      <c r="P3" s="27"/>
      <c r="Q3" s="22"/>
      <c r="R3" s="62"/>
      <c r="S3" s="62"/>
      <c r="T3" s="24" t="s">
        <v>901</v>
      </c>
      <c r="U3" s="24" t="s">
        <v>882</v>
      </c>
      <c r="V3" s="24" t="s">
        <v>786</v>
      </c>
      <c r="W3" s="25"/>
      <c r="X3" s="25"/>
      <c r="Y3" s="25"/>
      <c r="Z3" s="27"/>
      <c r="AA3" s="22"/>
      <c r="AC3" s="24" t="s">
        <v>901</v>
      </c>
      <c r="AD3" s="24" t="s">
        <v>882</v>
      </c>
      <c r="AE3" s="24" t="s">
        <v>786</v>
      </c>
      <c r="AF3" s="25"/>
      <c r="AG3" s="25"/>
      <c r="AH3" s="25"/>
      <c r="AI3" s="27"/>
      <c r="AJ3" s="22"/>
    </row>
    <row r="4" s="12" customFormat="1" spans="1:36">
      <c r="A4" s="24"/>
      <c r="B4" s="24" t="s">
        <v>1009</v>
      </c>
      <c r="C4" s="24" t="s">
        <v>786</v>
      </c>
      <c r="D4" s="50"/>
      <c r="E4" s="33"/>
      <c r="F4" s="50"/>
      <c r="G4" s="30"/>
      <c r="H4" s="24"/>
      <c r="J4" s="24"/>
      <c r="K4" s="24" t="s">
        <v>1009</v>
      </c>
      <c r="L4" s="24" t="s">
        <v>786</v>
      </c>
      <c r="M4" s="50"/>
      <c r="N4" s="33"/>
      <c r="O4" s="50"/>
      <c r="P4" s="30"/>
      <c r="Q4" s="24"/>
      <c r="R4" s="62"/>
      <c r="S4" s="62"/>
      <c r="T4" s="24"/>
      <c r="U4" s="24" t="s">
        <v>1009</v>
      </c>
      <c r="V4" s="24" t="s">
        <v>786</v>
      </c>
      <c r="W4" s="50"/>
      <c r="X4" s="33"/>
      <c r="Y4" s="50"/>
      <c r="Z4" s="30"/>
      <c r="AA4" s="24"/>
      <c r="AC4" s="24"/>
      <c r="AD4" s="24" t="s">
        <v>1009</v>
      </c>
      <c r="AE4" s="24" t="s">
        <v>786</v>
      </c>
      <c r="AF4" s="50"/>
      <c r="AG4" s="33"/>
      <c r="AH4" s="50"/>
      <c r="AI4" s="30"/>
      <c r="AJ4" s="24"/>
    </row>
    <row r="5" s="12" customFormat="1" spans="1:36">
      <c r="A5" s="24"/>
      <c r="B5" s="24" t="s">
        <v>1010</v>
      </c>
      <c r="C5" s="24" t="s">
        <v>786</v>
      </c>
      <c r="D5" s="50" t="str">
        <f>VLOOKUP(E5,'00设备表'!$D:$F,3,0)</f>
        <v>HW105-02</v>
      </c>
      <c r="E5" s="33" t="s">
        <v>358</v>
      </c>
      <c r="F5" s="50" t="str">
        <f>VLOOKUP(E5,'00设备表'!$D:$F,2,0)</f>
        <v>华为5855</v>
      </c>
      <c r="G5" s="30" t="s">
        <v>892</v>
      </c>
      <c r="H5" s="24"/>
      <c r="J5" s="24"/>
      <c r="K5" s="24" t="s">
        <v>1010</v>
      </c>
      <c r="L5" s="24" t="s">
        <v>786</v>
      </c>
      <c r="M5" s="50" t="str">
        <f>VLOOKUP(N5,'00设备表'!$D:$F,3,0)</f>
        <v>HW105-02</v>
      </c>
      <c r="N5" s="33" t="s">
        <v>358</v>
      </c>
      <c r="O5" s="50" t="str">
        <f>VLOOKUP(N5,'00设备表'!$D:$F,2,0)</f>
        <v>华为5855</v>
      </c>
      <c r="P5" s="30" t="s">
        <v>950</v>
      </c>
      <c r="Q5" s="24"/>
      <c r="R5" s="62"/>
      <c r="S5" s="62"/>
      <c r="T5" s="24"/>
      <c r="U5" s="24" t="s">
        <v>1010</v>
      </c>
      <c r="V5" s="24" t="s">
        <v>786</v>
      </c>
      <c r="W5" s="50" t="str">
        <f>VLOOKUP(X5,'00设备表'!$D:$F,3,0)</f>
        <v>HW108-03</v>
      </c>
      <c r="X5" s="33" t="s">
        <v>526</v>
      </c>
      <c r="Y5" s="50" t="str">
        <f>VLOOKUP(X5,'00设备表'!$D:$F,2,0)</f>
        <v>华为5855</v>
      </c>
      <c r="Z5" s="30" t="s">
        <v>1011</v>
      </c>
      <c r="AA5" s="24"/>
      <c r="AC5" s="24"/>
      <c r="AD5" s="24" t="s">
        <v>1010</v>
      </c>
      <c r="AE5" s="24" t="s">
        <v>786</v>
      </c>
      <c r="AF5" s="50" t="str">
        <f>VLOOKUP(AG5,'00设备表'!$D:$F,3,0)</f>
        <v>HW108-03</v>
      </c>
      <c r="AG5" s="33" t="s">
        <v>526</v>
      </c>
      <c r="AH5" s="50" t="str">
        <f>VLOOKUP(AG5,'00设备表'!$D:$F,2,0)</f>
        <v>华为5855</v>
      </c>
      <c r="AI5" s="30" t="s">
        <v>1012</v>
      </c>
      <c r="AJ5" s="24"/>
    </row>
    <row r="6" s="12" customFormat="1" spans="1:36">
      <c r="A6" s="63" t="s">
        <v>794</v>
      </c>
      <c r="B6" s="24" t="s">
        <v>794</v>
      </c>
      <c r="C6" s="24" t="s">
        <v>1013</v>
      </c>
      <c r="D6" s="50"/>
      <c r="E6" s="25"/>
      <c r="F6" s="50"/>
      <c r="G6" s="34"/>
      <c r="H6" s="24"/>
      <c r="J6" s="24" t="s">
        <v>794</v>
      </c>
      <c r="K6" s="24" t="s">
        <v>794</v>
      </c>
      <c r="L6" s="24" t="s">
        <v>1013</v>
      </c>
      <c r="M6" s="50"/>
      <c r="N6" s="25"/>
      <c r="O6" s="50"/>
      <c r="P6" s="34"/>
      <c r="Q6" s="24"/>
      <c r="R6" s="62"/>
      <c r="S6" s="62"/>
      <c r="T6" s="63" t="s">
        <v>794</v>
      </c>
      <c r="U6" s="24" t="s">
        <v>794</v>
      </c>
      <c r="V6" s="24" t="s">
        <v>1013</v>
      </c>
      <c r="W6" s="50"/>
      <c r="X6" s="25"/>
      <c r="Y6" s="50"/>
      <c r="Z6" s="34"/>
      <c r="AA6" s="24"/>
      <c r="AC6" s="63" t="s">
        <v>794</v>
      </c>
      <c r="AD6" s="24" t="s">
        <v>794</v>
      </c>
      <c r="AE6" s="24" t="s">
        <v>1013</v>
      </c>
      <c r="AF6" s="50"/>
      <c r="AG6" s="25"/>
      <c r="AH6" s="50"/>
      <c r="AI6" s="34"/>
      <c r="AJ6" s="24"/>
    </row>
    <row r="7" s="12" customFormat="1" spans="1:36">
      <c r="A7" s="64"/>
      <c r="B7" s="24" t="s">
        <v>799</v>
      </c>
      <c r="C7" s="24" t="s">
        <v>1013</v>
      </c>
      <c r="D7" s="50"/>
      <c r="E7" s="25"/>
      <c r="F7" s="50"/>
      <c r="G7" s="34"/>
      <c r="H7" s="24"/>
      <c r="J7" s="24"/>
      <c r="K7" s="24" t="s">
        <v>799</v>
      </c>
      <c r="L7" s="24" t="s">
        <v>1013</v>
      </c>
      <c r="M7" s="50"/>
      <c r="N7" s="25"/>
      <c r="O7" s="50"/>
      <c r="P7" s="34"/>
      <c r="Q7" s="24"/>
      <c r="R7" s="62"/>
      <c r="S7" s="62"/>
      <c r="T7" s="64"/>
      <c r="U7" s="24" t="s">
        <v>799</v>
      </c>
      <c r="V7" s="24" t="s">
        <v>1013</v>
      </c>
      <c r="W7" s="50"/>
      <c r="X7" s="25"/>
      <c r="Y7" s="50"/>
      <c r="Z7" s="34"/>
      <c r="AA7" s="24"/>
      <c r="AC7" s="64"/>
      <c r="AD7" s="24" t="s">
        <v>799</v>
      </c>
      <c r="AE7" s="24" t="s">
        <v>1013</v>
      </c>
      <c r="AF7" s="50"/>
      <c r="AG7" s="25"/>
      <c r="AH7" s="50"/>
      <c r="AI7" s="34"/>
      <c r="AJ7" s="24"/>
    </row>
    <row r="8" s="12" customFormat="1" spans="1:36">
      <c r="A8" s="64"/>
      <c r="B8" s="24" t="s">
        <v>800</v>
      </c>
      <c r="C8" s="24" t="s">
        <v>1013</v>
      </c>
      <c r="D8" s="25"/>
      <c r="E8" s="27"/>
      <c r="F8" s="27"/>
      <c r="G8" s="27"/>
      <c r="H8" s="24"/>
      <c r="J8" s="24"/>
      <c r="K8" s="24" t="s">
        <v>800</v>
      </c>
      <c r="L8" s="24" t="s">
        <v>1013</v>
      </c>
      <c r="M8" s="25"/>
      <c r="N8" s="27"/>
      <c r="O8" s="27"/>
      <c r="P8" s="27"/>
      <c r="Q8" s="24"/>
      <c r="R8" s="62"/>
      <c r="S8" s="62"/>
      <c r="T8" s="64"/>
      <c r="U8" s="24" t="s">
        <v>800</v>
      </c>
      <c r="V8" s="24" t="s">
        <v>1013</v>
      </c>
      <c r="W8" s="50"/>
      <c r="X8" s="25"/>
      <c r="Y8" s="50"/>
      <c r="Z8" s="34"/>
      <c r="AA8" s="24"/>
      <c r="AC8" s="64"/>
      <c r="AD8" s="24" t="s">
        <v>800</v>
      </c>
      <c r="AE8" s="24" t="s">
        <v>1013</v>
      </c>
      <c r="AF8" s="50"/>
      <c r="AG8" s="25"/>
      <c r="AH8" s="50"/>
      <c r="AI8" s="34"/>
      <c r="AJ8" s="24"/>
    </row>
    <row r="9" s="12" customFormat="1" spans="1:36">
      <c r="A9" s="64"/>
      <c r="B9" s="24" t="s">
        <v>801</v>
      </c>
      <c r="C9" s="24" t="s">
        <v>1013</v>
      </c>
      <c r="D9" s="25"/>
      <c r="E9" s="27"/>
      <c r="F9" s="27"/>
      <c r="G9" s="27"/>
      <c r="H9" s="24"/>
      <c r="J9" s="24"/>
      <c r="K9" s="24" t="s">
        <v>801</v>
      </c>
      <c r="L9" s="24" t="s">
        <v>1013</v>
      </c>
      <c r="M9" s="25"/>
      <c r="N9" s="27"/>
      <c r="O9" s="27"/>
      <c r="P9" s="27"/>
      <c r="Q9" s="24"/>
      <c r="R9" s="62"/>
      <c r="S9" s="62"/>
      <c r="T9" s="64"/>
      <c r="U9" s="24" t="s">
        <v>801</v>
      </c>
      <c r="V9" s="24" t="s">
        <v>1013</v>
      </c>
      <c r="W9" s="7"/>
      <c r="X9" s="7"/>
      <c r="Y9" s="7"/>
      <c r="Z9" s="7"/>
      <c r="AA9" s="7"/>
      <c r="AC9" s="64"/>
      <c r="AD9" s="24" t="s">
        <v>801</v>
      </c>
      <c r="AE9" s="24" t="s">
        <v>1013</v>
      </c>
      <c r="AF9" s="7"/>
      <c r="AG9" s="7"/>
      <c r="AH9" s="7"/>
      <c r="AI9" s="7"/>
      <c r="AJ9" s="7"/>
    </row>
    <row r="10" s="1" customFormat="1" spans="1:36">
      <c r="A10" s="64" t="s">
        <v>799</v>
      </c>
      <c r="B10" s="24" t="s">
        <v>794</v>
      </c>
      <c r="C10" s="24" t="s">
        <v>819</v>
      </c>
      <c r="D10" s="50" t="str">
        <f>VLOOKUP(E10,'00设备表'!$D:$F,3,0)</f>
        <v>HW105-01</v>
      </c>
      <c r="E10" s="25" t="s">
        <v>352</v>
      </c>
      <c r="F10" s="50" t="str">
        <f>VLOOKUP(E10,'00设备表'!$D:$F,2,0)</f>
        <v>华为CE8865-4C</v>
      </c>
      <c r="G10" s="34" t="s">
        <v>1014</v>
      </c>
      <c r="H10" s="65"/>
      <c r="J10" s="24" t="s">
        <v>799</v>
      </c>
      <c r="K10" s="24" t="s">
        <v>794</v>
      </c>
      <c r="L10" s="24" t="s">
        <v>819</v>
      </c>
      <c r="M10" s="50" t="str">
        <f>VLOOKUP(N10,'00设备表'!$D:$F,3,0)</f>
        <v>HW105-01</v>
      </c>
      <c r="N10" s="25" t="s">
        <v>352</v>
      </c>
      <c r="O10" s="50" t="str">
        <f>VLOOKUP(N10,'00设备表'!$D:$F,2,0)</f>
        <v>华为CE8865-4C</v>
      </c>
      <c r="P10" s="34" t="s">
        <v>1015</v>
      </c>
      <c r="Q10" s="65"/>
      <c r="R10" s="66"/>
      <c r="S10" s="66"/>
      <c r="T10" s="64" t="s">
        <v>799</v>
      </c>
      <c r="U10" s="24" t="s">
        <v>794</v>
      </c>
      <c r="V10" s="24" t="s">
        <v>819</v>
      </c>
      <c r="W10" s="50" t="str">
        <f>VLOOKUP(X10,'00设备表'!$D:$F,3,0)</f>
        <v>HW107-02</v>
      </c>
      <c r="X10" s="25" t="s">
        <v>450</v>
      </c>
      <c r="Y10" s="50" t="str">
        <f>VLOOKUP(X10,'00设备表'!$D:$F,2,0)</f>
        <v>华为CE8865-4C</v>
      </c>
      <c r="Z10" s="34" t="s">
        <v>1016</v>
      </c>
      <c r="AA10" s="67"/>
      <c r="AC10" s="64" t="s">
        <v>799</v>
      </c>
      <c r="AD10" s="24" t="s">
        <v>794</v>
      </c>
      <c r="AE10" s="24" t="s">
        <v>819</v>
      </c>
      <c r="AF10" s="50" t="str">
        <f>VLOOKUP(AG10,'00设备表'!$D:$F,3,0)</f>
        <v>HW107-02</v>
      </c>
      <c r="AG10" s="25" t="s">
        <v>450</v>
      </c>
      <c r="AH10" s="50" t="str">
        <f>VLOOKUP(AG10,'00设备表'!$D:$F,2,0)</f>
        <v>华为CE8865-4C</v>
      </c>
      <c r="AI10" s="34" t="s">
        <v>1017</v>
      </c>
      <c r="AJ10" s="67"/>
    </row>
    <row r="11" s="12" customFormat="1" spans="1:36">
      <c r="A11" s="64"/>
      <c r="B11" s="24" t="s">
        <v>799</v>
      </c>
      <c r="C11" s="24" t="s">
        <v>819</v>
      </c>
      <c r="D11" s="50" t="str">
        <f>VLOOKUP(E11,'00设备表'!$D:$F,3,0)</f>
        <v>HW105-02</v>
      </c>
      <c r="E11" s="25" t="s">
        <v>364</v>
      </c>
      <c r="F11" s="50" t="str">
        <f>VLOOKUP(E11,'00设备表'!$D:$F,2,0)</f>
        <v>华为CE8865-4C</v>
      </c>
      <c r="G11" s="34" t="s">
        <v>1014</v>
      </c>
      <c r="H11" s="24"/>
      <c r="J11" s="24"/>
      <c r="K11" s="24" t="s">
        <v>799</v>
      </c>
      <c r="L11" s="24" t="s">
        <v>819</v>
      </c>
      <c r="M11" s="50" t="str">
        <f>VLOOKUP(N11,'00设备表'!$D:$F,3,0)</f>
        <v>HW105-02</v>
      </c>
      <c r="N11" s="25" t="s">
        <v>364</v>
      </c>
      <c r="O11" s="50" t="str">
        <f>VLOOKUP(N11,'00设备表'!$D:$F,2,0)</f>
        <v>华为CE8865-4C</v>
      </c>
      <c r="P11" s="34" t="s">
        <v>1015</v>
      </c>
      <c r="Q11" s="24"/>
      <c r="R11" s="62"/>
      <c r="S11" s="62"/>
      <c r="T11" s="64"/>
      <c r="U11" s="24" t="s">
        <v>799</v>
      </c>
      <c r="V11" s="24" t="s">
        <v>819</v>
      </c>
      <c r="W11" s="50" t="str">
        <f>VLOOKUP(X11,'00设备表'!$D:$F,3,0)</f>
        <v>HW107-03</v>
      </c>
      <c r="X11" s="25" t="s">
        <v>461</v>
      </c>
      <c r="Y11" s="50" t="str">
        <f>VLOOKUP(X11,'00设备表'!$D:$F,2,0)</f>
        <v>华为CE8865-4C</v>
      </c>
      <c r="Z11" s="34" t="s">
        <v>1016</v>
      </c>
      <c r="AA11" s="7"/>
      <c r="AC11" s="64"/>
      <c r="AD11" s="24" t="s">
        <v>799</v>
      </c>
      <c r="AE11" s="24" t="s">
        <v>819</v>
      </c>
      <c r="AF11" s="50" t="str">
        <f>VLOOKUP(AG11,'00设备表'!$D:$F,3,0)</f>
        <v>HW107-03</v>
      </c>
      <c r="AG11" s="25" t="s">
        <v>461</v>
      </c>
      <c r="AH11" s="50" t="str">
        <f>VLOOKUP(AG11,'00设备表'!$D:$F,2,0)</f>
        <v>华为CE8865-4C</v>
      </c>
      <c r="AI11" s="34" t="s">
        <v>1017</v>
      </c>
      <c r="AJ11" s="7"/>
    </row>
    <row r="12" s="12" customFormat="1" spans="1:36">
      <c r="A12" s="64"/>
      <c r="B12" s="24" t="s">
        <v>800</v>
      </c>
      <c r="C12" s="24" t="s">
        <v>819</v>
      </c>
      <c r="D12" s="50" t="str">
        <f>VLOOKUP(E12,'00设备表'!$D:$F,3,0)</f>
        <v>HW105-06</v>
      </c>
      <c r="E12" s="27" t="s">
        <v>392</v>
      </c>
      <c r="F12" s="50" t="str">
        <f>VLOOKUP(E12,'00设备表'!$D:$F,2,0)</f>
        <v>华为CE6881H</v>
      </c>
      <c r="G12" s="34" t="s">
        <v>1018</v>
      </c>
      <c r="H12" s="24"/>
      <c r="J12" s="24"/>
      <c r="K12" s="24" t="s">
        <v>800</v>
      </c>
      <c r="L12" s="24" t="s">
        <v>819</v>
      </c>
      <c r="M12" s="50" t="str">
        <f>VLOOKUP(N12,'00设备表'!$D:$F,3,0)</f>
        <v>HW105-06</v>
      </c>
      <c r="N12" s="27" t="s">
        <v>392</v>
      </c>
      <c r="O12" s="50" t="str">
        <f>VLOOKUP(N12,'00设备表'!$D:$F,2,0)</f>
        <v>华为CE6881H</v>
      </c>
      <c r="P12" s="34" t="s">
        <v>1019</v>
      </c>
      <c r="Q12" s="24"/>
      <c r="R12" s="62"/>
      <c r="S12" s="62"/>
      <c r="T12" s="64"/>
      <c r="U12" s="24" t="s">
        <v>800</v>
      </c>
      <c r="V12" s="24" t="s">
        <v>819</v>
      </c>
      <c r="W12" s="50" t="str">
        <f>VLOOKUP(X12,'00设备表'!$D:$F,3,0)</f>
        <v>HW107-07</v>
      </c>
      <c r="X12" s="27" t="s">
        <v>486</v>
      </c>
      <c r="Y12" s="50" t="str">
        <f>VLOOKUP(X12,'00设备表'!$D:$F,2,0)</f>
        <v>华为CE6881H</v>
      </c>
      <c r="Z12" s="34" t="s">
        <v>1018</v>
      </c>
      <c r="AA12" s="7"/>
      <c r="AC12" s="64"/>
      <c r="AD12" s="24" t="s">
        <v>800</v>
      </c>
      <c r="AE12" s="24" t="s">
        <v>819</v>
      </c>
      <c r="AF12" s="50" t="str">
        <f>VLOOKUP(AG12,'00设备表'!$D:$F,3,0)</f>
        <v>HW107-07</v>
      </c>
      <c r="AG12" s="27" t="s">
        <v>486</v>
      </c>
      <c r="AH12" s="50" t="str">
        <f>VLOOKUP(AG12,'00设备表'!$D:$F,2,0)</f>
        <v>华为CE6881H</v>
      </c>
      <c r="AI12" s="34" t="s">
        <v>1019</v>
      </c>
      <c r="AJ12" s="7"/>
    </row>
    <row r="13" s="12" customFormat="1" spans="1:36">
      <c r="A13" s="68"/>
      <c r="B13" s="24" t="s">
        <v>801</v>
      </c>
      <c r="C13" s="24" t="s">
        <v>819</v>
      </c>
      <c r="D13" s="50" t="str">
        <f>VLOOKUP(E13,'00设备表'!$D:$F,3,0)</f>
        <v>HW105-08</v>
      </c>
      <c r="E13" s="27" t="s">
        <v>402</v>
      </c>
      <c r="F13" s="50" t="str">
        <f>VLOOKUP(E13,'00设备表'!$D:$F,2,0)</f>
        <v>华为CE6881H</v>
      </c>
      <c r="G13" s="34" t="s">
        <v>1018</v>
      </c>
      <c r="H13" s="33"/>
      <c r="J13" s="24"/>
      <c r="K13" s="24" t="s">
        <v>801</v>
      </c>
      <c r="L13" s="24" t="s">
        <v>819</v>
      </c>
      <c r="M13" s="50" t="str">
        <f>VLOOKUP(N13,'00设备表'!$D:$F,3,0)</f>
        <v>HW105-08</v>
      </c>
      <c r="N13" s="27" t="s">
        <v>402</v>
      </c>
      <c r="O13" s="50" t="str">
        <f>VLOOKUP(N13,'00设备表'!$D:$F,2,0)</f>
        <v>华为CE6881H</v>
      </c>
      <c r="P13" s="34" t="s">
        <v>1019</v>
      </c>
      <c r="Q13" s="33"/>
      <c r="R13" s="62"/>
      <c r="S13" s="62"/>
      <c r="T13" s="68"/>
      <c r="U13" s="24" t="s">
        <v>801</v>
      </c>
      <c r="V13" s="24" t="s">
        <v>819</v>
      </c>
      <c r="W13" s="50" t="str">
        <f>VLOOKUP(X13,'00设备表'!$D:$F,3,0)</f>
        <v>HW107-08</v>
      </c>
      <c r="X13" s="27" t="s">
        <v>496</v>
      </c>
      <c r="Y13" s="50" t="str">
        <f>VLOOKUP(X13,'00设备表'!$D:$F,2,0)</f>
        <v>华为CE6881H</v>
      </c>
      <c r="Z13" s="34" t="s">
        <v>1018</v>
      </c>
      <c r="AA13" s="56"/>
      <c r="AC13" s="68"/>
      <c r="AD13" s="24" t="s">
        <v>801</v>
      </c>
      <c r="AE13" s="24" t="s">
        <v>819</v>
      </c>
      <c r="AF13" s="50" t="str">
        <f>VLOOKUP(AG13,'00设备表'!$D:$F,3,0)</f>
        <v>HW107-08</v>
      </c>
      <c r="AG13" s="27" t="s">
        <v>496</v>
      </c>
      <c r="AH13" s="50" t="str">
        <f>VLOOKUP(AG13,'00设备表'!$D:$F,2,0)</f>
        <v>华为CE6881H</v>
      </c>
      <c r="AI13" s="34" t="s">
        <v>1019</v>
      </c>
      <c r="AJ13" s="56"/>
    </row>
    <row r="14" s="12" customFormat="1" spans="1:36">
      <c r="A14" s="7">
        <v>3</v>
      </c>
      <c r="B14" s="7" t="s">
        <v>849</v>
      </c>
      <c r="C14" s="7" t="s">
        <v>849</v>
      </c>
      <c r="D14" s="7"/>
      <c r="E14" s="7"/>
      <c r="F14" s="7"/>
      <c r="G14" s="7"/>
      <c r="H14" s="7"/>
      <c r="J14" s="7">
        <v>3</v>
      </c>
      <c r="K14" s="7" t="s">
        <v>849</v>
      </c>
      <c r="L14" s="7" t="s">
        <v>849</v>
      </c>
      <c r="M14" s="69"/>
      <c r="N14" s="69"/>
      <c r="O14" s="69"/>
      <c r="P14" s="70"/>
      <c r="Q14" s="7"/>
      <c r="R14" s="62"/>
      <c r="S14" s="62"/>
      <c r="T14" s="7">
        <v>3</v>
      </c>
      <c r="U14" s="7" t="s">
        <v>849</v>
      </c>
      <c r="V14" s="7" t="s">
        <v>849</v>
      </c>
      <c r="W14" s="56"/>
      <c r="X14" s="56"/>
      <c r="Y14" s="56"/>
      <c r="Z14" s="56"/>
      <c r="AA14" s="56"/>
      <c r="AC14" s="7">
        <v>3</v>
      </c>
      <c r="AD14" s="7" t="s">
        <v>849</v>
      </c>
      <c r="AE14" s="7" t="s">
        <v>849</v>
      </c>
      <c r="AF14" s="56"/>
      <c r="AG14" s="56"/>
      <c r="AH14" s="56"/>
      <c r="AI14" s="56"/>
      <c r="AJ14" s="56"/>
    </row>
    <row r="15" s="12" customFormat="1" spans="1:36">
      <c r="A15" s="7">
        <v>4</v>
      </c>
      <c r="B15" s="7" t="s">
        <v>849</v>
      </c>
      <c r="C15" s="7" t="s">
        <v>849</v>
      </c>
      <c r="D15" s="7"/>
      <c r="E15" s="7"/>
      <c r="F15" s="7"/>
      <c r="G15" s="7"/>
      <c r="H15" s="7"/>
      <c r="J15" s="7">
        <v>4</v>
      </c>
      <c r="K15" s="7" t="s">
        <v>849</v>
      </c>
      <c r="L15" s="7" t="s">
        <v>849</v>
      </c>
      <c r="M15" s="7"/>
      <c r="N15" s="7"/>
      <c r="O15" s="7"/>
      <c r="P15" s="7"/>
      <c r="Q15" s="7"/>
      <c r="R15" s="62"/>
      <c r="S15" s="62"/>
      <c r="T15" s="7">
        <v>4</v>
      </c>
      <c r="U15" s="7" t="s">
        <v>849</v>
      </c>
      <c r="V15" s="7" t="s">
        <v>849</v>
      </c>
      <c r="W15" s="56"/>
      <c r="X15" s="56"/>
      <c r="Y15" s="56"/>
      <c r="Z15" s="56"/>
      <c r="AA15" s="56"/>
      <c r="AC15" s="7">
        <v>4</v>
      </c>
      <c r="AD15" s="7" t="s">
        <v>849</v>
      </c>
      <c r="AE15" s="7" t="s">
        <v>849</v>
      </c>
      <c r="AF15" s="56"/>
      <c r="AG15" s="56"/>
      <c r="AH15" s="56"/>
      <c r="AI15" s="56"/>
      <c r="AJ15" s="56"/>
    </row>
    <row r="16" s="12" customFormat="1" spans="1:36">
      <c r="A16" s="71"/>
      <c r="B16" s="71"/>
      <c r="C16" s="71"/>
      <c r="D16" s="71"/>
      <c r="E16" s="71"/>
      <c r="F16" s="71"/>
      <c r="G16" s="71"/>
      <c r="H16" s="71"/>
      <c r="J16" s="71"/>
      <c r="K16" s="71"/>
      <c r="L16" s="71"/>
      <c r="M16" s="71"/>
      <c r="N16" s="71"/>
      <c r="O16" s="71"/>
      <c r="P16" s="71"/>
      <c r="Q16" s="71"/>
      <c r="R16" s="62"/>
      <c r="S16" s="62"/>
      <c r="T16" s="71"/>
      <c r="U16" s="71"/>
      <c r="V16" s="71"/>
      <c r="W16" s="72"/>
      <c r="X16" s="72"/>
      <c r="Y16" s="72"/>
      <c r="Z16" s="72"/>
      <c r="AA16" s="72"/>
      <c r="AC16" s="71"/>
      <c r="AD16" s="71"/>
      <c r="AE16" s="71"/>
      <c r="AF16" s="72"/>
      <c r="AG16" s="72"/>
      <c r="AH16" s="72"/>
      <c r="AI16" s="72"/>
      <c r="AJ16" s="72"/>
    </row>
    <row r="17" s="12" customFormat="1" spans="1:36">
      <c r="A17" s="71"/>
      <c r="B17" s="71"/>
      <c r="C17" s="71"/>
      <c r="D17" s="71"/>
      <c r="E17" s="71"/>
      <c r="F17" s="71"/>
      <c r="G17" s="71"/>
      <c r="H17" s="71"/>
      <c r="J17" s="71"/>
      <c r="K17" s="71"/>
      <c r="L17" s="71"/>
      <c r="M17" s="71"/>
      <c r="N17" s="71"/>
      <c r="O17" s="71"/>
      <c r="P17" s="71"/>
      <c r="Q17" s="71"/>
      <c r="R17" s="62"/>
      <c r="S17" s="62"/>
      <c r="T17" s="71"/>
      <c r="U17" s="71"/>
      <c r="V17" s="71"/>
      <c r="W17" s="72"/>
      <c r="X17" s="72"/>
      <c r="Y17" s="72"/>
      <c r="Z17" s="72"/>
      <c r="AA17" s="72"/>
      <c r="AC17" s="71"/>
      <c r="AD17" s="71"/>
      <c r="AE17" s="71"/>
      <c r="AF17" s="72"/>
      <c r="AG17" s="72"/>
      <c r="AH17" s="72"/>
      <c r="AI17" s="72"/>
      <c r="AJ17" s="72"/>
    </row>
    <row r="18" s="12" customFormat="1" spans="1:36">
      <c r="A18" s="71"/>
      <c r="B18" s="71"/>
      <c r="C18" s="71"/>
      <c r="D18" s="71"/>
      <c r="E18" s="71"/>
      <c r="F18" s="71"/>
      <c r="G18" s="71"/>
      <c r="H18" s="71"/>
      <c r="J18" s="71"/>
      <c r="K18" s="71"/>
      <c r="L18" s="71"/>
      <c r="M18" s="71"/>
      <c r="N18" s="71"/>
      <c r="O18" s="71"/>
      <c r="P18" s="71"/>
      <c r="Q18" s="71"/>
      <c r="R18" s="62"/>
      <c r="S18" s="62"/>
      <c r="T18" s="71"/>
      <c r="U18" s="71"/>
      <c r="V18" s="71"/>
      <c r="W18" s="72"/>
      <c r="X18" s="72"/>
      <c r="Y18" s="72"/>
      <c r="Z18" s="72"/>
      <c r="AA18" s="72"/>
      <c r="AC18" s="71"/>
      <c r="AD18" s="71"/>
      <c r="AE18" s="71"/>
      <c r="AF18" s="72"/>
      <c r="AG18" s="72"/>
      <c r="AH18" s="72"/>
      <c r="AI18" s="72"/>
      <c r="AJ18" s="72"/>
    </row>
    <row r="19" s="12" customFormat="1" spans="1:36">
      <c r="T19" s="72"/>
      <c r="U19" s="72"/>
      <c r="V19" s="72"/>
      <c r="W19" s="72"/>
      <c r="X19" s="72"/>
      <c r="Y19" s="72"/>
      <c r="Z19" s="72"/>
      <c r="AA19" s="72"/>
    </row>
    <row r="20" s="12" customFormat="1" spans="1:36">
      <c r="T20" s="72"/>
      <c r="U20" s="72"/>
      <c r="V20" s="72"/>
      <c r="W20" s="72"/>
      <c r="X20" s="72"/>
      <c r="Y20" s="72"/>
      <c r="Z20" s="72"/>
      <c r="AA20" s="72"/>
    </row>
    <row r="21" s="12" customFormat="1"/>
  </sheetData>
  <mergeCells count="12">
    <mergeCell ref="A3:A5"/>
    <mergeCell ref="A6:A9"/>
    <mergeCell ref="A10:A13"/>
    <mergeCell ref="J3:J5"/>
    <mergeCell ref="J6:J9"/>
    <mergeCell ref="J10:J13"/>
    <mergeCell ref="T3:T5"/>
    <mergeCell ref="T6:T9"/>
    <mergeCell ref="T10:T13"/>
    <mergeCell ref="AC3:AC5"/>
    <mergeCell ref="AC6:AC9"/>
    <mergeCell ref="AC10:AC1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S30"/>
  <sheetViews>
    <sheetView topLeftCell="C1" workbookViewId="0">
      <selection activeCell="R18" sqref="R18"/>
    </sheetView>
  </sheetViews>
  <sheetFormatPr defaultColWidth="9.10714285714286" defaultRowHeight="16.8"/>
  <cols>
    <col min="1" max="1" width="5.33035714285714" customWidth="1"/>
    <col min="2" max="2" width="11.2142857142857" customWidth="1"/>
    <col min="3" max="3" width="8.5625" customWidth="1"/>
    <col min="4" max="4" width="12.4375" customWidth="1"/>
    <col min="5" max="5" width="13.8839285714286" customWidth="1"/>
    <col min="6" max="6" width="24.7767857142857" customWidth="1"/>
    <col min="7" max="7" width="22.3303571428571" customWidth="1"/>
    <col min="8" max="8" width="16.1071428571429" customWidth="1"/>
    <col min="9" max="9" width="5.5625" customWidth="1"/>
    <col min="11" max="11" width="5.33035714285714" customWidth="1"/>
    <col min="12" max="12" width="11.2142857142857" customWidth="1"/>
    <col min="13" max="13" width="8.5625" customWidth="1"/>
    <col min="14" max="14" width="13.5625" customWidth="1"/>
    <col min="15" max="15" width="13.8839285714286" customWidth="1"/>
    <col min="16" max="16" width="24.7767857142857" customWidth="1"/>
    <col min="17" max="17" width="16.8839285714286" customWidth="1"/>
    <col min="18" max="18" width="16.1071428571429" customWidth="1"/>
    <col min="19" max="19" width="5.5625" customWidth="1"/>
  </cols>
  <sheetData>
    <row r="1" s="39" customFormat="1" ht="46" spans="1:19">
      <c r="A1" s="40" t="str">
        <f>VLOOKUP(C1,'00设备表'!$D:$F,3,0)</f>
        <v>HW108-07</v>
      </c>
      <c r="B1" s="41"/>
      <c r="C1" s="42" t="str">
        <f>'00设备表'!D156</f>
        <v>网闸-1</v>
      </c>
      <c r="D1" s="43" t="str">
        <f>VLOOKUP(C1,'00设备表'!$D:$F,2,0)</f>
        <v>天融信TopRules(FT-A10)</v>
      </c>
      <c r="E1" s="43"/>
      <c r="F1" s="44"/>
      <c r="G1" s="44"/>
      <c r="H1" s="44"/>
      <c r="I1" s="44"/>
      <c r="J1" s="45"/>
      <c r="K1" s="40" t="str">
        <f>VLOOKUP(M1,'00设备表'!$D:$F,3,0)</f>
        <v>HW108-09</v>
      </c>
      <c r="L1" s="41"/>
      <c r="M1" s="42" t="str">
        <f>'00设备表'!D166</f>
        <v>网闸-2</v>
      </c>
      <c r="N1" s="43" t="str">
        <f>VLOOKUP(M1,'00设备表'!$D:$F,2,0)</f>
        <v>天融信TopRules(FT-A10)</v>
      </c>
      <c r="O1" s="44"/>
      <c r="P1" s="44"/>
      <c r="Q1" s="44"/>
      <c r="R1" s="44"/>
      <c r="S1" s="44"/>
    </row>
    <row r="2" s="12" customFormat="1" spans="1:19">
      <c r="A2" s="46" t="s">
        <v>775</v>
      </c>
      <c r="B2" s="47"/>
      <c r="C2" s="22" t="s">
        <v>777</v>
      </c>
      <c r="D2" s="22" t="s">
        <v>879</v>
      </c>
      <c r="E2" s="22" t="s">
        <v>880</v>
      </c>
      <c r="F2" s="22" t="s">
        <v>780</v>
      </c>
      <c r="G2" s="22" t="s">
        <v>781</v>
      </c>
      <c r="H2" s="23" t="s">
        <v>782</v>
      </c>
      <c r="I2" s="22" t="s">
        <v>335</v>
      </c>
      <c r="K2" s="46" t="s">
        <v>775</v>
      </c>
      <c r="L2" s="47"/>
      <c r="M2" s="22" t="s">
        <v>777</v>
      </c>
      <c r="N2" s="22" t="s">
        <v>879</v>
      </c>
      <c r="O2" s="22" t="s">
        <v>880</v>
      </c>
      <c r="P2" s="22" t="s">
        <v>780</v>
      </c>
      <c r="Q2" s="22" t="s">
        <v>781</v>
      </c>
      <c r="R2" s="23" t="s">
        <v>782</v>
      </c>
      <c r="S2" s="22" t="s">
        <v>335</v>
      </c>
    </row>
    <row r="3" s="12" customFormat="1" ht="31" spans="1:19">
      <c r="A3" s="48" t="s">
        <v>1020</v>
      </c>
      <c r="B3" s="48" t="s">
        <v>901</v>
      </c>
      <c r="C3" s="48" t="s">
        <v>882</v>
      </c>
      <c r="D3" s="48" t="s">
        <v>786</v>
      </c>
      <c r="E3" s="28"/>
      <c r="F3" s="28"/>
      <c r="G3" s="25"/>
      <c r="H3" s="27"/>
      <c r="I3" s="22"/>
      <c r="K3" s="48" t="s">
        <v>1020</v>
      </c>
      <c r="L3" s="48" t="s">
        <v>901</v>
      </c>
      <c r="M3" s="48" t="s">
        <v>882</v>
      </c>
      <c r="N3" s="48" t="s">
        <v>786</v>
      </c>
      <c r="O3" s="25"/>
      <c r="P3" s="25"/>
      <c r="Q3" s="25"/>
      <c r="R3" s="27"/>
      <c r="S3" s="22"/>
    </row>
    <row r="4" s="12" customFormat="1" spans="1:19">
      <c r="A4" s="48"/>
      <c r="B4" s="48"/>
      <c r="C4" s="49" t="s">
        <v>789</v>
      </c>
      <c r="D4" s="48" t="s">
        <v>786</v>
      </c>
      <c r="E4" s="10" t="str">
        <f>VLOOKUP(F4,'00设备表'!$D:$F,3,0)</f>
        <v>HW108-03</v>
      </c>
      <c r="F4" s="28" t="s">
        <v>526</v>
      </c>
      <c r="G4" s="50" t="str">
        <f>VLOOKUP(F4,'00设备表'!$D:$F,2,0)</f>
        <v>华为5855</v>
      </c>
      <c r="H4" s="30" t="s">
        <v>1021</v>
      </c>
      <c r="I4" s="24"/>
      <c r="K4" s="48"/>
      <c r="L4" s="48"/>
      <c r="M4" s="49" t="s">
        <v>789</v>
      </c>
      <c r="N4" s="48" t="s">
        <v>786</v>
      </c>
      <c r="O4" s="50" t="str">
        <f>VLOOKUP(P4,'00设备表'!$D:$F,3,0)</f>
        <v>HW108-03</v>
      </c>
      <c r="P4" s="28" t="s">
        <v>526</v>
      </c>
      <c r="Q4" s="50" t="str">
        <f>VLOOKUP(P4,'00设备表'!$D:$F,2,0)</f>
        <v>华为5855</v>
      </c>
      <c r="R4" s="30" t="s">
        <v>1022</v>
      </c>
      <c r="S4" s="24"/>
    </row>
    <row r="5" s="12" customFormat="1" spans="1:19">
      <c r="A5" s="48"/>
      <c r="B5" s="48" t="s">
        <v>794</v>
      </c>
      <c r="C5" s="48" t="s">
        <v>1023</v>
      </c>
      <c r="D5" s="48" t="s">
        <v>1013</v>
      </c>
      <c r="E5" s="10" t="str">
        <f>VLOOKUP(F5,'00设备表'!$D:$F,3,0)</f>
        <v>HW108-09</v>
      </c>
      <c r="F5" s="51" t="s">
        <v>557</v>
      </c>
      <c r="G5" s="50" t="str">
        <f>VLOOKUP(F5,'00设备表'!$D:$F,2,0)</f>
        <v>天融信TopRules(FT-A10)</v>
      </c>
      <c r="H5" s="48" t="s">
        <v>1024</v>
      </c>
      <c r="I5" s="24"/>
      <c r="K5" s="48"/>
      <c r="L5" s="48" t="s">
        <v>794</v>
      </c>
      <c r="M5" s="48" t="s">
        <v>1023</v>
      </c>
      <c r="N5" s="48" t="s">
        <v>1013</v>
      </c>
      <c r="O5" s="50" t="str">
        <f>VLOOKUP(P5,'00设备表'!$D:$F,3,0)</f>
        <v>HW108-07</v>
      </c>
      <c r="P5" s="31" t="s">
        <v>545</v>
      </c>
      <c r="Q5" s="50" t="str">
        <f>VLOOKUP(P5,'00设备表'!$D:$F,2,0)</f>
        <v>天融信TopRules(FT-A10)</v>
      </c>
      <c r="R5" s="48" t="s">
        <v>1024</v>
      </c>
      <c r="S5" s="24"/>
    </row>
    <row r="6" s="12" customFormat="1" spans="1:19">
      <c r="A6" s="48"/>
      <c r="B6" s="48"/>
      <c r="C6" s="48" t="s">
        <v>1025</v>
      </c>
      <c r="D6" s="48" t="s">
        <v>1013</v>
      </c>
      <c r="E6" s="10"/>
      <c r="F6" s="52"/>
      <c r="G6" s="50"/>
      <c r="H6" s="34"/>
      <c r="I6" s="24"/>
      <c r="K6" s="48"/>
      <c r="L6" s="48"/>
      <c r="M6" s="48" t="s">
        <v>1025</v>
      </c>
      <c r="N6" s="48" t="s">
        <v>1013</v>
      </c>
      <c r="O6" s="25"/>
      <c r="P6" s="31"/>
      <c r="Q6" s="25"/>
      <c r="R6" s="27"/>
      <c r="S6" s="24"/>
    </row>
    <row r="7" s="12" customFormat="1" spans="1:19">
      <c r="A7" s="48"/>
      <c r="B7" s="48"/>
      <c r="C7" s="48" t="s">
        <v>1026</v>
      </c>
      <c r="D7" s="48" t="s">
        <v>1013</v>
      </c>
      <c r="E7" s="28"/>
      <c r="F7" s="28"/>
      <c r="G7" s="33"/>
      <c r="H7" s="35"/>
      <c r="I7" s="24"/>
      <c r="K7" s="48"/>
      <c r="L7" s="48"/>
      <c r="M7" s="48" t="s">
        <v>1026</v>
      </c>
      <c r="N7" s="48" t="s">
        <v>1013</v>
      </c>
      <c r="O7" s="25"/>
      <c r="P7" s="31"/>
      <c r="Q7" s="33"/>
      <c r="R7" s="35"/>
      <c r="S7" s="24"/>
    </row>
    <row r="8" s="12" customFormat="1" spans="1:19">
      <c r="A8" s="48"/>
      <c r="B8" s="48"/>
      <c r="C8" s="48" t="s">
        <v>1027</v>
      </c>
      <c r="D8" s="48" t="s">
        <v>1013</v>
      </c>
      <c r="E8" s="28"/>
      <c r="F8" s="28"/>
      <c r="G8" s="33"/>
      <c r="H8" s="35"/>
      <c r="I8" s="24"/>
      <c r="K8" s="48"/>
      <c r="L8" s="48"/>
      <c r="M8" s="48" t="s">
        <v>1027</v>
      </c>
      <c r="N8" s="48" t="s">
        <v>1013</v>
      </c>
      <c r="O8" s="25"/>
      <c r="P8" s="31"/>
      <c r="Q8" s="33"/>
      <c r="R8" s="35"/>
      <c r="S8" s="24"/>
    </row>
    <row r="9" s="12" customFormat="1" spans="1:19">
      <c r="A9" s="48"/>
      <c r="B9" s="48" t="s">
        <v>799</v>
      </c>
      <c r="C9" s="48" t="s">
        <v>1023</v>
      </c>
      <c r="D9" s="48" t="s">
        <v>1028</v>
      </c>
      <c r="E9" s="28"/>
      <c r="F9" s="28"/>
      <c r="G9" s="33"/>
      <c r="H9" s="35"/>
      <c r="I9" s="24"/>
      <c r="K9" s="48"/>
      <c r="L9" s="48" t="s">
        <v>799</v>
      </c>
      <c r="M9" s="48" t="s">
        <v>1023</v>
      </c>
      <c r="N9" s="48" t="s">
        <v>1028</v>
      </c>
      <c r="O9" s="25"/>
      <c r="P9" s="31"/>
      <c r="Q9" s="33"/>
      <c r="R9" s="35"/>
      <c r="S9" s="24"/>
    </row>
    <row r="10" s="12" customFormat="1" spans="1:19">
      <c r="A10" s="48"/>
      <c r="B10" s="48"/>
      <c r="C10" s="48" t="s">
        <v>1025</v>
      </c>
      <c r="D10" s="48" t="s">
        <v>1028</v>
      </c>
      <c r="E10" s="28"/>
      <c r="F10" s="28"/>
      <c r="G10" s="33"/>
      <c r="H10" s="35"/>
      <c r="I10" s="24"/>
      <c r="K10" s="48"/>
      <c r="L10" s="48"/>
      <c r="M10" s="48" t="s">
        <v>1025</v>
      </c>
      <c r="N10" s="48" t="s">
        <v>1028</v>
      </c>
      <c r="O10" s="25"/>
      <c r="P10" s="31"/>
      <c r="Q10" s="33"/>
      <c r="R10" s="35"/>
      <c r="S10" s="24"/>
    </row>
    <row r="11" s="12" customFormat="1" spans="1:19">
      <c r="A11" s="48"/>
      <c r="B11" s="48"/>
      <c r="C11" s="48" t="s">
        <v>1026</v>
      </c>
      <c r="D11" s="48" t="s">
        <v>1028</v>
      </c>
      <c r="E11" s="28"/>
      <c r="F11" s="28"/>
      <c r="G11" s="25"/>
      <c r="H11" s="24"/>
      <c r="I11" s="24"/>
      <c r="K11" s="48"/>
      <c r="L11" s="48"/>
      <c r="M11" s="48" t="s">
        <v>1026</v>
      </c>
      <c r="N11" s="48" t="s">
        <v>1028</v>
      </c>
      <c r="O11" s="25"/>
      <c r="P11" s="31"/>
      <c r="Q11" s="25"/>
      <c r="R11" s="24"/>
      <c r="S11" s="24"/>
    </row>
    <row r="12" s="12" customFormat="1" spans="1:19">
      <c r="A12" s="48"/>
      <c r="B12" s="48"/>
      <c r="C12" s="48" t="s">
        <v>1027</v>
      </c>
      <c r="D12" s="48" t="s">
        <v>1028</v>
      </c>
      <c r="E12" s="48"/>
      <c r="F12" s="48"/>
      <c r="G12" s="26"/>
      <c r="H12" s="53"/>
      <c r="I12" s="24"/>
      <c r="K12" s="48"/>
      <c r="L12" s="48"/>
      <c r="M12" s="48" t="s">
        <v>1027</v>
      </c>
      <c r="N12" s="48" t="s">
        <v>1028</v>
      </c>
      <c r="O12" s="24"/>
      <c r="P12" s="54"/>
      <c r="Q12" s="26"/>
      <c r="R12" s="53"/>
      <c r="S12" s="24"/>
    </row>
    <row r="13" s="12" customFormat="1" spans="1:19">
      <c r="A13" s="48"/>
      <c r="B13" s="48" t="s">
        <v>800</v>
      </c>
      <c r="C13" s="48" t="s">
        <v>1029</v>
      </c>
      <c r="D13" s="48" t="s">
        <v>819</v>
      </c>
      <c r="E13" s="10" t="str">
        <f>VLOOKUP(F13,'00设备表'!$D:$F,3,0)</f>
        <v>HW105-01</v>
      </c>
      <c r="F13" s="28" t="s">
        <v>352</v>
      </c>
      <c r="G13" s="50" t="str">
        <f>VLOOKUP(F13,'00设备表'!$D:$F,2,0)</f>
        <v>华为CE8865-4C</v>
      </c>
      <c r="H13" s="34" t="s">
        <v>791</v>
      </c>
      <c r="I13" s="24"/>
      <c r="K13" s="48"/>
      <c r="L13" s="48" t="s">
        <v>800</v>
      </c>
      <c r="M13" s="48" t="s">
        <v>1029</v>
      </c>
      <c r="N13" s="48" t="s">
        <v>819</v>
      </c>
      <c r="O13" s="50" t="str">
        <f>VLOOKUP(P13,'00设备表'!$D:$F,3,0)</f>
        <v>HW105-02</v>
      </c>
      <c r="P13" s="55" t="s">
        <v>364</v>
      </c>
      <c r="Q13" s="50" t="str">
        <f>VLOOKUP(P13,'00设备表'!$D:$F,2,0)</f>
        <v>华为CE8865-4C</v>
      </c>
      <c r="R13" s="34" t="s">
        <v>791</v>
      </c>
      <c r="S13" s="24"/>
    </row>
    <row r="14" s="12" customFormat="1" spans="1:19">
      <c r="A14" s="48"/>
      <c r="B14" s="48"/>
      <c r="C14" s="48" t="s">
        <v>1030</v>
      </c>
      <c r="D14" s="48" t="s">
        <v>819</v>
      </c>
      <c r="E14" s="10"/>
      <c r="F14" s="28"/>
      <c r="G14" s="50"/>
      <c r="H14" s="34"/>
      <c r="I14" s="24"/>
      <c r="K14" s="48"/>
      <c r="L14" s="48"/>
      <c r="M14" s="48" t="s">
        <v>1030</v>
      </c>
      <c r="N14" s="48" t="s">
        <v>819</v>
      </c>
      <c r="O14" s="50"/>
      <c r="P14" s="55"/>
      <c r="Q14" s="50"/>
      <c r="R14" s="34"/>
      <c r="S14" s="24"/>
    </row>
    <row r="15" s="12" customFormat="1" spans="1:19">
      <c r="A15" s="48"/>
      <c r="B15" s="48"/>
      <c r="C15" s="48" t="s">
        <v>1031</v>
      </c>
      <c r="D15" s="48" t="s">
        <v>819</v>
      </c>
      <c r="E15" s="10"/>
      <c r="F15" s="28"/>
      <c r="G15" s="50"/>
      <c r="H15" s="34"/>
      <c r="I15" s="24"/>
      <c r="K15" s="48"/>
      <c r="L15" s="48"/>
      <c r="M15" s="48" t="s">
        <v>1031</v>
      </c>
      <c r="N15" s="48" t="s">
        <v>819</v>
      </c>
      <c r="O15" s="50"/>
      <c r="P15" s="55"/>
      <c r="Q15" s="50"/>
      <c r="R15" s="34"/>
      <c r="S15" s="24"/>
    </row>
    <row r="16" s="12" customFormat="1" spans="1:19">
      <c r="A16" s="48"/>
      <c r="B16" s="48"/>
      <c r="C16" s="48" t="s">
        <v>1032</v>
      </c>
      <c r="D16" s="48" t="s">
        <v>819</v>
      </c>
      <c r="E16" s="10"/>
      <c r="F16" s="28"/>
      <c r="G16" s="50"/>
      <c r="H16" s="34"/>
      <c r="I16" s="24"/>
      <c r="K16" s="48"/>
      <c r="L16" s="48"/>
      <c r="M16" s="48" t="s">
        <v>1032</v>
      </c>
      <c r="N16" s="48" t="s">
        <v>819</v>
      </c>
      <c r="O16" s="50"/>
      <c r="P16" s="55"/>
      <c r="Q16" s="50"/>
      <c r="R16" s="34"/>
      <c r="S16" s="24"/>
    </row>
    <row r="17" s="12" customFormat="1" ht="31" spans="1:19">
      <c r="A17" s="48" t="s">
        <v>1033</v>
      </c>
      <c r="B17" s="48" t="s">
        <v>901</v>
      </c>
      <c r="C17" s="48" t="s">
        <v>882</v>
      </c>
      <c r="D17" s="48" t="s">
        <v>786</v>
      </c>
      <c r="E17" s="28"/>
      <c r="F17" s="28"/>
      <c r="G17" s="25"/>
      <c r="H17" s="27"/>
      <c r="I17" s="22"/>
      <c r="K17" s="48" t="s">
        <v>1033</v>
      </c>
      <c r="L17" s="48" t="s">
        <v>901</v>
      </c>
      <c r="M17" s="48" t="s">
        <v>882</v>
      </c>
      <c r="N17" s="48" t="s">
        <v>786</v>
      </c>
      <c r="O17" s="25"/>
      <c r="P17" s="31"/>
      <c r="Q17" s="25"/>
      <c r="R17" s="27"/>
      <c r="S17" s="22"/>
    </row>
    <row r="18" s="12" customFormat="1" spans="1:19">
      <c r="A18" s="48"/>
      <c r="B18" s="48"/>
      <c r="C18" s="48" t="s">
        <v>789</v>
      </c>
      <c r="D18" s="48" t="s">
        <v>786</v>
      </c>
      <c r="E18" s="10" t="str">
        <f>VLOOKUP(F18,'00设备表'!$D:$F,3,0)</f>
        <v>HW108-03</v>
      </c>
      <c r="F18" s="28" t="s">
        <v>526</v>
      </c>
      <c r="G18" s="50" t="str">
        <f>VLOOKUP(F18,'00设备表'!$D:$F,2,0)</f>
        <v>华为5855</v>
      </c>
      <c r="H18" s="30" t="s">
        <v>1001</v>
      </c>
      <c r="I18" s="24"/>
      <c r="K18" s="48"/>
      <c r="L18" s="48"/>
      <c r="M18" s="48" t="s">
        <v>789</v>
      </c>
      <c r="N18" s="48" t="s">
        <v>786</v>
      </c>
      <c r="O18" s="50" t="str">
        <f>VLOOKUP(P18,'00设备表'!$D:$F,3,0)</f>
        <v>HW108-03</v>
      </c>
      <c r="P18" s="51" t="s">
        <v>526</v>
      </c>
      <c r="Q18" s="50" t="str">
        <f>VLOOKUP(P18,'00设备表'!$D:$F,2,0)</f>
        <v>华为5855</v>
      </c>
      <c r="R18" s="30" t="s">
        <v>1034</v>
      </c>
      <c r="S18" s="24"/>
    </row>
    <row r="19" s="12" customFormat="1" spans="1:19">
      <c r="A19" s="48"/>
      <c r="B19" s="48" t="s">
        <v>794</v>
      </c>
      <c r="C19" s="48" t="s">
        <v>1023</v>
      </c>
      <c r="D19" s="48" t="s">
        <v>1013</v>
      </c>
      <c r="E19" s="10" t="str">
        <f>VLOOKUP(F19,'00设备表'!$D:$F,3,0)</f>
        <v>HW108-09</v>
      </c>
      <c r="F19" s="51" t="s">
        <v>557</v>
      </c>
      <c r="G19" s="50" t="str">
        <f>VLOOKUP(F19,'00设备表'!$D:$F,2,0)</f>
        <v>天融信TopRules(FT-A10)</v>
      </c>
      <c r="H19" s="48" t="s">
        <v>1035</v>
      </c>
      <c r="I19" s="24"/>
      <c r="K19" s="48"/>
      <c r="L19" s="48" t="s">
        <v>794</v>
      </c>
      <c r="M19" s="48" t="s">
        <v>1023</v>
      </c>
      <c r="N19" s="48" t="s">
        <v>1013</v>
      </c>
      <c r="O19" s="50" t="str">
        <f>VLOOKUP(P19,'00设备表'!$D:$F,3,0)</f>
        <v>HW108-07</v>
      </c>
      <c r="P19" s="31" t="s">
        <v>545</v>
      </c>
      <c r="Q19" s="50" t="str">
        <f>VLOOKUP(P19,'00设备表'!$D:$F,2,0)</f>
        <v>天融信TopRules(FT-A10)</v>
      </c>
      <c r="R19" s="48" t="s">
        <v>1035</v>
      </c>
      <c r="S19" s="24"/>
    </row>
    <row r="20" s="12" customFormat="1" spans="1:19">
      <c r="A20" s="48"/>
      <c r="B20" s="48"/>
      <c r="C20" s="48" t="s">
        <v>1025</v>
      </c>
      <c r="D20" s="48" t="s">
        <v>1013</v>
      </c>
      <c r="E20" s="28"/>
      <c r="F20" s="28"/>
      <c r="G20" s="25"/>
      <c r="H20" s="27"/>
      <c r="I20" s="24"/>
      <c r="K20" s="48"/>
      <c r="L20" s="48"/>
      <c r="M20" s="48" t="s">
        <v>1025</v>
      </c>
      <c r="N20" s="48" t="s">
        <v>1013</v>
      </c>
      <c r="O20" s="25"/>
      <c r="P20" s="31"/>
      <c r="Q20" s="25"/>
      <c r="R20" s="27"/>
      <c r="S20" s="24"/>
    </row>
    <row r="21" s="12" customFormat="1" spans="1:19">
      <c r="A21" s="48"/>
      <c r="B21" s="48"/>
      <c r="C21" s="48" t="s">
        <v>1026</v>
      </c>
      <c r="D21" s="48" t="s">
        <v>1013</v>
      </c>
      <c r="E21" s="28"/>
      <c r="F21" s="28"/>
      <c r="G21" s="25"/>
      <c r="H21" s="27"/>
      <c r="I21" s="24"/>
      <c r="K21" s="48"/>
      <c r="L21" s="48"/>
      <c r="M21" s="48" t="s">
        <v>1026</v>
      </c>
      <c r="N21" s="48" t="s">
        <v>1013</v>
      </c>
      <c r="O21" s="25"/>
      <c r="P21" s="31"/>
      <c r="Q21" s="25"/>
      <c r="R21" s="27"/>
      <c r="S21" s="24"/>
    </row>
    <row r="22" s="12" customFormat="1" spans="1:19">
      <c r="A22" s="48"/>
      <c r="B22" s="48"/>
      <c r="C22" s="48" t="s">
        <v>1027</v>
      </c>
      <c r="D22" s="48" t="s">
        <v>1013</v>
      </c>
      <c r="E22" s="28"/>
      <c r="F22" s="28"/>
      <c r="G22" s="33"/>
      <c r="H22" s="35"/>
      <c r="I22" s="24"/>
      <c r="K22" s="48"/>
      <c r="L22" s="48"/>
      <c r="M22" s="48" t="s">
        <v>1027</v>
      </c>
      <c r="N22" s="48" t="s">
        <v>1013</v>
      </c>
      <c r="O22" s="25"/>
      <c r="P22" s="25"/>
      <c r="Q22" s="33"/>
      <c r="R22" s="35"/>
      <c r="S22" s="24"/>
    </row>
    <row r="23" s="12" customFormat="1" spans="1:19">
      <c r="A23" s="48"/>
      <c r="B23" s="48" t="s">
        <v>799</v>
      </c>
      <c r="C23" s="48" t="s">
        <v>1023</v>
      </c>
      <c r="D23" s="48" t="s">
        <v>1028</v>
      </c>
      <c r="E23" s="28"/>
      <c r="F23" s="28"/>
      <c r="G23" s="33"/>
      <c r="H23" s="35"/>
      <c r="I23" s="24"/>
      <c r="K23" s="48"/>
      <c r="L23" s="48" t="s">
        <v>799</v>
      </c>
      <c r="M23" s="48" t="s">
        <v>1023</v>
      </c>
      <c r="N23" s="48" t="s">
        <v>1028</v>
      </c>
      <c r="O23" s="25"/>
      <c r="P23" s="25"/>
      <c r="Q23" s="33"/>
      <c r="R23" s="35"/>
      <c r="S23" s="24"/>
    </row>
    <row r="24" s="12" customFormat="1" spans="1:19">
      <c r="A24" s="48"/>
      <c r="B24" s="48"/>
      <c r="C24" s="48" t="s">
        <v>1025</v>
      </c>
      <c r="D24" s="48" t="s">
        <v>1028</v>
      </c>
      <c r="E24" s="28"/>
      <c r="F24" s="28"/>
      <c r="G24" s="25"/>
      <c r="H24" s="24"/>
      <c r="I24" s="24"/>
      <c r="K24" s="48"/>
      <c r="L24" s="48"/>
      <c r="M24" s="48" t="s">
        <v>1025</v>
      </c>
      <c r="N24" s="48" t="s">
        <v>1028</v>
      </c>
      <c r="O24" s="25"/>
      <c r="P24" s="25"/>
      <c r="Q24" s="25"/>
      <c r="R24" s="24"/>
      <c r="S24" s="24"/>
    </row>
    <row r="25" s="12" customFormat="1" spans="1:19">
      <c r="A25" s="48"/>
      <c r="B25" s="48"/>
      <c r="C25" s="48" t="s">
        <v>1026</v>
      </c>
      <c r="D25" s="48" t="s">
        <v>1028</v>
      </c>
      <c r="E25" s="48"/>
      <c r="F25" s="48"/>
      <c r="G25" s="26"/>
      <c r="H25" s="53"/>
      <c r="I25" s="24"/>
      <c r="K25" s="48"/>
      <c r="L25" s="48"/>
      <c r="M25" s="48" t="s">
        <v>1026</v>
      </c>
      <c r="N25" s="48" t="s">
        <v>1028</v>
      </c>
      <c r="O25" s="24"/>
      <c r="P25" s="24"/>
      <c r="Q25" s="26"/>
      <c r="R25" s="53"/>
      <c r="S25" s="24"/>
    </row>
    <row r="26" s="12" customFormat="1" spans="1:19">
      <c r="A26" s="48"/>
      <c r="B26" s="48"/>
      <c r="C26" s="48" t="s">
        <v>1027</v>
      </c>
      <c r="D26" s="48" t="s">
        <v>1028</v>
      </c>
      <c r="E26" s="48"/>
      <c r="F26" s="48"/>
      <c r="G26" s="26"/>
      <c r="H26" s="53"/>
      <c r="I26" s="24"/>
      <c r="K26" s="48"/>
      <c r="L26" s="48"/>
      <c r="M26" s="48" t="s">
        <v>1027</v>
      </c>
      <c r="N26" s="48" t="s">
        <v>1028</v>
      </c>
      <c r="O26" s="24"/>
      <c r="P26" s="24"/>
      <c r="Q26" s="26"/>
      <c r="R26" s="53"/>
      <c r="S26" s="24"/>
    </row>
    <row r="27" s="12" customFormat="1" spans="1:19">
      <c r="A27" s="48"/>
      <c r="B27" s="48" t="s">
        <v>800</v>
      </c>
      <c r="C27" s="48" t="s">
        <v>1029</v>
      </c>
      <c r="D27" s="48" t="s">
        <v>819</v>
      </c>
      <c r="E27" s="10" t="str">
        <f>VLOOKUP(F27,'00设备表'!$D:$F,3,0)</f>
        <v>HW107-02</v>
      </c>
      <c r="F27" s="28" t="s">
        <v>450</v>
      </c>
      <c r="G27" s="50" t="str">
        <f>VLOOKUP(F27,'00设备表'!$D:$F,2,0)</f>
        <v>华为CE8865-4C</v>
      </c>
      <c r="H27" s="34" t="s">
        <v>791</v>
      </c>
      <c r="I27" s="24"/>
      <c r="K27" s="48"/>
      <c r="L27" s="48" t="s">
        <v>800</v>
      </c>
      <c r="M27" s="48" t="s">
        <v>1029</v>
      </c>
      <c r="N27" s="48" t="s">
        <v>819</v>
      </c>
      <c r="O27" s="50" t="str">
        <f>VLOOKUP(P27,'00设备表'!$D:$F,3,0)</f>
        <v>HW107-03</v>
      </c>
      <c r="P27" s="25" t="s">
        <v>461</v>
      </c>
      <c r="Q27" s="50" t="str">
        <f>VLOOKUP(P27,'00设备表'!$D:$F,2,0)</f>
        <v>华为CE8865-4C</v>
      </c>
      <c r="R27" s="34" t="s">
        <v>791</v>
      </c>
      <c r="S27" s="24"/>
    </row>
    <row r="28" s="12" customFormat="1" spans="1:19">
      <c r="A28" s="48"/>
      <c r="B28" s="48"/>
      <c r="C28" s="48" t="s">
        <v>1030</v>
      </c>
      <c r="D28" s="48" t="s">
        <v>819</v>
      </c>
      <c r="E28" s="10"/>
      <c r="F28" s="28"/>
      <c r="G28" s="50"/>
      <c r="H28" s="34"/>
      <c r="I28" s="24"/>
      <c r="K28" s="48"/>
      <c r="L28" s="48"/>
      <c r="M28" s="48" t="s">
        <v>1030</v>
      </c>
      <c r="N28" s="48" t="s">
        <v>819</v>
      </c>
      <c r="O28" s="56"/>
      <c r="P28" s="56"/>
      <c r="Q28" s="56"/>
      <c r="R28" s="56"/>
      <c r="S28" s="24"/>
    </row>
    <row r="29" s="12" customFormat="1" spans="1:19">
      <c r="A29" s="48"/>
      <c r="B29" s="48"/>
      <c r="C29" s="48" t="s">
        <v>1031</v>
      </c>
      <c r="D29" s="48" t="s">
        <v>819</v>
      </c>
      <c r="E29" s="56"/>
      <c r="F29" s="56"/>
      <c r="G29" s="56"/>
      <c r="H29" s="56"/>
      <c r="I29" s="56"/>
      <c r="K29" s="48"/>
      <c r="L29" s="48"/>
      <c r="M29" s="48" t="s">
        <v>1031</v>
      </c>
      <c r="N29" s="48" t="s">
        <v>819</v>
      </c>
      <c r="O29" s="56"/>
      <c r="P29" s="56"/>
      <c r="Q29" s="56"/>
      <c r="R29" s="56"/>
      <c r="S29" s="56"/>
    </row>
    <row r="30" s="12" customFormat="1" spans="1:19">
      <c r="A30" s="48"/>
      <c r="B30" s="48"/>
      <c r="C30" s="48" t="s">
        <v>1032</v>
      </c>
      <c r="D30" s="48" t="s">
        <v>819</v>
      </c>
      <c r="E30" s="56"/>
      <c r="F30" s="56"/>
      <c r="G30" s="56"/>
      <c r="H30" s="56"/>
      <c r="I30" s="56"/>
      <c r="K30" s="48"/>
      <c r="L30" s="48"/>
      <c r="M30" s="48" t="s">
        <v>1032</v>
      </c>
      <c r="N30" s="48" t="s">
        <v>819</v>
      </c>
      <c r="O30" s="56"/>
      <c r="P30" s="56"/>
      <c r="Q30" s="56"/>
      <c r="R30" s="56"/>
      <c r="S30" s="56"/>
    </row>
  </sheetData>
  <mergeCells count="24">
    <mergeCell ref="A1:B1"/>
    <mergeCell ref="K1:L1"/>
    <mergeCell ref="A2:B2"/>
    <mergeCell ref="K2:L2"/>
    <mergeCell ref="A3:A16"/>
    <mergeCell ref="A17:A30"/>
    <mergeCell ref="B3:B4"/>
    <mergeCell ref="B5:B8"/>
    <mergeCell ref="B9:B12"/>
    <mergeCell ref="B13:B16"/>
    <mergeCell ref="B17:B18"/>
    <mergeCell ref="B19:B22"/>
    <mergeCell ref="B23:B26"/>
    <mergeCell ref="B27:B30"/>
    <mergeCell ref="K3:K16"/>
    <mergeCell ref="K17:K30"/>
    <mergeCell ref="L3:L4"/>
    <mergeCell ref="L5:L8"/>
    <mergeCell ref="L9:L12"/>
    <mergeCell ref="L13:L16"/>
    <mergeCell ref="L17:L18"/>
    <mergeCell ref="L19:L22"/>
    <mergeCell ref="L23:L26"/>
    <mergeCell ref="L27:L30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Q18"/>
  <sheetViews>
    <sheetView zoomScale="85" zoomScaleNormal="85" workbookViewId="0">
      <selection activeCell="F25" sqref="F25"/>
    </sheetView>
  </sheetViews>
  <sheetFormatPr defaultColWidth="9.10714285714286" defaultRowHeight="16.8"/>
  <cols>
    <col min="1" max="1" width="8" style="1" customWidth="1"/>
    <col min="2" max="2" width="10.1071428571429" style="1" customWidth="1"/>
    <col min="3" max="3" width="17" style="1" customWidth="1"/>
    <col min="4" max="4" width="13.8839285714286" style="1" customWidth="1"/>
    <col min="5" max="5" width="24.7767857142857" style="1" customWidth="1"/>
    <col min="6" max="6" width="23.6696428571429" style="12" customWidth="1"/>
    <col min="7" max="7" width="16.1071428571429" style="16" customWidth="1"/>
    <col min="8" max="8" width="9.21428571428571" style="1" customWidth="1"/>
    <col min="9" max="9" width="9.10714285714286" style="1"/>
    <col min="10" max="10" width="7.5625" style="1" customWidth="1"/>
    <col min="11" max="11" width="9.4375" style="1" customWidth="1"/>
    <col min="12" max="12" width="12.5625" style="1" customWidth="1"/>
    <col min="13" max="13" width="13.8839285714286" style="1" customWidth="1"/>
    <col min="14" max="14" width="24.7767857142857" style="1" customWidth="1"/>
    <col min="15" max="15" width="24.8839285714286" style="12" customWidth="1"/>
    <col min="16" max="16" width="16.1071428571429" style="1" customWidth="1"/>
    <col min="17" max="17" width="9.88392857142857" style="1" customWidth="1"/>
    <col min="18" max="16384" width="9.10714285714286" style="1"/>
  </cols>
  <sheetData>
    <row r="1" s="15" customFormat="1" ht="46" spans="1:17">
      <c r="A1" s="10" t="str">
        <f>VLOOKUP(B1,'00设备表'!$D:$F,3,0)</f>
        <v>HW107-02</v>
      </c>
      <c r="B1" s="10" t="str">
        <f>'00设备表'!D74</f>
        <v>互联网区抗DDOS清洗-1</v>
      </c>
      <c r="C1" s="17" t="str">
        <f>VLOOKUP(B1,'00设备表'!$D:$F,2,0)</f>
        <v>华为1905</v>
      </c>
      <c r="D1" s="18"/>
      <c r="E1" s="18"/>
      <c r="F1" s="19"/>
      <c r="G1" s="20"/>
      <c r="H1" s="18"/>
      <c r="J1" s="10" t="str">
        <f>VLOOKUP(K1,'00设备表'!$D:$F,3,0)</f>
        <v>HW107-03</v>
      </c>
      <c r="K1" s="10" t="str">
        <f>'00设备表'!D83</f>
        <v>互联网区抗DDOS检测-2</v>
      </c>
      <c r="L1" s="10" t="str">
        <f>VLOOKUP(K1,'00设备表'!$D:$F,2,0)</f>
        <v>华为1905</v>
      </c>
      <c r="M1" s="18"/>
      <c r="N1" s="18"/>
      <c r="O1" s="19"/>
      <c r="P1" s="18"/>
      <c r="Q1" s="18"/>
    </row>
    <row r="2" spans="1:17">
      <c r="A2" s="21" t="s">
        <v>775</v>
      </c>
      <c r="B2" s="22" t="s">
        <v>777</v>
      </c>
      <c r="C2" s="22" t="s">
        <v>879</v>
      </c>
      <c r="D2" s="22" t="s">
        <v>880</v>
      </c>
      <c r="E2" s="22" t="s">
        <v>780</v>
      </c>
      <c r="F2" s="22" t="s">
        <v>781</v>
      </c>
      <c r="G2" s="22" t="s">
        <v>782</v>
      </c>
      <c r="H2" s="22" t="s">
        <v>335</v>
      </c>
      <c r="J2" s="21" t="s">
        <v>775</v>
      </c>
      <c r="K2" s="22" t="s">
        <v>777</v>
      </c>
      <c r="L2" s="22" t="s">
        <v>879</v>
      </c>
      <c r="M2" s="22" t="s">
        <v>880</v>
      </c>
      <c r="N2" s="22" t="s">
        <v>780</v>
      </c>
      <c r="O2" s="22" t="s">
        <v>781</v>
      </c>
      <c r="P2" s="23" t="s">
        <v>782</v>
      </c>
      <c r="Q2" s="22" t="s">
        <v>335</v>
      </c>
    </row>
    <row r="3" spans="1:17">
      <c r="A3" s="24" t="s">
        <v>881</v>
      </c>
      <c r="B3" s="24" t="s">
        <v>882</v>
      </c>
      <c r="C3" s="24" t="s">
        <v>786</v>
      </c>
      <c r="D3" s="25"/>
      <c r="E3" s="25"/>
      <c r="F3" s="25"/>
      <c r="G3" s="26"/>
      <c r="H3" s="22"/>
      <c r="J3" s="24" t="s">
        <v>881</v>
      </c>
      <c r="K3" s="24" t="s">
        <v>882</v>
      </c>
      <c r="L3" s="24" t="s">
        <v>786</v>
      </c>
      <c r="M3" s="25"/>
      <c r="N3" s="25"/>
      <c r="O3" s="25"/>
      <c r="P3" s="27"/>
      <c r="Q3" s="22"/>
    </row>
    <row r="4" spans="1:17">
      <c r="A4" s="24"/>
      <c r="B4" s="24" t="s">
        <v>789</v>
      </c>
      <c r="C4" s="24" t="s">
        <v>786</v>
      </c>
      <c r="D4" s="10" t="str">
        <f>VLOOKUP(E4,'00设备表'!$D:$F,3,0)</f>
        <v>HW107-03</v>
      </c>
      <c r="E4" s="28" t="s">
        <v>456</v>
      </c>
      <c r="F4" s="10" t="str">
        <f>VLOOKUP(E4,'00设备表'!$D:$F,2,0)</f>
        <v>华为5855</v>
      </c>
      <c r="G4" s="29" t="s">
        <v>917</v>
      </c>
      <c r="H4" s="22"/>
      <c r="J4" s="24"/>
      <c r="K4" s="24" t="s">
        <v>789</v>
      </c>
      <c r="L4" s="24" t="s">
        <v>786</v>
      </c>
      <c r="M4" s="10" t="str">
        <f>VLOOKUP(N4,'00设备表'!$D:$F,3,0)</f>
        <v>HW107-03</v>
      </c>
      <c r="N4" s="28" t="s">
        <v>456</v>
      </c>
      <c r="O4" s="10" t="str">
        <f>VLOOKUP(N4,'00设备表'!$D:$F,2,0)</f>
        <v>华为5855</v>
      </c>
      <c r="P4" s="30" t="s">
        <v>918</v>
      </c>
      <c r="Q4" s="22"/>
    </row>
    <row r="5" spans="1:17">
      <c r="A5" s="24"/>
      <c r="B5" s="24" t="s">
        <v>794</v>
      </c>
      <c r="C5" s="24" t="s">
        <v>1013</v>
      </c>
      <c r="D5" s="10"/>
      <c r="E5" s="31"/>
      <c r="F5" s="10"/>
      <c r="G5" s="26"/>
      <c r="H5" s="32"/>
      <c r="J5" s="24"/>
      <c r="K5" s="24" t="s">
        <v>794</v>
      </c>
      <c r="L5" s="24" t="s">
        <v>1013</v>
      </c>
      <c r="M5" s="10"/>
      <c r="N5" s="31"/>
      <c r="O5" s="10"/>
      <c r="P5" s="26"/>
      <c r="Q5" s="32"/>
    </row>
    <row r="6" spans="1:17">
      <c r="A6" s="24"/>
      <c r="B6" s="24" t="s">
        <v>799</v>
      </c>
      <c r="C6" s="24" t="s">
        <v>1013</v>
      </c>
      <c r="D6" s="10"/>
      <c r="E6" s="31"/>
      <c r="F6" s="10"/>
      <c r="G6" s="26"/>
      <c r="H6" s="32"/>
      <c r="J6" s="24"/>
      <c r="K6" s="24" t="s">
        <v>799</v>
      </c>
      <c r="L6" s="24" t="s">
        <v>1013</v>
      </c>
      <c r="M6" s="10"/>
      <c r="N6" s="31"/>
      <c r="O6" s="10"/>
      <c r="P6" s="26"/>
      <c r="Q6" s="32"/>
    </row>
    <row r="7" spans="1:17">
      <c r="A7" s="24"/>
      <c r="B7" s="24" t="s">
        <v>800</v>
      </c>
      <c r="C7" s="24" t="s">
        <v>1013</v>
      </c>
      <c r="D7" s="25"/>
      <c r="E7" s="25"/>
      <c r="F7" s="33"/>
      <c r="G7" s="34"/>
      <c r="H7" s="24"/>
      <c r="J7" s="24"/>
      <c r="K7" s="24" t="s">
        <v>800</v>
      </c>
      <c r="L7" s="24" t="s">
        <v>1013</v>
      </c>
      <c r="M7" s="25"/>
      <c r="N7" s="25"/>
      <c r="O7" s="33"/>
      <c r="P7" s="35"/>
      <c r="Q7" s="24"/>
    </row>
    <row r="8" spans="1:17">
      <c r="A8" s="24"/>
      <c r="B8" s="24" t="s">
        <v>801</v>
      </c>
      <c r="C8" s="24" t="s">
        <v>1013</v>
      </c>
      <c r="D8" s="25"/>
      <c r="E8" s="25"/>
      <c r="F8" s="33"/>
      <c r="G8" s="34"/>
      <c r="H8" s="24"/>
      <c r="J8" s="24"/>
      <c r="K8" s="24" t="s">
        <v>801</v>
      </c>
      <c r="L8" s="24" t="s">
        <v>1013</v>
      </c>
      <c r="M8" s="25"/>
      <c r="N8" s="25"/>
      <c r="O8" s="33"/>
      <c r="P8" s="35"/>
      <c r="Q8" s="24"/>
    </row>
    <row r="9" spans="1:17">
      <c r="A9" s="24" t="s">
        <v>889</v>
      </c>
      <c r="B9" s="24" t="s">
        <v>794</v>
      </c>
      <c r="C9" s="24" t="s">
        <v>952</v>
      </c>
      <c r="D9" s="10"/>
      <c r="E9" s="25"/>
      <c r="F9" s="10"/>
      <c r="G9" s="26"/>
      <c r="H9" s="24"/>
      <c r="J9" s="24" t="s">
        <v>889</v>
      </c>
      <c r="K9" s="24" t="s">
        <v>794</v>
      </c>
      <c r="L9" s="24" t="s">
        <v>952</v>
      </c>
      <c r="M9" s="10"/>
      <c r="N9" s="25"/>
      <c r="O9" s="10"/>
      <c r="P9" s="26"/>
      <c r="Q9" s="24"/>
    </row>
    <row r="10" spans="1:17">
      <c r="A10" s="24"/>
      <c r="B10" s="24" t="s">
        <v>799</v>
      </c>
      <c r="C10" s="24" t="s">
        <v>952</v>
      </c>
      <c r="D10" s="10"/>
      <c r="E10" s="25"/>
      <c r="F10" s="10"/>
      <c r="G10" s="26"/>
      <c r="H10" s="24"/>
      <c r="J10" s="24"/>
      <c r="K10" s="24" t="s">
        <v>799</v>
      </c>
      <c r="L10" s="24" t="s">
        <v>952</v>
      </c>
      <c r="M10" s="10"/>
      <c r="N10" s="25"/>
      <c r="O10" s="10"/>
      <c r="P10" s="26"/>
      <c r="Q10" s="24"/>
    </row>
    <row r="11" spans="1:17">
      <c r="A11" s="24"/>
      <c r="B11" s="24" t="s">
        <v>800</v>
      </c>
      <c r="C11" s="24" t="s">
        <v>952</v>
      </c>
      <c r="D11" s="10"/>
      <c r="E11" s="25"/>
      <c r="F11" s="10"/>
      <c r="G11" s="26"/>
      <c r="H11" s="24"/>
      <c r="J11" s="24"/>
      <c r="K11" s="24" t="s">
        <v>800</v>
      </c>
      <c r="L11" s="24" t="s">
        <v>952</v>
      </c>
      <c r="M11" s="10"/>
      <c r="N11" s="25"/>
      <c r="O11" s="10"/>
      <c r="P11" s="26"/>
      <c r="Q11" s="24"/>
    </row>
    <row r="12" spans="1:17">
      <c r="A12" s="24"/>
      <c r="B12" s="24" t="s">
        <v>801</v>
      </c>
      <c r="C12" s="24" t="s">
        <v>952</v>
      </c>
      <c r="D12" s="10"/>
      <c r="E12" s="25"/>
      <c r="F12" s="10"/>
      <c r="G12" s="26"/>
      <c r="H12" s="24"/>
      <c r="J12" s="24"/>
      <c r="K12" s="24" t="s">
        <v>801</v>
      </c>
      <c r="L12" s="24" t="s">
        <v>952</v>
      </c>
      <c r="M12" s="10"/>
      <c r="N12" s="25"/>
      <c r="O12" s="10"/>
      <c r="P12" s="26"/>
      <c r="Q12" s="24"/>
    </row>
    <row r="13" spans="1:17">
      <c r="A13" s="24" t="s">
        <v>1036</v>
      </c>
      <c r="B13" s="24" t="s">
        <v>794</v>
      </c>
      <c r="C13" s="24" t="s">
        <v>819</v>
      </c>
      <c r="D13" s="10" t="str">
        <f>VLOOKUP(E13,'00设备表'!$D:$F,3,0)</f>
        <v>HW107-02</v>
      </c>
      <c r="E13" s="25" t="s">
        <v>588</v>
      </c>
      <c r="F13" s="10" t="str">
        <f>VLOOKUP(E13,'00设备表'!$D:$F,2,0)</f>
        <v>华为OOSSMRC00</v>
      </c>
      <c r="G13" s="26" t="s">
        <v>912</v>
      </c>
      <c r="H13" s="24"/>
      <c r="J13" s="24" t="s">
        <v>1036</v>
      </c>
      <c r="K13" s="24" t="s">
        <v>794</v>
      </c>
      <c r="L13" s="24" t="s">
        <v>819</v>
      </c>
      <c r="M13" s="10" t="str">
        <f>VLOOKUP(N13,'00设备表'!$D:$F,3,0)</f>
        <v>HW107-02</v>
      </c>
      <c r="N13" s="25" t="s">
        <v>442</v>
      </c>
      <c r="O13" s="10" t="str">
        <f>VLOOKUP(N13,'00设备表'!$D:$F,2,0)</f>
        <v>华为CE6881H</v>
      </c>
      <c r="P13" s="24" t="s">
        <v>915</v>
      </c>
      <c r="Q13" s="24"/>
    </row>
    <row r="14" spans="1:17">
      <c r="A14" s="24"/>
      <c r="B14" s="24" t="s">
        <v>799</v>
      </c>
      <c r="C14" s="24" t="s">
        <v>819</v>
      </c>
      <c r="D14" s="10" t="str">
        <f>VLOOKUP(E14,'00设备表'!$D:$F,3,0)</f>
        <v>HW107-02</v>
      </c>
      <c r="E14" s="25" t="s">
        <v>588</v>
      </c>
      <c r="F14" s="10" t="str">
        <f>VLOOKUP(E14,'00设备表'!$D:$F,2,0)</f>
        <v>华为OOSSMRC00</v>
      </c>
      <c r="G14" s="26" t="s">
        <v>939</v>
      </c>
      <c r="H14" s="7"/>
      <c r="J14" s="24"/>
      <c r="K14" s="24" t="s">
        <v>799</v>
      </c>
      <c r="L14" s="24" t="s">
        <v>819</v>
      </c>
      <c r="M14" s="10" t="str">
        <f>VLOOKUP(N14,'00设备表'!$D:$F,3,0)</f>
        <v>HW107-02</v>
      </c>
      <c r="N14" s="25" t="s">
        <v>442</v>
      </c>
      <c r="O14" s="10" t="str">
        <f>VLOOKUP(N14,'00设备表'!$D:$F,2,0)</f>
        <v>华为CE6881H</v>
      </c>
      <c r="P14" s="24" t="s">
        <v>792</v>
      </c>
      <c r="Q14" s="7"/>
    </row>
    <row r="15" spans="1:17">
      <c r="A15" s="24"/>
      <c r="B15" s="24" t="s">
        <v>800</v>
      </c>
      <c r="C15" s="24" t="s">
        <v>819</v>
      </c>
      <c r="D15" s="10" t="str">
        <f>VLOOKUP(E15,'00设备表'!$D:$F,3,0)</f>
        <v>HW107-03</v>
      </c>
      <c r="E15" s="25" t="s">
        <v>596</v>
      </c>
      <c r="F15" s="10" t="str">
        <f>VLOOKUP(E15,'00设备表'!$D:$F,2,0)</f>
        <v>华为OOSSMRC00</v>
      </c>
      <c r="G15" s="26" t="s">
        <v>912</v>
      </c>
      <c r="H15" s="32"/>
      <c r="J15" s="24"/>
      <c r="K15" s="24" t="s">
        <v>800</v>
      </c>
      <c r="L15" s="24" t="s">
        <v>819</v>
      </c>
      <c r="M15" s="10" t="str">
        <f>VLOOKUP(N15,'00设备表'!$D:$F,3,0)</f>
        <v>HW107-03</v>
      </c>
      <c r="N15" s="25" t="s">
        <v>453</v>
      </c>
      <c r="O15" s="10" t="str">
        <f>VLOOKUP(N15,'00设备表'!$D:$F,2,0)</f>
        <v>华为CE6881H</v>
      </c>
      <c r="P15" s="24" t="s">
        <v>915</v>
      </c>
      <c r="Q15" s="32"/>
    </row>
    <row r="16" spans="1:17">
      <c r="A16" s="24"/>
      <c r="B16" s="24" t="s">
        <v>801</v>
      </c>
      <c r="C16" s="24" t="s">
        <v>819</v>
      </c>
      <c r="D16" s="10" t="str">
        <f>VLOOKUP(E16,'00设备表'!$D:$F,3,0)</f>
        <v>HW107-03</v>
      </c>
      <c r="E16" s="25" t="s">
        <v>596</v>
      </c>
      <c r="F16" s="10" t="str">
        <f>VLOOKUP(E16,'00设备表'!$D:$F,2,0)</f>
        <v>华为OOSSMRC00</v>
      </c>
      <c r="G16" s="26" t="s">
        <v>939</v>
      </c>
      <c r="H16" s="32"/>
      <c r="J16" s="24"/>
      <c r="K16" s="24" t="s">
        <v>801</v>
      </c>
      <c r="L16" s="24" t="s">
        <v>819</v>
      </c>
      <c r="M16" s="10" t="str">
        <f>VLOOKUP(N16,'00设备表'!$D:$F,3,0)</f>
        <v>HW107-03</v>
      </c>
      <c r="N16" s="25" t="s">
        <v>453</v>
      </c>
      <c r="O16" s="10" t="str">
        <f>VLOOKUP(N16,'00设备表'!$D:$F,2,0)</f>
        <v>华为CE6881H</v>
      </c>
      <c r="P16" s="24" t="s">
        <v>792</v>
      </c>
      <c r="Q16" s="32"/>
    </row>
    <row r="17" spans="1:17">
      <c r="A17" s="24"/>
      <c r="B17" s="24" t="s">
        <v>802</v>
      </c>
      <c r="C17" s="24" t="s">
        <v>819</v>
      </c>
      <c r="D17" s="36"/>
      <c r="E17" s="31"/>
      <c r="F17" s="36"/>
      <c r="G17" s="26"/>
      <c r="H17" s="32"/>
      <c r="J17" s="24"/>
      <c r="K17" s="24" t="s">
        <v>802</v>
      </c>
      <c r="L17" s="24" t="s">
        <v>819</v>
      </c>
      <c r="M17" s="36"/>
      <c r="N17" s="31"/>
      <c r="O17" s="36"/>
      <c r="P17" s="26"/>
      <c r="Q17" s="37"/>
    </row>
    <row r="18" spans="1:17">
      <c r="A18" s="24"/>
      <c r="B18" s="24" t="s">
        <v>803</v>
      </c>
      <c r="C18" s="24" t="s">
        <v>819</v>
      </c>
      <c r="D18" s="36"/>
      <c r="E18" s="31"/>
      <c r="F18" s="36"/>
      <c r="G18" s="26"/>
      <c r="H18" s="32"/>
      <c r="J18" s="24"/>
      <c r="K18" s="24" t="s">
        <v>803</v>
      </c>
      <c r="L18" s="24" t="s">
        <v>819</v>
      </c>
      <c r="M18" s="36"/>
      <c r="N18" s="31"/>
      <c r="O18" s="36"/>
      <c r="P18" s="38"/>
      <c r="Q18" s="37"/>
    </row>
  </sheetData>
  <mergeCells count="6">
    <mergeCell ref="A3:A8"/>
    <mergeCell ref="A9:A12"/>
    <mergeCell ref="A13:A18"/>
    <mergeCell ref="J3:J8"/>
    <mergeCell ref="J9:J12"/>
    <mergeCell ref="J13:J18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S6"/>
  <sheetViews>
    <sheetView showWhiteSpace="0" workbookViewId="0">
      <selection activeCell="I10" sqref="I10"/>
    </sheetView>
  </sheetViews>
  <sheetFormatPr defaultColWidth="9" defaultRowHeight="16.8" outlineLevelRow="5"/>
  <cols>
    <col min="1" max="3" width="9" style="1"/>
    <col min="4" max="4" width="16.3303571428571" style="1" customWidth="1"/>
    <col min="5" max="5" width="28.6696428571429" style="1" customWidth="1"/>
    <col min="6" max="7" width="9" style="1"/>
    <col min="8" max="8" width="15.4375" style="1" customWidth="1"/>
    <col min="9" max="9" width="9" style="1"/>
    <col min="10" max="10" width="13.7767857142857" style="1" customWidth="1"/>
    <col min="11" max="11" width="43.5625" style="1" customWidth="1"/>
    <col min="12" max="12" width="9.33035714285714" style="1"/>
    <col min="13" max="15" width="9" style="1"/>
    <col min="16" max="16" width="11.1071428571429" style="1" customWidth="1"/>
    <col min="17" max="17" width="9" style="1"/>
    <col min="18" max="18" width="10" style="1"/>
    <col min="19" max="16384" width="9" style="1"/>
  </cols>
  <sheetData>
    <row r="1" spans="1:19">
      <c r="A1" s="2" t="s">
        <v>1037</v>
      </c>
      <c r="B1" s="3"/>
      <c r="C1" s="3"/>
      <c r="D1" s="3"/>
      <c r="E1" s="3"/>
      <c r="F1" s="4"/>
      <c r="G1" s="2" t="s">
        <v>1038</v>
      </c>
      <c r="H1" s="3"/>
      <c r="I1" s="3"/>
      <c r="J1" s="3"/>
      <c r="K1" s="3"/>
      <c r="L1" s="4"/>
      <c r="M1" s="5" t="s">
        <v>1039</v>
      </c>
      <c r="N1" s="5" t="s">
        <v>1040</v>
      </c>
      <c r="O1" s="5" t="s">
        <v>1041</v>
      </c>
      <c r="P1" s="5" t="s">
        <v>335</v>
      </c>
    </row>
    <row r="2" ht="17" spans="1:19">
      <c r="A2" s="6" t="s">
        <v>1042</v>
      </c>
      <c r="B2" s="6" t="s">
        <v>1043</v>
      </c>
      <c r="C2" s="6" t="s">
        <v>1044</v>
      </c>
      <c r="D2" s="6" t="s">
        <v>325</v>
      </c>
      <c r="E2" s="6" t="s">
        <v>3</v>
      </c>
      <c r="F2" s="6" t="s">
        <v>777</v>
      </c>
      <c r="G2" s="6" t="s">
        <v>1042</v>
      </c>
      <c r="H2" s="6" t="s">
        <v>1043</v>
      </c>
      <c r="I2" s="6" t="s">
        <v>1044</v>
      </c>
      <c r="J2" s="6" t="s">
        <v>325</v>
      </c>
      <c r="K2" s="6" t="s">
        <v>3</v>
      </c>
      <c r="L2" s="6" t="s">
        <v>777</v>
      </c>
      <c r="M2" s="5"/>
      <c r="N2" s="5"/>
      <c r="O2" s="5"/>
      <c r="P2" s="5"/>
    </row>
    <row r="3" ht="34" spans="1:19">
      <c r="A3" s="7" t="s">
        <v>1045</v>
      </c>
      <c r="B3" s="8" t="s">
        <v>138</v>
      </c>
      <c r="C3" s="9" t="s">
        <v>1046</v>
      </c>
      <c r="D3" s="10" t="str">
        <f>VLOOKUP(E3,'00设备表'!$D:$F,3,0)</f>
        <v>HW105-01</v>
      </c>
      <c r="E3" s="9" t="s">
        <v>337</v>
      </c>
      <c r="F3" s="11" t="s">
        <v>1047</v>
      </c>
      <c r="G3" s="9" t="s">
        <v>1048</v>
      </c>
      <c r="H3" s="9" t="s">
        <v>1049</v>
      </c>
      <c r="I3" s="9" t="s">
        <v>617</v>
      </c>
      <c r="J3" s="10" t="str">
        <f>VLOOKUP(K3,'00设备表'!$D:$F,3,0)</f>
        <v>01-15</v>
      </c>
      <c r="K3" s="9" t="s">
        <v>618</v>
      </c>
      <c r="L3" s="11" t="s">
        <v>1050</v>
      </c>
      <c r="M3" s="9">
        <v>0</v>
      </c>
      <c r="N3" s="9" t="s">
        <v>1051</v>
      </c>
      <c r="O3" s="9" t="s">
        <v>1051</v>
      </c>
      <c r="P3" s="8" t="s">
        <v>1052</v>
      </c>
      <c r="Q3" s="12"/>
    </row>
    <row r="4" ht="34" spans="1:19">
      <c r="A4" s="7"/>
      <c r="B4" s="8"/>
      <c r="C4" s="9"/>
      <c r="D4" s="10" t="str">
        <f>VLOOKUP(E4,'00设备表'!$D:$F,3,0)</f>
        <v>HW107-02</v>
      </c>
      <c r="E4" s="9" t="s">
        <v>441</v>
      </c>
      <c r="F4" s="11" t="s">
        <v>1053</v>
      </c>
      <c r="G4" s="9"/>
      <c r="H4" s="9"/>
      <c r="I4" s="9"/>
      <c r="J4" s="10" t="str">
        <f>VLOOKUP(K4,'00设备表'!$D:$F,3,0)</f>
        <v>01-15</v>
      </c>
      <c r="K4" s="9" t="s">
        <v>621</v>
      </c>
      <c r="L4" s="11" t="s">
        <v>1050</v>
      </c>
      <c r="M4" s="9">
        <v>0</v>
      </c>
      <c r="N4" s="9" t="s">
        <v>1051</v>
      </c>
      <c r="O4" s="9" t="s">
        <v>1051</v>
      </c>
      <c r="P4" s="8" t="s">
        <v>1052</v>
      </c>
      <c r="Q4" s="12"/>
      <c r="R4" s="13"/>
      <c r="S4" s="14"/>
    </row>
    <row r="5" ht="17" spans="1:19">
      <c r="A5" s="7" t="s">
        <v>1045</v>
      </c>
      <c r="B5" s="8" t="s">
        <v>138</v>
      </c>
      <c r="C5" s="9" t="s">
        <v>1046</v>
      </c>
      <c r="D5" s="10" t="str">
        <f>VLOOKUP(E5,'00设备表'!$D:$F,3,0)</f>
        <v>HW105-04</v>
      </c>
      <c r="E5" s="9" t="s">
        <v>582</v>
      </c>
      <c r="F5" s="11" t="s">
        <v>950</v>
      </c>
      <c r="G5" s="7" t="s">
        <v>1045</v>
      </c>
      <c r="H5" s="9" t="s">
        <v>1054</v>
      </c>
      <c r="I5" s="9" t="s">
        <v>1055</v>
      </c>
      <c r="J5" s="10"/>
      <c r="K5" s="9" t="s">
        <v>1056</v>
      </c>
      <c r="L5" s="11"/>
      <c r="M5" s="9">
        <v>0</v>
      </c>
      <c r="N5" s="9" t="s">
        <v>1051</v>
      </c>
      <c r="O5" s="9" t="s">
        <v>1051</v>
      </c>
      <c r="P5" s="8" t="s">
        <v>1052</v>
      </c>
      <c r="Q5" s="12"/>
    </row>
    <row r="6" ht="17" spans="1:19">
      <c r="A6" s="7"/>
      <c r="B6" s="8"/>
      <c r="C6" s="9"/>
      <c r="D6" s="10" t="str">
        <f>VLOOKUP(E6,'00设备表'!$D:$F,3,0)</f>
        <v>HW107-07</v>
      </c>
      <c r="E6" s="9" t="s">
        <v>592</v>
      </c>
      <c r="F6" s="11" t="s">
        <v>950</v>
      </c>
      <c r="G6" s="7"/>
      <c r="H6" s="9"/>
      <c r="I6" s="9"/>
      <c r="J6" s="10"/>
      <c r="K6" s="9" t="s">
        <v>1057</v>
      </c>
      <c r="L6" s="11"/>
      <c r="M6" s="9">
        <v>0</v>
      </c>
      <c r="N6" s="9" t="s">
        <v>1051</v>
      </c>
      <c r="O6" s="9" t="s">
        <v>1051</v>
      </c>
      <c r="P6" s="8" t="s">
        <v>1052</v>
      </c>
      <c r="Q6" s="12"/>
      <c r="R6" s="13"/>
      <c r="S6" s="14"/>
    </row>
  </sheetData>
  <autoFilter xmlns:etc="http://www.wps.cn/officeDocument/2017/etCustomData" ref="A2:S6" etc:filterBottomFollowUsedRange="0">
    <extLst/>
  </autoFilter>
  <mergeCells count="18">
    <mergeCell ref="A1:F1"/>
    <mergeCell ref="G1:L1"/>
    <mergeCell ref="A3:A4"/>
    <mergeCell ref="A5:A6"/>
    <mergeCell ref="B3:B4"/>
    <mergeCell ref="B5:B6"/>
    <mergeCell ref="C3:C4"/>
    <mergeCell ref="C5:C6"/>
    <mergeCell ref="G3:G4"/>
    <mergeCell ref="G5:G6"/>
    <mergeCell ref="H3:H4"/>
    <mergeCell ref="H5:H6"/>
    <mergeCell ref="I3:I4"/>
    <mergeCell ref="I5:I6"/>
    <mergeCell ref="M1:M2"/>
    <mergeCell ref="N1:N2"/>
    <mergeCell ref="O1:O2"/>
    <mergeCell ref="P1:P2"/>
  </mergeCells>
  <pageMargins left="0.75" right="0.75" top="1" bottom="1" header="0.5" footer="0.5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42" master="" otherUserPermission="visible"/>
  <rangeList sheetStid="41" master="" otherUserPermission="visible"/>
  <rangeList sheetStid="39" master="" otherUserPermission="visible"/>
  <rangeList sheetStid="40" master="" otherUserPermission="visible"/>
  <rangeList sheetStid="16" master="" otherUserPermission="visible"/>
  <rangeList sheetStid="38" master="" otherUserPermission="visible">
    <arrUserId title="区域1_2_2_2_4" rangeCreator="" othersAccessPermission="edit"/>
  </rangeList>
  <rangeList sheetStid="1" master="" otherUserPermission="visible"/>
  <rangeList sheetStid="6" master="" otherUserPermission="visible"/>
  <rangeList sheetStid="17" master="" otherUserPermission="visible"/>
  <rangeList sheetStid="50" master="" otherUserPermission="visible"/>
  <rangeList sheetStid="2" master="" otherUserPermission="visible"/>
  <rangeList sheetStid="3" master="" otherUserPermission="visible"/>
  <rangeList sheetStid="45" master="" otherUserPermission="visible"/>
  <rangeList sheetStid="5" master="" otherUserPermission="visible"/>
  <rangeList sheetStid="51" master="" otherUserPermission="visible"/>
  <rangeList sheetStid="7" master="" otherUserPermission="visible"/>
  <rangeList sheetStid="46" master="" otherUserPermission="visible"/>
  <rangeList sheetStid="11" master="" otherUserPermission="visible"/>
  <rangeList sheetStid="13" master="" otherUserPermission="visible"/>
  <rangeList sheetStid="12" master="" otherUserPermission="visible"/>
  <rangeList sheetStid="14" master="" otherUserPermission="visible"/>
  <rangeList sheetStid="24" master="" otherUserPermission="visible"/>
  <rangeList sheetStid="22" master="" otherUserPermission="visible"/>
  <rangeList sheetStid="26" master="" otherUserPermission="visible"/>
  <rangeList sheetStid="35" master="" otherUserPermission="visible"/>
  <rangeList sheetStid="4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建设规模表-硬件</vt:lpstr>
      <vt:lpstr>组网拓扑</vt:lpstr>
      <vt:lpstr>机房平面</vt:lpstr>
      <vt:lpstr>机架立面图</vt:lpstr>
      <vt:lpstr>设备功耗表</vt:lpstr>
      <vt:lpstr>布线计划表</vt:lpstr>
      <vt:lpstr>材料表</vt:lpstr>
      <vt:lpstr>00设备表</vt:lpstr>
      <vt:lpstr>01核心交换机(6台)</vt:lpstr>
      <vt:lpstr>02出口防火墙(本+异6台)</vt:lpstr>
      <vt:lpstr>03出口交换机(2台)</vt:lpstr>
      <vt:lpstr>04业务（计算）交换机(4台)</vt:lpstr>
      <vt:lpstr>05业务（存储）交换机(4台)</vt:lpstr>
      <vt:lpstr>06业务（对象存储）交换机(2台) </vt:lpstr>
      <vt:lpstr>07业务（裸金属）交换机(2台)</vt:lpstr>
      <vt:lpstr>08业务（专线）交换机(4台) </vt:lpstr>
      <vt:lpstr>09安全接入交换机(4台)</vt:lpstr>
      <vt:lpstr>10安全池接入交换机(4台) </vt:lpstr>
      <vt:lpstr>11管理区管理接入交换机(4台)</vt:lpstr>
      <vt:lpstr>12运维区业务交换机(2台)</vt:lpstr>
      <vt:lpstr>13业务管理交换机(4台)</vt:lpstr>
      <vt:lpstr>14带外管理交换机(6台)</vt:lpstr>
      <vt:lpstr>15SSL VPN网关(2台)</vt:lpstr>
      <vt:lpstr>16探针(4台)</vt:lpstr>
      <vt:lpstr>17网闸(2台)</vt:lpstr>
      <vt:lpstr>18抗DDOS设备(2台)</vt:lpstr>
      <vt:lpstr>链路调度表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盛宴</cp:lastModifiedBy>
  <dcterms:created xsi:type="dcterms:W3CDTF">2015-06-06T02:19:00Z</dcterms:created>
  <dcterms:modified xsi:type="dcterms:W3CDTF">2026-01-08T08:28:03Z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CA29F52CB44144A5AC9088756A635259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