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PkaGooglemapPlot\"/>
    </mc:Choice>
  </mc:AlternateContent>
  <bookViews>
    <workbookView xWindow="0" yWindow="0" windowWidth="25200" windowHeight="12300" activeTab="5"/>
  </bookViews>
  <sheets>
    <sheet name="data" sheetId="1" r:id="rId1"/>
    <sheet name="data2" sheetId="2" r:id="rId2"/>
    <sheet name="story idea" sheetId="3" r:id="rId3"/>
    <sheet name="region" sheetId="5" r:id="rId4"/>
    <sheet name="growth" sheetId="7" r:id="rId5"/>
    <sheet name="view" sheetId="6" r:id="rId6"/>
    <sheet name="random info to add" sheetId="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7" l="1"/>
  <c r="B6" i="7"/>
  <c r="C5" i="7"/>
  <c r="B5" i="7"/>
  <c r="C4" i="7"/>
  <c r="C3" i="7"/>
  <c r="I210" i="3" l="1"/>
  <c r="J210" i="3"/>
  <c r="H210" i="3"/>
  <c r="E212" i="3"/>
  <c r="E213" i="3" s="1"/>
  <c r="I211" i="3" s="1"/>
  <c r="F212" i="3"/>
  <c r="F213" i="3" s="1"/>
  <c r="J211" i="3" s="1"/>
  <c r="D212" i="3"/>
  <c r="D213" i="3" s="1"/>
  <c r="H211" i="3" s="1"/>
  <c r="F159" i="3" l="1"/>
  <c r="E159" i="3"/>
  <c r="D159" i="3"/>
  <c r="C159" i="3"/>
  <c r="F158" i="3"/>
  <c r="E158" i="3"/>
  <c r="B129" i="3"/>
  <c r="C129" i="3"/>
  <c r="D129" i="3"/>
  <c r="E129" i="3"/>
  <c r="F129" i="3"/>
  <c r="B130" i="3"/>
  <c r="C130" i="3"/>
  <c r="D130" i="3"/>
  <c r="E130" i="3"/>
  <c r="F130" i="3"/>
  <c r="B131" i="3"/>
  <c r="C131" i="3"/>
  <c r="D131" i="3"/>
  <c r="E131" i="3"/>
  <c r="F131" i="3"/>
  <c r="B132" i="3"/>
  <c r="C132" i="3"/>
  <c r="F134" i="3"/>
  <c r="E134" i="3"/>
  <c r="D134" i="3"/>
  <c r="C134" i="3"/>
  <c r="F133" i="3"/>
  <c r="E133" i="3"/>
  <c r="G123" i="3"/>
  <c r="F123" i="3"/>
  <c r="D123" i="3"/>
  <c r="C123" i="3"/>
  <c r="B123" i="3"/>
  <c r="G122" i="3"/>
  <c r="F122" i="3"/>
  <c r="D122" i="3"/>
  <c r="C122" i="3"/>
  <c r="B122" i="3"/>
  <c r="G121" i="3"/>
  <c r="D121" i="3"/>
  <c r="C121" i="3"/>
  <c r="B121" i="3"/>
  <c r="G120" i="3"/>
  <c r="E120" i="3"/>
  <c r="D120" i="3"/>
  <c r="C120" i="3"/>
  <c r="B120" i="3"/>
  <c r="E119" i="3"/>
  <c r="D119" i="3"/>
  <c r="C119" i="3"/>
  <c r="B119" i="3"/>
  <c r="J2" i="4"/>
  <c r="I2" i="4"/>
  <c r="K2" i="4" s="1"/>
  <c r="J14" i="1" l="1"/>
  <c r="J15" i="1"/>
  <c r="J16" i="1"/>
  <c r="J17" i="1"/>
  <c r="H14" i="1"/>
  <c r="H13" i="1"/>
  <c r="I16" i="1"/>
  <c r="I17" i="1"/>
  <c r="G13" i="1"/>
  <c r="G14" i="1"/>
  <c r="G15" i="1"/>
  <c r="G16" i="1"/>
  <c r="G17" i="1"/>
  <c r="G2" i="1"/>
  <c r="C13" i="1" l="1"/>
  <c r="C14" i="1"/>
  <c r="C15" i="1"/>
  <c r="C16" i="1"/>
  <c r="C17" i="1"/>
  <c r="B13" i="1"/>
  <c r="B14" i="1"/>
  <c r="B15" i="1"/>
  <c r="B16" i="1"/>
  <c r="B17" i="1"/>
</calcChain>
</file>

<file path=xl/comments1.xml><?xml version="1.0" encoding="utf-8"?>
<comments xmlns="http://schemas.openxmlformats.org/spreadsheetml/2006/main">
  <authors>
    <author>Pinksock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Pinksock:</t>
        </r>
        <r>
          <rPr>
            <sz val="9"/>
            <color indexed="81"/>
            <rFont val="Tahoma"/>
            <charset val="1"/>
          </rPr>
          <t xml:space="preserve">
1024 data
120 documentation
104 web service
103 interactive map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Pinksock:</t>
        </r>
        <r>
          <rPr>
            <sz val="9"/>
            <color indexed="81"/>
            <rFont val="Tahoma"/>
            <charset val="1"/>
          </rPr>
          <t xml:space="preserve">
these are all published counts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Pinksock:</t>
        </r>
        <r>
          <rPr>
            <sz val="9"/>
            <color indexed="81"/>
            <rFont val="Tahoma"/>
            <charset val="1"/>
          </rPr>
          <t xml:space="preserve">
there's 1 without a date showing between 2017 and 2017. omitted
https://open.alberta.ca/opendata/rvimaps</t>
        </r>
      </text>
    </comment>
  </commentList>
</comments>
</file>

<file path=xl/comments2.xml><?xml version="1.0" encoding="utf-8"?>
<comments xmlns="http://schemas.openxmlformats.org/spreadsheetml/2006/main">
  <authors>
    <author>Pinksock</author>
  </authors>
  <commentList>
    <comment ref="B123" authorId="0" shapeId="0">
      <text>
        <r>
          <rPr>
            <b/>
            <sz val="9"/>
            <color indexed="81"/>
            <rFont val="Tahoma"/>
            <charset val="1"/>
          </rPr>
          <t>Pinksock:</t>
        </r>
        <r>
          <rPr>
            <sz val="9"/>
            <color indexed="81"/>
            <rFont val="Tahoma"/>
            <charset val="1"/>
          </rPr>
          <t xml:space="preserve">
these are all published counts</t>
        </r>
      </text>
    </comment>
    <comment ref="C123" authorId="0" shapeId="0">
      <text>
        <r>
          <rPr>
            <b/>
            <sz val="9"/>
            <color indexed="81"/>
            <rFont val="Tahoma"/>
            <charset val="1"/>
          </rPr>
          <t>Pinksock:</t>
        </r>
        <r>
          <rPr>
            <sz val="9"/>
            <color indexed="81"/>
            <rFont val="Tahoma"/>
            <charset val="1"/>
          </rPr>
          <t xml:space="preserve">
there's 1 without a date showing between 2017 and 2017. omitted
https://open.alberta.ca/opendata/rvimaps</t>
        </r>
      </text>
    </comment>
    <comment ref="F129" authorId="0" shapeId="0">
      <text>
        <r>
          <rPr>
            <b/>
            <sz val="9"/>
            <color indexed="81"/>
            <rFont val="Tahoma"/>
            <charset val="1"/>
          </rPr>
          <t>Pinksock:</t>
        </r>
        <r>
          <rPr>
            <sz val="9"/>
            <color indexed="81"/>
            <rFont val="Tahoma"/>
            <charset val="1"/>
          </rPr>
          <t xml:space="preserve">
these are all published counts</t>
        </r>
      </text>
    </comment>
    <comment ref="F130" authorId="0" shapeId="0">
      <text>
        <r>
          <rPr>
            <b/>
            <sz val="9"/>
            <color indexed="81"/>
            <rFont val="Tahoma"/>
            <charset val="1"/>
          </rPr>
          <t>Pinksock:</t>
        </r>
        <r>
          <rPr>
            <sz val="9"/>
            <color indexed="81"/>
            <rFont val="Tahoma"/>
            <charset val="1"/>
          </rPr>
          <t xml:space="preserve">
there's 1 without a date showing between 2017 and 2017. omitted
https://open.alberta.ca/opendata/rvimaps</t>
        </r>
      </text>
    </comment>
  </commentList>
</comments>
</file>

<file path=xl/sharedStrings.xml><?xml version="1.0" encoding="utf-8"?>
<sst xmlns="http://schemas.openxmlformats.org/spreadsheetml/2006/main" count="328" uniqueCount="121">
  <si>
    <t>BC</t>
  </si>
  <si>
    <t>Fire Perimeters - Current</t>
  </si>
  <si>
    <t>COALFILE Database</t>
  </si>
  <si>
    <t>MSP Blue Book</t>
  </si>
  <si>
    <t>VRI - Forest Vegetation Composite Polygons and Rank 1 Layer</t>
  </si>
  <si>
    <t>Fire Perimeters - Historical</t>
  </si>
  <si>
    <t># open datasets</t>
  </si>
  <si>
    <t>1 most popular dataset</t>
  </si>
  <si>
    <t>2 most popular dataset</t>
  </si>
  <si>
    <t>3 most popular dataset</t>
  </si>
  <si>
    <t>4 most popular dataset</t>
  </si>
  <si>
    <t>5 most popular dataset</t>
  </si>
  <si>
    <t>1 views count</t>
  </si>
  <si>
    <t>2 views count</t>
  </si>
  <si>
    <t>3 views count</t>
  </si>
  <si>
    <t>4 views count</t>
  </si>
  <si>
    <t>5 views count</t>
  </si>
  <si>
    <t>2014 published count</t>
  </si>
  <si>
    <t>2015 published count</t>
  </si>
  <si>
    <t>2016 published count</t>
  </si>
  <si>
    <t>2017 published count</t>
  </si>
  <si>
    <t>2018 published count</t>
  </si>
  <si>
    <t>Alberta Non-Profit Listing</t>
  </si>
  <si>
    <t>AB</t>
  </si>
  <si>
    <t>Income Support Caseload, Alberta</t>
  </si>
  <si>
    <t>Frequency and Ranking of Baby Names by Year and Gender</t>
  </si>
  <si>
    <t>Class size by school year, jurisdiction, and grade, Alberta</t>
  </si>
  <si>
    <t>Provincial Access/Topographic Map Series - 1:250 000 Scale Maps</t>
  </si>
  <si>
    <t>comment</t>
  </si>
  <si>
    <t>most data has 0 views and is GIS data. The top viewed are all from 2018. A ton of geo data. Odd data like cows killed by farmers might be in there.</t>
  </si>
  <si>
    <t>NWT</t>
  </si>
  <si>
    <t>SK</t>
  </si>
  <si>
    <t>QC</t>
  </si>
  <si>
    <t>na</t>
  </si>
  <si>
    <t xml:space="preserve">sometimes hard to decide what really is "open data". </t>
  </si>
  <si>
    <t>NL</t>
  </si>
  <si>
    <t>Access to Information Requests</t>
  </si>
  <si>
    <t>Provincial and Regional Population Projections</t>
  </si>
  <si>
    <t>Sources of Income and Taxation</t>
  </si>
  <si>
    <t>Volunteer and Non-Profit Sector Census</t>
  </si>
  <si>
    <t>Health Regions</t>
  </si>
  <si>
    <t>multiple broken links means some data not open anymore. 20*55 pages of data links. Can be multiple open data within links (chart data and excel for example or 2 datasets, one for 2014 then another with a 2016 update)</t>
  </si>
  <si>
    <t>PEI</t>
  </si>
  <si>
    <t>meaningful data only</t>
  </si>
  <si>
    <t>OD0013 Motor Vehicle Collisions from 1980</t>
  </si>
  <si>
    <t>OD0009 Official School Enrolment from 1999</t>
  </si>
  <si>
    <t>OD0033 Motor Vehicle Registrations from 1918</t>
  </si>
  <si>
    <t>OD0001 Pesticide Analysis for Stream Water</t>
  </si>
  <si>
    <t>OD0038 Groundwater Level Monitoring</t>
  </si>
  <si>
    <t>nothing useful</t>
  </si>
  <si>
    <t>meaningful data only. +5 and +1 in 2014 and 2015 for spacial data</t>
  </si>
  <si>
    <t>NS</t>
  </si>
  <si>
    <t>Crown Land</t>
  </si>
  <si>
    <t>Nova Scotia Government Employee Absenteeism</t>
  </si>
  <si>
    <t>Birth Registrations 1864-1877, 1908-1917 (delayed registrations 1830-1917)</t>
  </si>
  <si>
    <t>Marriage Bonds 1763-1864; Marriage Registrations 1864-1942</t>
  </si>
  <si>
    <t>Death Registrations 1864-1877, 1908-1967; City of Halifax 1890-1908</t>
  </si>
  <si>
    <t>750 results in catalog but 535 "datasets" on main portal page (https://data.novascotia.ca)?</t>
  </si>
  <si>
    <t>NB</t>
  </si>
  <si>
    <t>Genealogy Information - NB Provincial Archives / Information généalogique - Archives provinciales du NB.</t>
  </si>
  <si>
    <t>NB Business Employee Counts (NAICS 2016) / Nombre d'employés d'entreprises du Nouveau-Brunswick (SCIAN 2016)</t>
  </si>
  <si>
    <t>NB Births By County 1980-2016 / Naissances au N.-B. selon le comté 1980-2016</t>
  </si>
  <si>
    <t>Economic and Social Indicators (NB) / Indicateurs économiques et sociaux (N-B)</t>
  </si>
  <si>
    <t>NB Corporate Affairs – Active Provincial Corporations, October 2017 / Registre des Affaires corporatives NB – Corporations provinciales actives, octobre 2017</t>
  </si>
  <si>
    <t>ON</t>
  </si>
  <si>
    <t>YK</t>
  </si>
  <si>
    <t>NB, NS, PEI using same style portal</t>
  </si>
  <si>
    <t>open datasets</t>
  </si>
  <si>
    <t>Value</t>
  </si>
  <si>
    <t>Type</t>
  </si>
  <si>
    <t>Province</t>
  </si>
  <si>
    <t>Canada</t>
  </si>
  <si>
    <t>Veterans Affairs Canada</t>
  </si>
  <si>
    <t>Treasury Board of Canada Secretariat</t>
  </si>
  <si>
    <t>Canadian Heritage</t>
  </si>
  <si>
    <t>Natural Resources Canada</t>
  </si>
  <si>
    <t>number of downloads in last year in the views count rows</t>
  </si>
  <si>
    <t>region / Région</t>
  </si>
  <si>
    <t>visits / Visites</t>
  </si>
  <si>
    <t>percentage of total visits / Pourcentage du nombre total de visites</t>
  </si>
  <si>
    <t>year / année</t>
  </si>
  <si>
    <t>month / mois</t>
  </si>
  <si>
    <t>visits / visites</t>
  </si>
  <si>
    <t>downloads / téléchargements</t>
  </si>
  <si>
    <t>Nova Scotia</t>
  </si>
  <si>
    <t>New Brunswick</t>
  </si>
  <si>
    <t>Newfoundland and Labrador</t>
  </si>
  <si>
    <t>Prince Edward Island</t>
  </si>
  <si>
    <t>Open Canada visits</t>
  </si>
  <si>
    <t>Most viewed</t>
  </si>
  <si>
    <t>2nd most viewed</t>
  </si>
  <si>
    <t>3rd most viewed</t>
  </si>
  <si>
    <t>4th most viewed</t>
  </si>
  <si>
    <t>5th most viewed</t>
  </si>
  <si>
    <t>But there is still a long way to go…</t>
  </si>
  <si>
    <t>every 4 visits leads to a download on open canada</t>
  </si>
  <si>
    <t>Maybe there is more interesting data out there like:</t>
  </si>
  <si>
    <t>pei</t>
  </si>
  <si>
    <t>ns</t>
  </si>
  <si>
    <t>nb</t>
  </si>
  <si>
    <t>population</t>
  </si>
  <si>
    <t>top 5 total views</t>
  </si>
  <si>
    <t>views per 1000</t>
  </si>
  <si>
    <t>probably better just to quote the actual numbers…</t>
  </si>
  <si>
    <t>Views</t>
  </si>
  <si>
    <t xml:space="preserve">Ontario </t>
  </si>
  <si>
    <t xml:space="preserve">Quebec </t>
  </si>
  <si>
    <t xml:space="preserve">British Columbia </t>
  </si>
  <si>
    <t xml:space="preserve">Alberta </t>
  </si>
  <si>
    <t xml:space="preserve">Nova Scotia </t>
  </si>
  <si>
    <t xml:space="preserve">Manitoba </t>
  </si>
  <si>
    <t xml:space="preserve">Saskatchewan </t>
  </si>
  <si>
    <t xml:space="preserve">New Brunswick </t>
  </si>
  <si>
    <t xml:space="preserve">Newfoundland and Labrador </t>
  </si>
  <si>
    <t xml:space="preserve">Prince Edward Island </t>
  </si>
  <si>
    <t xml:space="preserve">Northwest Territories </t>
  </si>
  <si>
    <t xml:space="preserve">Yukon Territory </t>
  </si>
  <si>
    <t xml:space="preserve">Nunavut </t>
  </si>
  <si>
    <t>region</t>
  </si>
  <si>
    <t>unknown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</si>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</sst>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5" fillId="0" borderId="0" xfId="0" applyFont="1"/>
    <xf numFmtId="0" fontId="0" fillId="0" borderId="0" xfId="0" applyAlignment="1">
      <alignment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3" borderId="0" xfId="0" applyFill="1"/>
    <xf numFmtId="10" fontId="0" fillId="0" borderId="0" xfId="0" applyNumberFormat="1"/>
    <xf numFmtId="1" fontId="0" fillId="3" borderId="0" xfId="0" applyNumberFormat="1" applyFill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3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'story idea'!$B$1</c:f>
              <c:strCache>
                <c:ptCount val="1"/>
                <c:pt idx="0">
                  <c:v>visits / Visites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'story idea'!$A$2:$A$15</c:f>
              <c:strCache>
                <c:ptCount val="14"/>
                <c:pt idx="0">
                  <c:v>Ontario </c:v>
                </c:pt>
                <c:pt idx="1">
                  <c:v>Quebec </c:v>
                </c:pt>
                <c:pt idx="2">
                  <c:v>British Columbia </c:v>
                </c:pt>
                <c:pt idx="3">
                  <c:v>Alberta </c:v>
                </c:pt>
                <c:pt idx="4">
                  <c:v>Nova Scotia </c:v>
                </c:pt>
                <c:pt idx="5">
                  <c:v>Manitoba </c:v>
                </c:pt>
                <c:pt idx="6">
                  <c:v>Saskatchewan </c:v>
                </c:pt>
                <c:pt idx="7">
                  <c:v>New Brunswick </c:v>
                </c:pt>
                <c:pt idx="8">
                  <c:v>Newfoundland and Labrador </c:v>
                </c:pt>
                <c:pt idx="9">
                  <c:v>Prince Edward Island </c:v>
                </c:pt>
                <c:pt idx="10">
                  <c:v>Northwest Territories </c:v>
                </c:pt>
                <c:pt idx="11">
                  <c:v>Yukon Territory </c:v>
                </c:pt>
                <c:pt idx="12">
                  <c:v>Nunavut </c:v>
                </c:pt>
                <c:pt idx="13">
                  <c:v>unknown</c:v>
                </c:pt>
              </c:strCache>
            </c:strRef>
          </c:cat>
          <c:val>
            <c:numRef>
              <c:f>'story idea'!$B$2:$B$15</c:f>
              <c:numCache>
                <c:formatCode>General</c:formatCode>
                <c:ptCount val="14"/>
                <c:pt idx="0">
                  <c:v>1688854</c:v>
                </c:pt>
                <c:pt idx="1">
                  <c:v>681946</c:v>
                </c:pt>
                <c:pt idx="2">
                  <c:v>316088</c:v>
                </c:pt>
                <c:pt idx="3">
                  <c:v>239466</c:v>
                </c:pt>
                <c:pt idx="4">
                  <c:v>73692</c:v>
                </c:pt>
                <c:pt idx="5">
                  <c:v>68850</c:v>
                </c:pt>
                <c:pt idx="6">
                  <c:v>55539</c:v>
                </c:pt>
                <c:pt idx="7">
                  <c:v>49483</c:v>
                </c:pt>
                <c:pt idx="8">
                  <c:v>24731</c:v>
                </c:pt>
                <c:pt idx="9">
                  <c:v>13933</c:v>
                </c:pt>
                <c:pt idx="10">
                  <c:v>5966</c:v>
                </c:pt>
                <c:pt idx="11">
                  <c:v>5366</c:v>
                </c:pt>
                <c:pt idx="12">
                  <c:v>1388</c:v>
                </c:pt>
                <c:pt idx="13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065-A8C0-631678FE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6587872"/>
        <c:axId val="1877478016"/>
      </c:barChart>
      <c:catAx>
        <c:axId val="19365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78016"/>
        <c:crosses val="autoZero"/>
        <c:auto val="1"/>
        <c:lblAlgn val="ctr"/>
        <c:lblOffset val="100"/>
        <c:noMultiLvlLbl val="0"/>
      </c:catAx>
      <c:valAx>
        <c:axId val="18774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Brunswickers want open data!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'story idea'!$B$39</c:f>
              <c:strCache>
                <c:ptCount val="1"/>
                <c:pt idx="0">
                  <c:v>Open Canada visits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02-4D0D-995B-97D1567D92AE}"/>
              </c:ext>
            </c:extLst>
          </c:dPt>
          <c:cat>
            <c:strRef>
              <c:f>'story idea'!$A$40:$A$43</c:f>
              <c:strCache>
                <c:ptCount val="4"/>
                <c:pt idx="0">
                  <c:v>Nova Scotia</c:v>
                </c:pt>
                <c:pt idx="1">
                  <c:v>New Brunswick</c:v>
                </c:pt>
                <c:pt idx="2">
                  <c:v>Newfoundland and Labrador</c:v>
                </c:pt>
                <c:pt idx="3">
                  <c:v>Prince Edward Island</c:v>
                </c:pt>
              </c:strCache>
            </c:strRef>
          </c:cat>
          <c:val>
            <c:numRef>
              <c:f>'story idea'!$B$40:$B$43</c:f>
              <c:numCache>
                <c:formatCode>General</c:formatCode>
                <c:ptCount val="4"/>
                <c:pt idx="0">
                  <c:v>73692</c:v>
                </c:pt>
                <c:pt idx="1">
                  <c:v>49483</c:v>
                </c:pt>
                <c:pt idx="2">
                  <c:v>24731</c:v>
                </c:pt>
                <c:pt idx="3">
                  <c:v>13933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2-4D0D-995B-97D1567D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6595472"/>
        <c:axId val="1763466800"/>
      </c:barChart>
      <c:catAx>
        <c:axId val="19365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66800"/>
        <c:crosses val="autoZero"/>
        <c:auto val="1"/>
        <c:lblAlgn val="ctr"/>
        <c:lblOffset val="100"/>
        <c:noMultiLvlLbl val="0"/>
      </c:catAx>
      <c:valAx>
        <c:axId val="17634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595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But Open Data in NB is not very interesting...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'story idea'!$A$65</c:f>
              <c:strCache>
                <c:ptCount val="1"/>
                <c:pt idx="0">
                  <c:v>Most 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'story idea'!$B$64:$D$64</c:f>
              <c:strCache>
                <c:ptCount val="3"/>
                <c:pt idx="0">
                  <c:v>PEI</c:v>
                </c:pt>
                <c:pt idx="1">
                  <c:v>NS</c:v>
                </c:pt>
                <c:pt idx="2">
                  <c:v>NB</c:v>
                </c:pt>
              </c:strCache>
            </c:strRef>
          </c:cat>
          <c:val>
            <c:numRef>
              <c:f>'story idea'!$B$65:$D$65</c:f>
              <c:numCache>
                <c:formatCode>General</c:formatCode>
                <c:ptCount val="3"/>
                <c:pt idx="0">
                  <c:v>641</c:v>
                </c:pt>
                <c:pt idx="1">
                  <c:v>24151</c:v>
                </c:pt>
                <c:pt idx="2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D-40B2-9415-E1E9C91B5489}"/>
            </c:ext>
          </c:extLst>
        </c:ser>
        <c:ser>
          <c:idx val="1"/>
          <c:order val="1"/>
          <c:tx>
            <c:strRef>
              <c:f>'story idea'!$A$66</c:f>
              <c:strCache>
                <c:ptCount val="1"/>
                <c:pt idx="0">
                  <c:v>2nd most viewed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'story idea'!$B$64:$D$64</c:f>
              <c:strCache>
                <c:ptCount val="3"/>
                <c:pt idx="0">
                  <c:v>PEI</c:v>
                </c:pt>
                <c:pt idx="1">
                  <c:v>NS</c:v>
                </c:pt>
                <c:pt idx="2">
                  <c:v>NB</c:v>
                </c:pt>
              </c:strCache>
            </c:strRef>
          </c:cat>
          <c:val>
            <c:numRef>
              <c:f>'story idea'!$B$66:$D$66</c:f>
              <c:numCache>
                <c:formatCode>General</c:formatCode>
                <c:ptCount val="3"/>
                <c:pt idx="0">
                  <c:v>533</c:v>
                </c:pt>
                <c:pt idx="1">
                  <c:v>8333</c:v>
                </c:pt>
                <c:pt idx="2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D-40B2-9415-E1E9C91B5489}"/>
            </c:ext>
          </c:extLst>
        </c:ser>
        <c:ser>
          <c:idx val="2"/>
          <c:order val="2"/>
          <c:tx>
            <c:strRef>
              <c:f>'story idea'!$A$67</c:f>
              <c:strCache>
                <c:ptCount val="1"/>
                <c:pt idx="0">
                  <c:v>3rd most viewed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'story idea'!$B$64:$D$64</c:f>
              <c:strCache>
                <c:ptCount val="3"/>
                <c:pt idx="0">
                  <c:v>PEI</c:v>
                </c:pt>
                <c:pt idx="1">
                  <c:v>NS</c:v>
                </c:pt>
                <c:pt idx="2">
                  <c:v>NB</c:v>
                </c:pt>
              </c:strCache>
            </c:strRef>
          </c:cat>
          <c:val>
            <c:numRef>
              <c:f>'story idea'!$B$67:$D$67</c:f>
              <c:numCache>
                <c:formatCode>General</c:formatCode>
                <c:ptCount val="3"/>
                <c:pt idx="0">
                  <c:v>484</c:v>
                </c:pt>
                <c:pt idx="1">
                  <c:v>7290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D-40B2-9415-E1E9C91B5489}"/>
            </c:ext>
          </c:extLst>
        </c:ser>
        <c:ser>
          <c:idx val="3"/>
          <c:order val="3"/>
          <c:tx>
            <c:strRef>
              <c:f>'story idea'!$A$68</c:f>
              <c:strCache>
                <c:ptCount val="1"/>
                <c:pt idx="0">
                  <c:v>4th most viewed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'story idea'!$B$64:$D$64</c:f>
              <c:strCache>
                <c:ptCount val="3"/>
                <c:pt idx="0">
                  <c:v>PEI</c:v>
                </c:pt>
                <c:pt idx="1">
                  <c:v>NS</c:v>
                </c:pt>
                <c:pt idx="2">
                  <c:v>NB</c:v>
                </c:pt>
              </c:strCache>
            </c:strRef>
          </c:cat>
          <c:val>
            <c:numRef>
              <c:f>'story idea'!$B$68:$D$68</c:f>
              <c:numCache>
                <c:formatCode>General</c:formatCode>
                <c:ptCount val="3"/>
                <c:pt idx="0">
                  <c:v>419</c:v>
                </c:pt>
                <c:pt idx="1">
                  <c:v>5970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D-40B2-9415-E1E9C91B5489}"/>
            </c:ext>
          </c:extLst>
        </c:ser>
        <c:ser>
          <c:idx val="4"/>
          <c:order val="4"/>
          <c:tx>
            <c:strRef>
              <c:f>'story idea'!$A$69</c:f>
              <c:strCache>
                <c:ptCount val="1"/>
                <c:pt idx="0">
                  <c:v>5th most viewed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'story idea'!$B$64:$D$64</c:f>
              <c:strCache>
                <c:ptCount val="3"/>
                <c:pt idx="0">
                  <c:v>PEI</c:v>
                </c:pt>
                <c:pt idx="1">
                  <c:v>NS</c:v>
                </c:pt>
                <c:pt idx="2">
                  <c:v>NB</c:v>
                </c:pt>
              </c:strCache>
            </c:strRef>
          </c:cat>
          <c:val>
            <c:numRef>
              <c:f>'story idea'!$B$69:$D$69</c:f>
              <c:numCache>
                <c:formatCode>General</c:formatCode>
                <c:ptCount val="3"/>
                <c:pt idx="0">
                  <c:v>414</c:v>
                </c:pt>
                <c:pt idx="1">
                  <c:v>5933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D-40B2-9415-E1E9C91B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453168"/>
        <c:axId val="1875156352"/>
      </c:barChart>
      <c:catAx>
        <c:axId val="18754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56352"/>
        <c:crosses val="autoZero"/>
        <c:auto val="1"/>
        <c:lblAlgn val="ctr"/>
        <c:lblOffset val="100"/>
        <c:noMultiLvlLbl val="0"/>
      </c:catAx>
      <c:valAx>
        <c:axId val="18751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5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'story idea'!$A$129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'story idea'!$B$128:$F$128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idea'!$B$129:$F$129</c:f>
              <c:numCache>
                <c:formatCode>General</c:formatCode>
                <c:ptCount val="5"/>
                <c:pt idx="0">
                  <c:v>138</c:v>
                </c:pt>
                <c:pt idx="1">
                  <c:v>43</c:v>
                </c:pt>
                <c:pt idx="2">
                  <c:v>49</c:v>
                </c:pt>
                <c:pt idx="3">
                  <c:v>31</c:v>
                </c:pt>
                <c:pt idx="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B-4D98-A6BF-8F555FBA7546}"/>
            </c:ext>
          </c:extLst>
        </c:ser>
        <c:ser>
          <c:idx val="1"/>
          <c:order val="1"/>
          <c:tx>
            <c:strRef>
              <c:f>'story idea'!$A$130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'story idea'!$B$128:$F$128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idea'!$B$130:$F$130</c:f>
              <c:numCache>
                <c:formatCode>General</c:formatCode>
                <c:ptCount val="5"/>
                <c:pt idx="0">
                  <c:v>57</c:v>
                </c:pt>
                <c:pt idx="1">
                  <c:v>407</c:v>
                </c:pt>
                <c:pt idx="2">
                  <c:v>1389</c:v>
                </c:pt>
                <c:pt idx="3">
                  <c:v>263</c:v>
                </c:pt>
                <c:pt idx="4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B-4D98-A6BF-8F555FBA7546}"/>
            </c:ext>
          </c:extLst>
        </c:ser>
        <c:ser>
          <c:idx val="2"/>
          <c:order val="2"/>
          <c:tx>
            <c:strRef>
              <c:f>'story idea'!$A$131</c:f>
              <c:strCache>
                <c:ptCount val="1"/>
                <c:pt idx="0">
                  <c:v>QC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'story idea'!$B$128:$F$128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idea'!$B$131:$F$131</c:f>
              <c:numCache>
                <c:formatCode>General</c:formatCode>
                <c:ptCount val="5"/>
                <c:pt idx="0">
                  <c:v>82</c:v>
                </c:pt>
                <c:pt idx="1">
                  <c:v>87</c:v>
                </c:pt>
                <c:pt idx="2">
                  <c:v>193</c:v>
                </c:pt>
                <c:pt idx="3">
                  <c:v>233</c:v>
                </c:pt>
                <c:pt idx="4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B-4D98-A6BF-8F555FBA7546}"/>
            </c:ext>
          </c:extLst>
        </c:ser>
        <c:ser>
          <c:idx val="3"/>
          <c:order val="3"/>
          <c:tx>
            <c:strRef>
              <c:f>'story idea'!$A$132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'story idea'!$B$128:$F$128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idea'!$B$132:$F$132</c:f>
              <c:numCache>
                <c:formatCode>General</c:formatCode>
                <c:ptCount val="5"/>
                <c:pt idx="0">
                  <c:v>21</c:v>
                </c:pt>
                <c:pt idx="1">
                  <c:v>44</c:v>
                </c:pt>
                <c:pt idx="2">
                  <c:v>14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B-4D98-A6BF-8F555FBA7546}"/>
            </c:ext>
          </c:extLst>
        </c:ser>
        <c:ser>
          <c:idx val="4"/>
          <c:order val="4"/>
          <c:tx>
            <c:strRef>
              <c:f>'story idea'!$A$133</c:f>
              <c:strCache>
                <c:ptCount val="1"/>
                <c:pt idx="0">
                  <c:v>PEI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'story idea'!$B$128:$F$128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idea'!$B$133:$F$133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B-4D98-A6BF-8F555FBA7546}"/>
            </c:ext>
          </c:extLst>
        </c:ser>
        <c:ser>
          <c:idx val="5"/>
          <c:order val="5"/>
          <c:tx>
            <c:strRef>
              <c:f>'story idea'!$A$134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'story idea'!$B$128:$F$128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idea'!$B$134:$F$134</c:f>
              <c:numCache>
                <c:formatCode>General</c:formatCode>
                <c:ptCount val="5"/>
                <c:pt idx="0">
                  <c:v>0</c:v>
                </c:pt>
                <c:pt idx="1">
                  <c:v>228</c:v>
                </c:pt>
                <c:pt idx="2">
                  <c:v>221</c:v>
                </c:pt>
                <c:pt idx="3">
                  <c:v>231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B-4D98-A6BF-8F555FBA7546}"/>
            </c:ext>
          </c:extLst>
        </c:ser>
        <c:ser>
          <c:idx val="6"/>
          <c:order val="6"/>
          <c:tx>
            <c:strRef>
              <c:f>'story idea'!$A$135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'story idea'!$B$128:$F$128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idea'!$B$135:$F$135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B-4D98-A6BF-8F555FBA7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299616"/>
        <c:axId val="1944090528"/>
      </c:lineChart>
      <c:catAx>
        <c:axId val="19462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90528"/>
        <c:crosses val="autoZero"/>
        <c:auto val="1"/>
        <c:lblAlgn val="ctr"/>
        <c:lblOffset val="100"/>
        <c:noMultiLvlLbl val="0"/>
      </c:catAx>
      <c:valAx>
        <c:axId val="19440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 least we</a:t>
            </a:r>
            <a:r>
              <a:rPr lang="en-CA" baseline="0"/>
              <a:t> are c</a:t>
            </a:r>
            <a:r>
              <a:rPr lang="en-CA"/>
              <a:t>atching</a:t>
            </a:r>
            <a:r>
              <a:rPr lang="en-CA" baseline="0"/>
              <a:t> up with new open datasets!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'story idea'!$A$158</c:f>
              <c:strCache>
                <c:ptCount val="1"/>
                <c:pt idx="0">
                  <c:v>PEI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'story idea'!$B$157:$F$157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idea'!$B$158:$F$158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9-4013-8078-0A3B2943CBDB}"/>
            </c:ext>
          </c:extLst>
        </c:ser>
        <c:ser>
          <c:idx val="1"/>
          <c:order val="1"/>
          <c:tx>
            <c:strRef>
              <c:f>'story idea'!$A$159</c:f>
              <c:strCache>
                <c:ptCount val="1"/>
                <c:pt idx="0">
                  <c:v>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'story idea'!$B$157:$F$157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idea'!$B$159:$F$159</c:f>
              <c:numCache>
                <c:formatCode>General</c:formatCode>
                <c:ptCount val="5"/>
                <c:pt idx="0">
                  <c:v>0</c:v>
                </c:pt>
                <c:pt idx="1">
                  <c:v>228</c:v>
                </c:pt>
                <c:pt idx="2">
                  <c:v>221</c:v>
                </c:pt>
                <c:pt idx="3">
                  <c:v>231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9-4013-8078-0A3B2943CBDB}"/>
            </c:ext>
          </c:extLst>
        </c:ser>
        <c:ser>
          <c:idx val="2"/>
          <c:order val="2"/>
          <c:tx>
            <c:strRef>
              <c:f>'story idea'!$A$160</c:f>
              <c:strCache>
                <c:ptCount val="1"/>
                <c:pt idx="0">
                  <c:v>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'story idea'!$B$157:$F$157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'story idea'!$B$160:$F$160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9-4013-8078-0A3B2943C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288208"/>
        <c:axId val="1933427040"/>
      </c:lineChart>
      <c:catAx>
        <c:axId val="19462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27040"/>
        <c:crosses val="autoZero"/>
        <c:auto val="1"/>
        <c:lblAlgn val="ctr"/>
        <c:lblOffset val="100"/>
        <c:noMultiLvlLbl val="0"/>
      </c:catAx>
      <c:valAx>
        <c:axId val="19334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6E-40A7-A6EE-B9A3A31A24C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6E-40A7-A6EE-B9A3A31A24C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F5-4B46-821C-746B27B6732D}"/>
              </c:ext>
            </c:extLst>
          </c:dPt>
          <c:dLbls>
            <c:dLbl>
              <c:idx val="2"/>
              <c:layout>
                <c:manualLayout>
                  <c:x val="4.5045045045045045E-3"/>
                  <c:y val="-0.1543209876543209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F5-4B46-821C-746B27B6732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'story idea'!$H$210:$J$210</c:f>
              <c:strCache>
                <c:ptCount val="3"/>
                <c:pt idx="0">
                  <c:v>pei</c:v>
                </c:pt>
                <c:pt idx="1">
                  <c:v>ns</c:v>
                </c:pt>
                <c:pt idx="2">
                  <c:v>nb</c:v>
                </c:pt>
              </c:strCache>
            </c:strRef>
          </c:cat>
          <c:val>
            <c:numRef>
              <c:f>'story idea'!$H$211:$J$211</c:f>
              <c:numCache>
                <c:formatCode>0</c:formatCode>
                <c:ptCount val="3"/>
                <c:pt idx="0">
                  <c:v>16.385894054110945</c:v>
                </c:pt>
                <c:pt idx="1">
                  <c:v>54.176202392571724</c:v>
                </c:pt>
                <c:pt idx="2">
                  <c:v>1.452420302580931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5-4B46-821C-746B27B6732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19</xdr:row>
      <xdr:rowOff>60960</xdr:rowOff>
    </xdr:from>
    <xdr:to>
      <xdr:col>2</xdr:col>
      <xdr:colOff>960120</xdr:colOff>
      <xdr:row>34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A8933-4776-4576-B936-A3A3DF75C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44</xdr:row>
      <xdr:rowOff>95250</xdr:rowOff>
    </xdr:from>
    <xdr:to>
      <xdr:col>2</xdr:col>
      <xdr:colOff>981075</xdr:colOff>
      <xdr:row>57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CF360-1441-4C60-B071-FBF24F99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69</xdr:row>
      <xdr:rowOff>68580</xdr:rowOff>
    </xdr:from>
    <xdr:to>
      <xdr:col>0</xdr:col>
      <xdr:colOff>1775460</xdr:colOff>
      <xdr:row>114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6B028-58DE-443D-AE15-76F2748EA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602932</xdr:colOff>
      <xdr:row>136</xdr:row>
      <xdr:rowOff>162877</xdr:rowOff>
    </xdr:from>
    <xdr:to>
      <xdr:col>2</xdr:col>
      <xdr:colOff>1305877</xdr:colOff>
      <xdr:row>152</xdr:row>
      <xdr:rowOff>18097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8A1201-5BFF-4CCF-8D1C-47528CC04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269557</xdr:colOff>
      <xdr:row>161</xdr:row>
      <xdr:rowOff>105727</xdr:rowOff>
    </xdr:from>
    <xdr:to>
      <xdr:col>2</xdr:col>
      <xdr:colOff>972502</xdr:colOff>
      <xdr:row>176</xdr:row>
      <xdr:rowOff>141922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BC1241-F28B-42C3-9793-49B740BF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161925</xdr:colOff>
      <xdr:row>183</xdr:row>
      <xdr:rowOff>95250</xdr:rowOff>
    </xdr:from>
    <xdr:to>
      <xdr:col>1</xdr:col>
      <xdr:colOff>398449</xdr:colOff>
      <xdr:row>206</xdr:row>
      <xdr:rowOff>47982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BE2FB1B-0ED8-4EEE-BF2D-8D1268D15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3213675"/>
          <a:ext cx="3501694" cy="4111347"/>
        </a:xfrm>
        <a:prstGeom prst="rect">
          <a:avLst/>
        </a:prstGeom>
      </xdr:spPr>
    </xdr:pic>
    <xdr:clientData/>
  </xdr:twoCellAnchor>
  <xdr:twoCellAnchor>
    <xdr:from>
      <xdr:col>10</xdr:col>
      <xdr:colOff>205740</xdr:colOff>
      <xdr:row>204</xdr:row>
      <xdr:rowOff>30480</xdr:rowOff>
    </xdr:from>
    <xdr:to>
      <xdr:col>14</xdr:col>
      <xdr:colOff>586740</xdr:colOff>
      <xdr:row>215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4E696-CDA1-47EF-807A-B52242F8A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.alberta.ca/opendata/income-support-caseload-alberta" TargetMode="External"/><Relationship Id="rId13" Type="http://schemas.openxmlformats.org/officeDocument/2006/relationships/hyperlink" Target="https://data.princeedwardisland.ca/Education-and-Community/OD0009-Official-School-Enrolment-from-1999/9td3-4dta" TargetMode="External"/><Relationship Id="rId18" Type="http://schemas.openxmlformats.org/officeDocument/2006/relationships/hyperlink" Target="https://data.novascotia.ca/Public-Service/Nova-Scotia-Government-Employee-Absenteeism/3kpf-veux" TargetMode="External"/><Relationship Id="rId26" Type="http://schemas.openxmlformats.org/officeDocument/2006/relationships/hyperlink" Target="https://gnb.socrata.com/Business-and-Industry/NB-Corporate-Affairs-Active-Provincial-Corporation/ne8y-uzzj" TargetMode="External"/><Relationship Id="rId3" Type="http://schemas.openxmlformats.org/officeDocument/2006/relationships/hyperlink" Target="https://catalogue.data.gov.bc.ca/dataset/coalfile-database" TargetMode="External"/><Relationship Id="rId21" Type="http://schemas.openxmlformats.org/officeDocument/2006/relationships/hyperlink" Target="https://data.novascotia.ca/Arts-Culture-and-History/Death-Registrations-1864-1877-1908-1967-City-of-Ha/77h9-je62" TargetMode="External"/><Relationship Id="rId7" Type="http://schemas.openxmlformats.org/officeDocument/2006/relationships/hyperlink" Target="https://open.alberta.ca/opendata/alberta-non-profit-listing" TargetMode="External"/><Relationship Id="rId12" Type="http://schemas.openxmlformats.org/officeDocument/2006/relationships/hyperlink" Target="https://data.princeedwardisland.ca/Transportation/OD0013-Motor-Vehicle-Collisions-from-1980/4ghi-sakw" TargetMode="External"/><Relationship Id="rId17" Type="http://schemas.openxmlformats.org/officeDocument/2006/relationships/hyperlink" Target="https://data.novascotia.ca/Lands-Forests-and-Wildlife/Crown-Land/3nka-59nz" TargetMode="External"/><Relationship Id="rId25" Type="http://schemas.openxmlformats.org/officeDocument/2006/relationships/hyperlink" Target="https://gnb.socrata.com/Business-and-Economy/Economic-and-Social-Indicators-NB-Indicateurs-%C3%A9con/f8hs-idhs" TargetMode="External"/><Relationship Id="rId2" Type="http://schemas.openxmlformats.org/officeDocument/2006/relationships/hyperlink" Target="https://catalogue.data.gov.bc.ca/dataset/fire-perimeters-current" TargetMode="External"/><Relationship Id="rId16" Type="http://schemas.openxmlformats.org/officeDocument/2006/relationships/hyperlink" Target="https://data.princeedwardisland.ca/Environment-and-Food/OD0038-Groundwater-Level-Monitoring/cgzy-bim6" TargetMode="External"/><Relationship Id="rId20" Type="http://schemas.openxmlformats.org/officeDocument/2006/relationships/hyperlink" Target="https://data.novascotia.ca/Arts-Culture-and-History/Marriage-Bonds-1763-1864-Marriage-Registrations-18/nvp4-84se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catalogue.data.gov.bc.ca/dataset?license_id=2" TargetMode="External"/><Relationship Id="rId6" Type="http://schemas.openxmlformats.org/officeDocument/2006/relationships/hyperlink" Target="https://catalogue.data.gov.bc.ca/dataset/fire-perimeters-historical" TargetMode="External"/><Relationship Id="rId11" Type="http://schemas.openxmlformats.org/officeDocument/2006/relationships/hyperlink" Target="https://open.alberta.ca/opendata/scale-maps-250k-aspx" TargetMode="External"/><Relationship Id="rId24" Type="http://schemas.openxmlformats.org/officeDocument/2006/relationships/hyperlink" Target="https://gnb.socrata.com/Population-and-Demographics/NB-Births-By-County-1980-2016-Naissances-au-N-B-se/6bd7-quhu" TargetMode="External"/><Relationship Id="rId5" Type="http://schemas.openxmlformats.org/officeDocument/2006/relationships/hyperlink" Target="https://catalogue.data.gov.bc.ca/dataset/vri-forest-vegetation-composite-polygons-and-rank-1-layer" TargetMode="External"/><Relationship Id="rId15" Type="http://schemas.openxmlformats.org/officeDocument/2006/relationships/hyperlink" Target="https://data.princeedwardisland.ca/Environment-and-Food/OD0001-Pesticide-Analysis-for-Stream-Water/jj4n-qqq2" TargetMode="External"/><Relationship Id="rId23" Type="http://schemas.openxmlformats.org/officeDocument/2006/relationships/hyperlink" Target="https://gnb.socrata.com/Population-and-Demographics/Genealogy-Information-NB-Provincial-Archives-Infor/5p4c-azj3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open.alberta.ca/opendata/class-size-by-school-year-jurisdiction-and-grade-alberta" TargetMode="External"/><Relationship Id="rId19" Type="http://schemas.openxmlformats.org/officeDocument/2006/relationships/hyperlink" Target="https://data.novascotia.ca/Arts-Culture-and-History/Birth-Registrations-1864-1877-1908-1917-delayed-re/hr8e-zhmr" TargetMode="External"/><Relationship Id="rId4" Type="http://schemas.openxmlformats.org/officeDocument/2006/relationships/hyperlink" Target="https://catalogue.data.gov.bc.ca/dataset/msp-blue-book" TargetMode="External"/><Relationship Id="rId9" Type="http://schemas.openxmlformats.org/officeDocument/2006/relationships/hyperlink" Target="https://open.alberta.ca/opendata/frequency-and-ranking-of-baby-names-by-year-and-gender" TargetMode="External"/><Relationship Id="rId14" Type="http://schemas.openxmlformats.org/officeDocument/2006/relationships/hyperlink" Target="https://data.princeedwardisland.ca/Transportation/OD0033-Motor-Vehicle-Registrations-from-1918/tiuw-r5m3" TargetMode="External"/><Relationship Id="rId22" Type="http://schemas.openxmlformats.org/officeDocument/2006/relationships/hyperlink" Target="https://gnb.socrata.com/Employment-and-Labour/NB-Business-Employee-Counts-NAICS-2016-Nombre-d-em/sy9r-xsmc" TargetMode="External"/><Relationship Id="rId27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novascotia.ca/Arts-Culture-and-History/Birth-Registrations-1864-1877-1908-1917-delayed-re/hr8e-zhmr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data.princeedwardisland.ca/Transportation/OD0033-Motor-Vehicle-Registrations-from-1918/tiuw-r5m3" TargetMode="External"/><Relationship Id="rId7" Type="http://schemas.openxmlformats.org/officeDocument/2006/relationships/hyperlink" Target="https://data.novascotia.ca/Public-Service/Nova-Scotia-Government-Employee-Absenteeism/3kpf-veux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data.princeedwardisland.ca/Education-and-Community/OD0009-Official-School-Enrolment-from-1999/9td3-4dta" TargetMode="External"/><Relationship Id="rId1" Type="http://schemas.openxmlformats.org/officeDocument/2006/relationships/hyperlink" Target="https://data.princeedwardisland.ca/Transportation/OD0013-Motor-Vehicle-Collisions-from-1980/4ghi-sakw" TargetMode="External"/><Relationship Id="rId6" Type="http://schemas.openxmlformats.org/officeDocument/2006/relationships/hyperlink" Target="https://data.novascotia.ca/Lands-Forests-and-Wildlife/Crown-Land/3nka-59nz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ata.princeedwardisland.ca/Environment-and-Food/OD0038-Groundwater-Level-Monitoring/cgzy-bim6" TargetMode="External"/><Relationship Id="rId10" Type="http://schemas.openxmlformats.org/officeDocument/2006/relationships/hyperlink" Target="https://data.novascotia.ca/Arts-Culture-and-History/Death-Registrations-1864-1877-1908-1967-City-of-Ha/77h9-je62" TargetMode="External"/><Relationship Id="rId4" Type="http://schemas.openxmlformats.org/officeDocument/2006/relationships/hyperlink" Target="https://data.princeedwardisland.ca/Environment-and-Food/OD0001-Pesticide-Analysis-for-Stream-Water/jj4n-qqq2" TargetMode="External"/><Relationship Id="rId9" Type="http://schemas.openxmlformats.org/officeDocument/2006/relationships/hyperlink" Target="https://data.novascotia.ca/Arts-Culture-and-History/Marriage-Bonds-1763-1864-Marriage-Registrations-18/nvp4-84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zoomScale="85" zoomScaleNormal="85" workbookViewId="0">
      <pane xSplit="1" ySplit="1" topLeftCell="E7" activePane="bottomRight" state="frozen"/>
      <selection pane="topRight" activeCell="B1" sqref="B1"/>
      <selection pane="bottomLeft" activeCell="A2" sqref="A2"/>
      <selection pane="bottomRight" activeCell="I19" sqref="I19:K22"/>
    </sheetView>
  </sheetViews>
  <sheetFormatPr defaultRowHeight="15" x14ac:dyDescent="0.25"/>
  <cols>
    <col min="1" max="1" width="20.28515625" customWidth="1"/>
    <col min="2" max="3" width="22.42578125" customWidth="1"/>
    <col min="7" max="7" width="25.7109375" customWidth="1"/>
    <col min="8" max="8" width="19.5703125" customWidth="1"/>
    <col min="9" max="11" width="40.140625" customWidth="1"/>
    <col min="12" max="12" width="31.5703125" customWidth="1"/>
    <col min="13" max="13" width="33.28515625" bestFit="1" customWidth="1"/>
  </cols>
  <sheetData>
    <row r="1" spans="1:13" x14ac:dyDescent="0.25">
      <c r="B1" t="s">
        <v>0</v>
      </c>
      <c r="C1" t="s">
        <v>23</v>
      </c>
      <c r="D1" s="3" t="s">
        <v>30</v>
      </c>
      <c r="E1" s="3" t="s">
        <v>31</v>
      </c>
      <c r="F1" s="3" t="s">
        <v>65</v>
      </c>
      <c r="G1" t="s">
        <v>32</v>
      </c>
      <c r="H1" t="s">
        <v>35</v>
      </c>
      <c r="I1" t="s">
        <v>42</v>
      </c>
      <c r="J1" t="s">
        <v>51</v>
      </c>
      <c r="K1" t="s">
        <v>58</v>
      </c>
      <c r="L1" t="s">
        <v>64</v>
      </c>
      <c r="M1" t="s">
        <v>71</v>
      </c>
    </row>
    <row r="2" spans="1:13" x14ac:dyDescent="0.25">
      <c r="A2" t="s">
        <v>6</v>
      </c>
      <c r="B2" s="1">
        <v>1507</v>
      </c>
      <c r="C2">
        <v>2448</v>
      </c>
      <c r="G2">
        <f>1024+120+104+103</f>
        <v>1351</v>
      </c>
      <c r="I2">
        <v>186</v>
      </c>
      <c r="J2">
        <v>750</v>
      </c>
      <c r="K2">
        <v>70</v>
      </c>
      <c r="L2">
        <v>715</v>
      </c>
    </row>
    <row r="3" spans="1:13" ht="45" x14ac:dyDescent="0.25">
      <c r="A3" t="s">
        <v>7</v>
      </c>
      <c r="B3" s="7" t="s">
        <v>1</v>
      </c>
      <c r="C3" s="6" t="s">
        <v>22</v>
      </c>
      <c r="D3" s="5"/>
      <c r="E3" s="5"/>
      <c r="F3" s="5"/>
      <c r="G3" s="5" t="s">
        <v>33</v>
      </c>
      <c r="H3" s="5" t="s">
        <v>36</v>
      </c>
      <c r="I3" s="6" t="s">
        <v>44</v>
      </c>
      <c r="J3" s="6" t="s">
        <v>52</v>
      </c>
      <c r="K3" s="6" t="s">
        <v>60</v>
      </c>
      <c r="L3" t="s">
        <v>33</v>
      </c>
      <c r="M3" t="s">
        <v>72</v>
      </c>
    </row>
    <row r="4" spans="1:13" ht="60" x14ac:dyDescent="0.25">
      <c r="A4" t="s">
        <v>8</v>
      </c>
      <c r="B4" s="7" t="s">
        <v>2</v>
      </c>
      <c r="C4" s="6" t="s">
        <v>27</v>
      </c>
      <c r="D4" s="5"/>
      <c r="E4" s="5"/>
      <c r="F4" s="5"/>
      <c r="G4" s="5" t="s">
        <v>33</v>
      </c>
      <c r="H4" s="5" t="s">
        <v>37</v>
      </c>
      <c r="I4" s="6" t="s">
        <v>45</v>
      </c>
      <c r="J4" s="6" t="s">
        <v>53</v>
      </c>
      <c r="K4" s="6" t="s">
        <v>59</v>
      </c>
      <c r="L4" t="s">
        <v>33</v>
      </c>
      <c r="M4" t="s">
        <v>73</v>
      </c>
    </row>
    <row r="5" spans="1:13" ht="45" x14ac:dyDescent="0.25">
      <c r="A5" t="s">
        <v>9</v>
      </c>
      <c r="B5" s="7" t="s">
        <v>3</v>
      </c>
      <c r="C5" s="6" t="s">
        <v>25</v>
      </c>
      <c r="D5" s="5"/>
      <c r="E5" s="5"/>
      <c r="F5" s="5"/>
      <c r="G5" s="5" t="s">
        <v>33</v>
      </c>
      <c r="H5" s="5" t="s">
        <v>38</v>
      </c>
      <c r="I5" s="6" t="s">
        <v>46</v>
      </c>
      <c r="J5" s="6" t="s">
        <v>54</v>
      </c>
      <c r="K5" s="6" t="s">
        <v>61</v>
      </c>
      <c r="L5" t="s">
        <v>33</v>
      </c>
      <c r="M5" t="s">
        <v>74</v>
      </c>
    </row>
    <row r="6" spans="1:13" ht="45" x14ac:dyDescent="0.25">
      <c r="A6" t="s">
        <v>10</v>
      </c>
      <c r="B6" s="7" t="s">
        <v>4</v>
      </c>
      <c r="C6" s="6" t="s">
        <v>26</v>
      </c>
      <c r="D6" s="5"/>
      <c r="E6" s="5"/>
      <c r="F6" s="5"/>
      <c r="G6" s="5" t="s">
        <v>33</v>
      </c>
      <c r="H6" s="5" t="s">
        <v>39</v>
      </c>
      <c r="I6" s="6" t="s">
        <v>47</v>
      </c>
      <c r="J6" s="6" t="s">
        <v>55</v>
      </c>
      <c r="K6" s="6" t="s">
        <v>62</v>
      </c>
      <c r="L6" t="s">
        <v>33</v>
      </c>
      <c r="M6" t="s">
        <v>73</v>
      </c>
    </row>
    <row r="7" spans="1:13" ht="60" x14ac:dyDescent="0.25">
      <c r="A7" t="s">
        <v>11</v>
      </c>
      <c r="B7" s="7" t="s">
        <v>5</v>
      </c>
      <c r="C7" s="6" t="s">
        <v>24</v>
      </c>
      <c r="D7" s="5"/>
      <c r="E7" s="5"/>
      <c r="F7" s="5"/>
      <c r="G7" s="5" t="s">
        <v>33</v>
      </c>
      <c r="H7" s="5" t="s">
        <v>40</v>
      </c>
      <c r="I7" s="6" t="s">
        <v>48</v>
      </c>
      <c r="J7" s="6" t="s">
        <v>56</v>
      </c>
      <c r="K7" s="6" t="s">
        <v>63</v>
      </c>
      <c r="L7" t="s">
        <v>33</v>
      </c>
      <c r="M7" t="s">
        <v>75</v>
      </c>
    </row>
    <row r="8" spans="1:13" x14ac:dyDescent="0.25">
      <c r="A8" t="s">
        <v>12</v>
      </c>
      <c r="B8">
        <v>55863</v>
      </c>
      <c r="C8">
        <v>1361</v>
      </c>
      <c r="G8" t="s">
        <v>33</v>
      </c>
      <c r="H8" t="s">
        <v>33</v>
      </c>
      <c r="I8">
        <v>641</v>
      </c>
      <c r="J8">
        <v>24151</v>
      </c>
      <c r="K8">
        <v>452</v>
      </c>
      <c r="L8" t="s">
        <v>33</v>
      </c>
      <c r="M8" s="8">
        <v>1321</v>
      </c>
    </row>
    <row r="9" spans="1:13" x14ac:dyDescent="0.25">
      <c r="A9" t="s">
        <v>13</v>
      </c>
      <c r="B9">
        <v>32126</v>
      </c>
      <c r="C9">
        <v>489</v>
      </c>
      <c r="G9" t="s">
        <v>33</v>
      </c>
      <c r="H9" t="s">
        <v>33</v>
      </c>
      <c r="I9">
        <v>533</v>
      </c>
      <c r="J9">
        <v>8333</v>
      </c>
      <c r="K9">
        <v>336</v>
      </c>
      <c r="L9" t="s">
        <v>33</v>
      </c>
      <c r="M9" s="8">
        <v>330</v>
      </c>
    </row>
    <row r="10" spans="1:13" x14ac:dyDescent="0.25">
      <c r="A10" t="s">
        <v>14</v>
      </c>
      <c r="B10">
        <v>13040</v>
      </c>
      <c r="C10">
        <v>411</v>
      </c>
      <c r="G10" t="s">
        <v>33</v>
      </c>
      <c r="H10" t="s">
        <v>33</v>
      </c>
      <c r="I10">
        <v>484</v>
      </c>
      <c r="J10">
        <v>7290</v>
      </c>
      <c r="K10">
        <v>114</v>
      </c>
      <c r="L10" t="s">
        <v>33</v>
      </c>
      <c r="M10" s="8">
        <v>224</v>
      </c>
    </row>
    <row r="11" spans="1:13" x14ac:dyDescent="0.25">
      <c r="A11" t="s">
        <v>15</v>
      </c>
      <c r="B11">
        <v>10331</v>
      </c>
      <c r="C11">
        <v>301</v>
      </c>
      <c r="G11" t="s">
        <v>33</v>
      </c>
      <c r="H11" t="s">
        <v>33</v>
      </c>
      <c r="I11">
        <v>419</v>
      </c>
      <c r="J11">
        <v>5970</v>
      </c>
      <c r="K11">
        <v>108</v>
      </c>
      <c r="L11" t="s">
        <v>33</v>
      </c>
      <c r="M11" s="8">
        <v>198</v>
      </c>
    </row>
    <row r="12" spans="1:13" x14ac:dyDescent="0.25">
      <c r="A12" t="s">
        <v>16</v>
      </c>
      <c r="B12">
        <v>9454</v>
      </c>
      <c r="C12">
        <v>235</v>
      </c>
      <c r="G12" t="s">
        <v>33</v>
      </c>
      <c r="H12" t="s">
        <v>33</v>
      </c>
      <c r="I12">
        <v>414</v>
      </c>
      <c r="J12">
        <v>5933</v>
      </c>
      <c r="K12">
        <v>85</v>
      </c>
      <c r="L12" t="s">
        <v>33</v>
      </c>
      <c r="M12" s="8">
        <v>198</v>
      </c>
    </row>
    <row r="13" spans="1:13" x14ac:dyDescent="0.25">
      <c r="A13" t="s">
        <v>17</v>
      </c>
      <c r="B13">
        <f>1+6*20+17</f>
        <v>138</v>
      </c>
      <c r="C13">
        <f>4+(231-226)*10+3</f>
        <v>57</v>
      </c>
      <c r="G13">
        <f>17+(40-37)*20+5</f>
        <v>82</v>
      </c>
      <c r="H13">
        <f>16+5</f>
        <v>21</v>
      </c>
      <c r="I13">
        <v>0</v>
      </c>
      <c r="J13">
        <v>0</v>
      </c>
      <c r="K13">
        <v>0</v>
      </c>
      <c r="L13" t="s">
        <v>33</v>
      </c>
    </row>
    <row r="14" spans="1:13" x14ac:dyDescent="0.25">
      <c r="A14" t="s">
        <v>18</v>
      </c>
      <c r="B14">
        <f>4+20+19</f>
        <v>43</v>
      </c>
      <c r="C14">
        <f>1+(225-185)*10+6</f>
        <v>407</v>
      </c>
      <c r="G14">
        <f>4+(35-31)*20+3</f>
        <v>87</v>
      </c>
      <c r="H14">
        <f>43+1</f>
        <v>44</v>
      </c>
      <c r="I14">
        <v>0</v>
      </c>
      <c r="J14">
        <f>8+(75-64)*20</f>
        <v>228</v>
      </c>
      <c r="K14">
        <v>0</v>
      </c>
      <c r="L14" t="s">
        <v>33</v>
      </c>
    </row>
    <row r="15" spans="1:13" x14ac:dyDescent="0.25">
      <c r="A15" t="s">
        <v>19</v>
      </c>
      <c r="B15">
        <f>3+30+16</f>
        <v>49</v>
      </c>
      <c r="C15">
        <f>138*10+9</f>
        <v>1389</v>
      </c>
      <c r="G15">
        <f>17+(29-21)*20+16</f>
        <v>193</v>
      </c>
      <c r="H15">
        <v>14</v>
      </c>
      <c r="I15">
        <v>0</v>
      </c>
      <c r="J15">
        <f>9+(62-41)*10+2</f>
        <v>221</v>
      </c>
      <c r="K15">
        <v>0</v>
      </c>
      <c r="L15" t="s">
        <v>33</v>
      </c>
    </row>
    <row r="16" spans="1:13" x14ac:dyDescent="0.25">
      <c r="A16" t="s">
        <v>20</v>
      </c>
      <c r="B16">
        <f>17+14</f>
        <v>31</v>
      </c>
      <c r="C16">
        <f>3+26*10</f>
        <v>263</v>
      </c>
      <c r="G16">
        <f>10+(19-8)*20+3</f>
        <v>233</v>
      </c>
      <c r="H16">
        <v>1</v>
      </c>
      <c r="I16">
        <f>7+2*10+6</f>
        <v>33</v>
      </c>
      <c r="J16">
        <f>(39-16)*10+1</f>
        <v>231</v>
      </c>
      <c r="K16">
        <v>5</v>
      </c>
      <c r="L16" t="s">
        <v>33</v>
      </c>
    </row>
    <row r="17" spans="1:13" x14ac:dyDescent="0.25">
      <c r="A17" t="s">
        <v>21</v>
      </c>
      <c r="B17">
        <f>20*2+6</f>
        <v>46</v>
      </c>
      <c r="C17">
        <f>17*10+6</f>
        <v>176</v>
      </c>
      <c r="D17" s="1"/>
      <c r="G17">
        <f>6*20+10</f>
        <v>130</v>
      </c>
      <c r="H17">
        <v>0</v>
      </c>
      <c r="I17">
        <f>15*10+3</f>
        <v>153</v>
      </c>
      <c r="J17">
        <f>16*10</f>
        <v>160</v>
      </c>
      <c r="K17">
        <v>75</v>
      </c>
      <c r="L17" t="s">
        <v>33</v>
      </c>
    </row>
    <row r="18" spans="1:13" s="5" customFormat="1" ht="135" x14ac:dyDescent="0.25">
      <c r="A18" s="5" t="s">
        <v>28</v>
      </c>
      <c r="C18" s="5" t="s">
        <v>29</v>
      </c>
      <c r="D18" s="5" t="s">
        <v>49</v>
      </c>
      <c r="E18" s="5" t="s">
        <v>49</v>
      </c>
      <c r="F18" s="5" t="s">
        <v>49</v>
      </c>
      <c r="G18" s="5" t="s">
        <v>41</v>
      </c>
      <c r="H18" s="5" t="s">
        <v>50</v>
      </c>
      <c r="I18" s="5" t="s">
        <v>43</v>
      </c>
      <c r="J18" s="5" t="s">
        <v>57</v>
      </c>
      <c r="M18" s="11" t="s">
        <v>76</v>
      </c>
    </row>
    <row r="21" spans="1:13" x14ac:dyDescent="0.25">
      <c r="A21" s="4" t="s">
        <v>34</v>
      </c>
      <c r="B21" s="1"/>
    </row>
    <row r="23" spans="1:13" x14ac:dyDescent="0.25">
      <c r="A23" t="s">
        <v>66</v>
      </c>
      <c r="B23" s="2"/>
      <c r="C23" s="2"/>
      <c r="D23" s="2"/>
      <c r="J23" s="2"/>
    </row>
    <row r="27" spans="1:13" x14ac:dyDescent="0.25">
      <c r="B27" s="2"/>
    </row>
  </sheetData>
  <hyperlinks>
    <hyperlink ref="B2" r:id="rId1" display="https://catalogue.data.gov.bc.ca/dataset?license_id=2"/>
    <hyperlink ref="B3" r:id="rId2" display="https://catalogue.data.gov.bc.ca/dataset/fire-perimeters-current"/>
    <hyperlink ref="B4" r:id="rId3" display="https://catalogue.data.gov.bc.ca/dataset/coalfile-database"/>
    <hyperlink ref="B5" r:id="rId4" display="https://catalogue.data.gov.bc.ca/dataset/msp-blue-book"/>
    <hyperlink ref="B6" r:id="rId5" display="https://catalogue.data.gov.bc.ca/dataset/vri-forest-vegetation-composite-polygons-and-rank-1-layer"/>
    <hyperlink ref="B7" r:id="rId6" display="https://catalogue.data.gov.bc.ca/dataset/fire-perimeters-historical"/>
    <hyperlink ref="C3" r:id="rId7" display="https://open.alberta.ca/opendata/alberta-non-profit-listing"/>
    <hyperlink ref="C7" r:id="rId8" display="https://open.alberta.ca/opendata/income-support-caseload-alberta"/>
    <hyperlink ref="C5" r:id="rId9" display="https://open.alberta.ca/opendata/frequency-and-ranking-of-baby-names-by-year-and-gender"/>
    <hyperlink ref="C6" r:id="rId10" display="https://open.alberta.ca/opendata/class-size-by-school-year-jurisdiction-and-grade-alberta"/>
    <hyperlink ref="C4" r:id="rId11" display="https://open.alberta.ca/opendata/scale-maps-250k-aspx"/>
    <hyperlink ref="I3" r:id="rId12" display="https://data.princeedwardisland.ca/Transportation/OD0013-Motor-Vehicle-Collisions-from-1980/4ghi-sakw"/>
    <hyperlink ref="I4" r:id="rId13" display="https://data.princeedwardisland.ca/Education-and-Community/OD0009-Official-School-Enrolment-from-1999/9td3-4dta"/>
    <hyperlink ref="I5" r:id="rId14" display="https://data.princeedwardisland.ca/Transportation/OD0033-Motor-Vehicle-Registrations-from-1918/tiuw-r5m3"/>
    <hyperlink ref="I6" r:id="rId15" display="https://data.princeedwardisland.ca/Environment-and-Food/OD0001-Pesticide-Analysis-for-Stream-Water/jj4n-qqq2"/>
    <hyperlink ref="I7" r:id="rId16" display="https://data.princeedwardisland.ca/Environment-and-Food/OD0038-Groundwater-Level-Monitoring/cgzy-bim6"/>
    <hyperlink ref="J3" r:id="rId17" display="https://data.novascotia.ca/Lands-Forests-and-Wildlife/Crown-Land/3nka-59nz"/>
    <hyperlink ref="J4" r:id="rId18" display="https://data.novascotia.ca/Public-Service/Nova-Scotia-Government-Employee-Absenteeism/3kpf-veux"/>
    <hyperlink ref="J5" r:id="rId19" display="https://data.novascotia.ca/Arts-Culture-and-History/Birth-Registrations-1864-1877-1908-1917-delayed-re/hr8e-zhmr"/>
    <hyperlink ref="J6" r:id="rId20" display="https://data.novascotia.ca/Arts-Culture-and-History/Marriage-Bonds-1763-1864-Marriage-Registrations-18/nvp4-84se"/>
    <hyperlink ref="J7" r:id="rId21" display="https://data.novascotia.ca/Arts-Culture-and-History/Death-Registrations-1864-1877-1908-1967-City-of-Ha/77h9-je62"/>
    <hyperlink ref="K3" r:id="rId22" display="https://gnb.socrata.com/Employment-and-Labour/NB-Business-Employee-Counts-NAICS-2016-Nombre-d-em/sy9r-xsmc"/>
    <hyperlink ref="K4" r:id="rId23" display="https://gnb.socrata.com/Population-and-Demographics/Genealogy-Information-NB-Provincial-Archives-Infor/5p4c-azj3"/>
    <hyperlink ref="K5" r:id="rId24" display="https://gnb.socrata.com/Population-and-Demographics/NB-Births-By-County-1980-2016-Naissances-au-N-B-se/6bd7-quhu"/>
    <hyperlink ref="K6" r:id="rId25" display="https://gnb.socrata.com/Business-and-Economy/Economic-and-Social-Indicators-NB-Indicateurs-%C3%A9con/f8hs-idhs"/>
    <hyperlink ref="K7" r:id="rId26" display="https://gnb.socrata.com/Business-and-Industry/NB-Corporate-Affairs-Active-Provincial-Corporation/ne8y-uzzj"/>
  </hyperlinks>
  <pageMargins left="0.7" right="0.7" top="0.75" bottom="0.75" header="0.3" footer="0.3"/>
  <pageSetup orientation="portrait" r:id="rId27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zoomScaleNormal="100" workbookViewId="0">
      <selection activeCell="B14" sqref="B14"/>
    </sheetView>
  </sheetViews>
  <sheetFormatPr defaultColWidth="56.5703125" defaultRowHeight="15" x14ac:dyDescent="0.25"/>
  <cols>
    <col min="1" max="1" width="8.7109375" bestFit="1" customWidth="1"/>
    <col min="2" max="2" width="65" customWidth="1"/>
    <col min="3" max="3" width="6.140625" bestFit="1" customWidth="1"/>
  </cols>
  <sheetData>
    <row r="1" spans="1:3" x14ac:dyDescent="0.25">
      <c r="A1" t="s">
        <v>70</v>
      </c>
      <c r="B1" t="s">
        <v>69</v>
      </c>
      <c r="C1" t="s">
        <v>68</v>
      </c>
    </row>
    <row r="2" spans="1:3" x14ac:dyDescent="0.25">
      <c r="A2" t="s">
        <v>0</v>
      </c>
      <c r="B2" t="s">
        <v>67</v>
      </c>
      <c r="C2">
        <v>1507</v>
      </c>
    </row>
    <row r="3" spans="1:3" x14ac:dyDescent="0.25">
      <c r="A3" t="s">
        <v>0</v>
      </c>
      <c r="B3" t="s">
        <v>1</v>
      </c>
      <c r="C3">
        <v>55863</v>
      </c>
    </row>
    <row r="4" spans="1:3" x14ac:dyDescent="0.25">
      <c r="A4" t="s">
        <v>0</v>
      </c>
      <c r="B4" t="s">
        <v>2</v>
      </c>
      <c r="C4">
        <v>32126</v>
      </c>
    </row>
    <row r="5" spans="1:3" x14ac:dyDescent="0.25">
      <c r="A5" t="s">
        <v>0</v>
      </c>
      <c r="B5" t="s">
        <v>3</v>
      </c>
      <c r="C5">
        <v>13040</v>
      </c>
    </row>
    <row r="6" spans="1:3" x14ac:dyDescent="0.25">
      <c r="A6" t="s">
        <v>0</v>
      </c>
      <c r="B6" t="s">
        <v>4</v>
      </c>
      <c r="C6">
        <v>10331</v>
      </c>
    </row>
    <row r="7" spans="1:3" x14ac:dyDescent="0.25">
      <c r="A7" t="s">
        <v>0</v>
      </c>
      <c r="B7" t="s">
        <v>5</v>
      </c>
      <c r="C7">
        <v>9454</v>
      </c>
    </row>
    <row r="8" spans="1:3" x14ac:dyDescent="0.25">
      <c r="A8" t="s">
        <v>0</v>
      </c>
      <c r="B8">
        <v>2014</v>
      </c>
      <c r="C8">
        <v>138</v>
      </c>
    </row>
    <row r="9" spans="1:3" x14ac:dyDescent="0.25">
      <c r="A9" t="s">
        <v>0</v>
      </c>
      <c r="B9">
        <v>2015</v>
      </c>
      <c r="C9">
        <v>43</v>
      </c>
    </row>
    <row r="10" spans="1:3" x14ac:dyDescent="0.25">
      <c r="A10" t="s">
        <v>0</v>
      </c>
      <c r="B10">
        <v>2016</v>
      </c>
      <c r="C10">
        <v>49</v>
      </c>
    </row>
    <row r="11" spans="1:3" x14ac:dyDescent="0.25">
      <c r="A11" t="s">
        <v>0</v>
      </c>
      <c r="B11">
        <v>2017</v>
      </c>
      <c r="C11">
        <v>31</v>
      </c>
    </row>
    <row r="12" spans="1:3" x14ac:dyDescent="0.25">
      <c r="A12" t="s">
        <v>0</v>
      </c>
      <c r="B12">
        <v>2018</v>
      </c>
      <c r="C12">
        <v>46</v>
      </c>
    </row>
    <row r="13" spans="1:3" x14ac:dyDescent="0.25">
      <c r="A13" t="s">
        <v>23</v>
      </c>
      <c r="B13" t="s">
        <v>67</v>
      </c>
      <c r="C13">
        <v>2448</v>
      </c>
    </row>
    <row r="14" spans="1:3" x14ac:dyDescent="0.25">
      <c r="A14" t="s">
        <v>23</v>
      </c>
      <c r="B14" t="s">
        <v>22</v>
      </c>
      <c r="C14">
        <v>1361</v>
      </c>
    </row>
    <row r="15" spans="1:3" x14ac:dyDescent="0.25">
      <c r="A15" t="s">
        <v>23</v>
      </c>
      <c r="B15" t="s">
        <v>27</v>
      </c>
      <c r="C15">
        <v>489</v>
      </c>
    </row>
    <row r="16" spans="1:3" x14ac:dyDescent="0.25">
      <c r="A16" t="s">
        <v>23</v>
      </c>
      <c r="B16" t="s">
        <v>25</v>
      </c>
      <c r="C16">
        <v>411</v>
      </c>
    </row>
    <row r="17" spans="1:3" x14ac:dyDescent="0.25">
      <c r="A17" t="s">
        <v>23</v>
      </c>
      <c r="B17" t="s">
        <v>26</v>
      </c>
      <c r="C17">
        <v>301</v>
      </c>
    </row>
    <row r="18" spans="1:3" x14ac:dyDescent="0.25">
      <c r="A18" t="s">
        <v>23</v>
      </c>
      <c r="B18" t="s">
        <v>24</v>
      </c>
      <c r="C18">
        <v>235</v>
      </c>
    </row>
    <row r="19" spans="1:3" x14ac:dyDescent="0.25">
      <c r="A19" t="s">
        <v>23</v>
      </c>
      <c r="B19">
        <v>2014</v>
      </c>
      <c r="C19">
        <v>57</v>
      </c>
    </row>
    <row r="20" spans="1:3" x14ac:dyDescent="0.25">
      <c r="A20" t="s">
        <v>23</v>
      </c>
      <c r="B20">
        <v>2015</v>
      </c>
      <c r="C20">
        <v>407</v>
      </c>
    </row>
    <row r="21" spans="1:3" x14ac:dyDescent="0.25">
      <c r="A21" t="s">
        <v>23</v>
      </c>
      <c r="B21">
        <v>2016</v>
      </c>
      <c r="C21">
        <v>1389</v>
      </c>
    </row>
    <row r="22" spans="1:3" x14ac:dyDescent="0.25">
      <c r="A22" t="s">
        <v>23</v>
      </c>
      <c r="B22">
        <v>2017</v>
      </c>
      <c r="C22">
        <v>263</v>
      </c>
    </row>
    <row r="23" spans="1:3" x14ac:dyDescent="0.25">
      <c r="A23" t="s">
        <v>23</v>
      </c>
      <c r="B23">
        <v>2018</v>
      </c>
      <c r="C23">
        <v>176</v>
      </c>
    </row>
    <row r="24" spans="1:3" x14ac:dyDescent="0.25">
      <c r="A24" t="s">
        <v>32</v>
      </c>
      <c r="B24" t="s">
        <v>67</v>
      </c>
      <c r="C24">
        <v>1351</v>
      </c>
    </row>
    <row r="25" spans="1:3" x14ac:dyDescent="0.25">
      <c r="A25" t="s">
        <v>32</v>
      </c>
      <c r="B25">
        <v>2014</v>
      </c>
      <c r="C25">
        <v>82</v>
      </c>
    </row>
    <row r="26" spans="1:3" x14ac:dyDescent="0.25">
      <c r="A26" t="s">
        <v>32</v>
      </c>
      <c r="B26">
        <v>2015</v>
      </c>
      <c r="C26">
        <v>87</v>
      </c>
    </row>
    <row r="27" spans="1:3" x14ac:dyDescent="0.25">
      <c r="A27" t="s">
        <v>32</v>
      </c>
      <c r="B27">
        <v>2016</v>
      </c>
      <c r="C27">
        <v>193</v>
      </c>
    </row>
    <row r="28" spans="1:3" x14ac:dyDescent="0.25">
      <c r="A28" t="s">
        <v>32</v>
      </c>
      <c r="B28">
        <v>2017</v>
      </c>
      <c r="C28">
        <v>233</v>
      </c>
    </row>
    <row r="29" spans="1:3" x14ac:dyDescent="0.25">
      <c r="A29" t="s">
        <v>32</v>
      </c>
      <c r="B29">
        <v>2018</v>
      </c>
      <c r="C29">
        <v>130</v>
      </c>
    </row>
    <row r="30" spans="1:3" x14ac:dyDescent="0.25">
      <c r="A30" t="s">
        <v>35</v>
      </c>
      <c r="B30">
        <v>2014</v>
      </c>
      <c r="C30">
        <v>21</v>
      </c>
    </row>
    <row r="31" spans="1:3" x14ac:dyDescent="0.25">
      <c r="A31" t="s">
        <v>35</v>
      </c>
      <c r="B31">
        <v>2015</v>
      </c>
      <c r="C31">
        <v>44</v>
      </c>
    </row>
    <row r="32" spans="1:3" x14ac:dyDescent="0.25">
      <c r="A32" t="s">
        <v>35</v>
      </c>
      <c r="B32">
        <v>2016</v>
      </c>
      <c r="C32">
        <v>14</v>
      </c>
    </row>
    <row r="33" spans="1:3" x14ac:dyDescent="0.25">
      <c r="A33" t="s">
        <v>35</v>
      </c>
      <c r="B33">
        <v>2017</v>
      </c>
      <c r="C33">
        <v>1</v>
      </c>
    </row>
    <row r="34" spans="1:3" x14ac:dyDescent="0.25">
      <c r="A34" t="s">
        <v>35</v>
      </c>
      <c r="B34">
        <v>2018</v>
      </c>
      <c r="C34">
        <v>0</v>
      </c>
    </row>
    <row r="35" spans="1:3" x14ac:dyDescent="0.25">
      <c r="A35" t="s">
        <v>42</v>
      </c>
      <c r="B35" t="s">
        <v>67</v>
      </c>
      <c r="C35">
        <v>186</v>
      </c>
    </row>
    <row r="36" spans="1:3" x14ac:dyDescent="0.25">
      <c r="A36" t="s">
        <v>42</v>
      </c>
      <c r="B36" t="s">
        <v>44</v>
      </c>
      <c r="C36">
        <v>641</v>
      </c>
    </row>
    <row r="37" spans="1:3" x14ac:dyDescent="0.25">
      <c r="A37" t="s">
        <v>42</v>
      </c>
      <c r="B37" t="s">
        <v>45</v>
      </c>
      <c r="C37">
        <v>533</v>
      </c>
    </row>
    <row r="38" spans="1:3" x14ac:dyDescent="0.25">
      <c r="A38" t="s">
        <v>42</v>
      </c>
      <c r="B38" t="s">
        <v>46</v>
      </c>
      <c r="C38">
        <v>484</v>
      </c>
    </row>
    <row r="39" spans="1:3" x14ac:dyDescent="0.25">
      <c r="A39" t="s">
        <v>42</v>
      </c>
      <c r="B39" t="s">
        <v>47</v>
      </c>
      <c r="C39">
        <v>419</v>
      </c>
    </row>
    <row r="40" spans="1:3" x14ac:dyDescent="0.25">
      <c r="A40" t="s">
        <v>42</v>
      </c>
      <c r="B40" t="s">
        <v>48</v>
      </c>
      <c r="C40">
        <v>414</v>
      </c>
    </row>
    <row r="41" spans="1:3" x14ac:dyDescent="0.25">
      <c r="A41" t="s">
        <v>42</v>
      </c>
      <c r="B41">
        <v>2014</v>
      </c>
      <c r="C41">
        <v>0</v>
      </c>
    </row>
    <row r="42" spans="1:3" x14ac:dyDescent="0.25">
      <c r="A42" t="s">
        <v>42</v>
      </c>
      <c r="B42">
        <v>2015</v>
      </c>
      <c r="C42">
        <v>0</v>
      </c>
    </row>
    <row r="43" spans="1:3" x14ac:dyDescent="0.25">
      <c r="A43" t="s">
        <v>42</v>
      </c>
      <c r="B43">
        <v>2016</v>
      </c>
      <c r="C43">
        <v>0</v>
      </c>
    </row>
    <row r="44" spans="1:3" x14ac:dyDescent="0.25">
      <c r="A44" t="s">
        <v>42</v>
      </c>
      <c r="B44">
        <v>2017</v>
      </c>
      <c r="C44">
        <v>33</v>
      </c>
    </row>
    <row r="45" spans="1:3" x14ac:dyDescent="0.25">
      <c r="A45" t="s">
        <v>42</v>
      </c>
      <c r="B45">
        <v>2018</v>
      </c>
      <c r="C45">
        <v>153</v>
      </c>
    </row>
    <row r="46" spans="1:3" x14ac:dyDescent="0.25">
      <c r="A46" t="s">
        <v>51</v>
      </c>
      <c r="B46" t="s">
        <v>67</v>
      </c>
      <c r="C46">
        <v>750</v>
      </c>
    </row>
    <row r="47" spans="1:3" x14ac:dyDescent="0.25">
      <c r="A47" t="s">
        <v>51</v>
      </c>
      <c r="B47" t="s">
        <v>52</v>
      </c>
      <c r="C47">
        <v>24151</v>
      </c>
    </row>
    <row r="48" spans="1:3" x14ac:dyDescent="0.25">
      <c r="A48" t="s">
        <v>51</v>
      </c>
      <c r="B48" t="s">
        <v>53</v>
      </c>
      <c r="C48">
        <v>8333</v>
      </c>
    </row>
    <row r="49" spans="1:3" x14ac:dyDescent="0.25">
      <c r="A49" t="s">
        <v>51</v>
      </c>
      <c r="B49" t="s">
        <v>54</v>
      </c>
      <c r="C49">
        <v>7290</v>
      </c>
    </row>
    <row r="50" spans="1:3" x14ac:dyDescent="0.25">
      <c r="A50" t="s">
        <v>51</v>
      </c>
      <c r="B50" t="s">
        <v>55</v>
      </c>
      <c r="C50">
        <v>5970</v>
      </c>
    </row>
    <row r="51" spans="1:3" x14ac:dyDescent="0.25">
      <c r="A51" t="s">
        <v>51</v>
      </c>
      <c r="B51" t="s">
        <v>56</v>
      </c>
      <c r="C51">
        <v>5933</v>
      </c>
    </row>
    <row r="52" spans="1:3" x14ac:dyDescent="0.25">
      <c r="A52" t="s">
        <v>51</v>
      </c>
      <c r="B52">
        <v>2014</v>
      </c>
      <c r="C52">
        <v>0</v>
      </c>
    </row>
    <row r="53" spans="1:3" x14ac:dyDescent="0.25">
      <c r="A53" t="s">
        <v>51</v>
      </c>
      <c r="B53">
        <v>2015</v>
      </c>
      <c r="C53">
        <v>228</v>
      </c>
    </row>
    <row r="54" spans="1:3" x14ac:dyDescent="0.25">
      <c r="A54" t="s">
        <v>51</v>
      </c>
      <c r="B54">
        <v>2016</v>
      </c>
      <c r="C54">
        <v>221</v>
      </c>
    </row>
    <row r="55" spans="1:3" x14ac:dyDescent="0.25">
      <c r="A55" t="s">
        <v>51</v>
      </c>
      <c r="B55">
        <v>2017</v>
      </c>
      <c r="C55">
        <v>231</v>
      </c>
    </row>
    <row r="56" spans="1:3" x14ac:dyDescent="0.25">
      <c r="A56" t="s">
        <v>51</v>
      </c>
      <c r="B56">
        <v>2018</v>
      </c>
      <c r="C56">
        <v>160</v>
      </c>
    </row>
    <row r="57" spans="1:3" x14ac:dyDescent="0.25">
      <c r="A57" t="s">
        <v>58</v>
      </c>
      <c r="B57" t="s">
        <v>67</v>
      </c>
      <c r="C57">
        <v>70</v>
      </c>
    </row>
    <row r="58" spans="1:3" x14ac:dyDescent="0.25">
      <c r="A58" t="s">
        <v>58</v>
      </c>
      <c r="B58" t="s">
        <v>60</v>
      </c>
      <c r="C58">
        <v>452</v>
      </c>
    </row>
    <row r="59" spans="1:3" x14ac:dyDescent="0.25">
      <c r="A59" t="s">
        <v>58</v>
      </c>
      <c r="B59" t="s">
        <v>59</v>
      </c>
      <c r="C59">
        <v>336</v>
      </c>
    </row>
    <row r="60" spans="1:3" x14ac:dyDescent="0.25">
      <c r="A60" t="s">
        <v>58</v>
      </c>
      <c r="B60" t="s">
        <v>61</v>
      </c>
      <c r="C60">
        <v>114</v>
      </c>
    </row>
    <row r="61" spans="1:3" x14ac:dyDescent="0.25">
      <c r="A61" t="s">
        <v>58</v>
      </c>
      <c r="B61" t="s">
        <v>62</v>
      </c>
      <c r="C61">
        <v>108</v>
      </c>
    </row>
    <row r="62" spans="1:3" x14ac:dyDescent="0.25">
      <c r="A62" t="s">
        <v>58</v>
      </c>
      <c r="B62" t="s">
        <v>63</v>
      </c>
      <c r="C62">
        <v>85</v>
      </c>
    </row>
    <row r="63" spans="1:3" x14ac:dyDescent="0.25">
      <c r="A63" t="s">
        <v>58</v>
      </c>
      <c r="B63">
        <v>2014</v>
      </c>
      <c r="C63">
        <v>0</v>
      </c>
    </row>
    <row r="64" spans="1:3" x14ac:dyDescent="0.25">
      <c r="A64" t="s">
        <v>58</v>
      </c>
      <c r="B64">
        <v>2015</v>
      </c>
      <c r="C64">
        <v>0</v>
      </c>
    </row>
    <row r="65" spans="1:3" x14ac:dyDescent="0.25">
      <c r="A65" t="s">
        <v>58</v>
      </c>
      <c r="B65">
        <v>2016</v>
      </c>
      <c r="C65">
        <v>0</v>
      </c>
    </row>
    <row r="66" spans="1:3" x14ac:dyDescent="0.25">
      <c r="A66" t="s">
        <v>58</v>
      </c>
      <c r="B66">
        <v>2017</v>
      </c>
      <c r="C66">
        <v>5</v>
      </c>
    </row>
    <row r="67" spans="1:3" x14ac:dyDescent="0.25">
      <c r="A67" t="s">
        <v>58</v>
      </c>
      <c r="B67">
        <v>2018</v>
      </c>
      <c r="C67">
        <v>75</v>
      </c>
    </row>
    <row r="68" spans="1:3" x14ac:dyDescent="0.25">
      <c r="A68" t="s">
        <v>64</v>
      </c>
      <c r="B68" t="s">
        <v>67</v>
      </c>
      <c r="C68">
        <v>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1"/>
  <sheetViews>
    <sheetView workbookViewId="0">
      <selection activeCell="A2" sqref="A2:A15"/>
    </sheetView>
  </sheetViews>
  <sheetFormatPr defaultRowHeight="15" x14ac:dyDescent="0.25"/>
  <cols>
    <col min="1" max="1" width="47.5703125" bestFit="1" customWidth="1"/>
    <col min="3" max="3" width="26.28515625" customWidth="1"/>
  </cols>
  <sheetData>
    <row r="1" spans="1:3" x14ac:dyDescent="0.25">
      <c r="A1" t="s">
        <v>118</v>
      </c>
      <c r="B1" t="s">
        <v>78</v>
      </c>
      <c r="C1" t="s">
        <v>79</v>
      </c>
    </row>
    <row r="2" spans="1:3" x14ac:dyDescent="0.25">
      <c r="A2" t="s">
        <v>105</v>
      </c>
      <c r="B2">
        <v>1688854</v>
      </c>
      <c r="C2" s="9">
        <v>0.52339999999999998</v>
      </c>
    </row>
    <row r="3" spans="1:3" x14ac:dyDescent="0.25">
      <c r="A3" t="s">
        <v>106</v>
      </c>
      <c r="B3">
        <v>681946</v>
      </c>
      <c r="C3" s="9">
        <v>0.21129999999999999</v>
      </c>
    </row>
    <row r="4" spans="1:3" x14ac:dyDescent="0.25">
      <c r="A4" t="s">
        <v>107</v>
      </c>
      <c r="B4">
        <v>316088</v>
      </c>
      <c r="C4" s="9">
        <v>9.8000000000000004E-2</v>
      </c>
    </row>
    <row r="5" spans="1:3" x14ac:dyDescent="0.25">
      <c r="A5" t="s">
        <v>108</v>
      </c>
      <c r="B5">
        <v>239466</v>
      </c>
      <c r="C5" s="9">
        <v>7.4200000000000002E-2</v>
      </c>
    </row>
    <row r="6" spans="1:3" x14ac:dyDescent="0.25">
      <c r="A6" t="s">
        <v>109</v>
      </c>
      <c r="B6">
        <v>73692</v>
      </c>
      <c r="C6" s="9">
        <v>2.2800000000000001E-2</v>
      </c>
    </row>
    <row r="7" spans="1:3" x14ac:dyDescent="0.25">
      <c r="A7" t="s">
        <v>110</v>
      </c>
      <c r="B7">
        <v>68850</v>
      </c>
      <c r="C7" s="9">
        <v>2.1299999999999999E-2</v>
      </c>
    </row>
    <row r="8" spans="1:3" x14ac:dyDescent="0.25">
      <c r="A8" t="s">
        <v>111</v>
      </c>
      <c r="B8">
        <v>55539</v>
      </c>
      <c r="C8" s="9">
        <v>1.72E-2</v>
      </c>
    </row>
    <row r="9" spans="1:3" x14ac:dyDescent="0.25">
      <c r="A9" t="s">
        <v>112</v>
      </c>
      <c r="B9">
        <v>49483</v>
      </c>
      <c r="C9" s="9">
        <v>1.5299999999999999E-2</v>
      </c>
    </row>
    <row r="10" spans="1:3" x14ac:dyDescent="0.25">
      <c r="A10" t="s">
        <v>113</v>
      </c>
      <c r="B10">
        <v>24731</v>
      </c>
      <c r="C10" s="9">
        <v>7.7000000000000002E-3</v>
      </c>
    </row>
    <row r="11" spans="1:3" x14ac:dyDescent="0.25">
      <c r="A11" t="s">
        <v>114</v>
      </c>
      <c r="B11">
        <v>13933</v>
      </c>
      <c r="C11" s="9">
        <v>4.3E-3</v>
      </c>
    </row>
    <row r="12" spans="1:3" x14ac:dyDescent="0.25">
      <c r="A12" t="s">
        <v>115</v>
      </c>
      <c r="B12">
        <v>5966</v>
      </c>
      <c r="C12" s="9">
        <v>1.8E-3</v>
      </c>
    </row>
    <row r="13" spans="1:3" x14ac:dyDescent="0.25">
      <c r="A13" t="s">
        <v>116</v>
      </c>
      <c r="B13">
        <v>5366</v>
      </c>
      <c r="C13" s="9">
        <v>1.6999999999999999E-3</v>
      </c>
    </row>
    <row r="14" spans="1:3" x14ac:dyDescent="0.25">
      <c r="A14" t="s">
        <v>117</v>
      </c>
      <c r="B14">
        <v>1388</v>
      </c>
      <c r="C14" s="9">
        <v>4.0000000000000002E-4</v>
      </c>
    </row>
    <row r="15" spans="1:3" x14ac:dyDescent="0.25">
      <c r="A15" t="s">
        <v>119</v>
      </c>
      <c r="B15">
        <v>1365</v>
      </c>
      <c r="C15" s="9">
        <v>4.0000000000000002E-4</v>
      </c>
    </row>
    <row r="38" spans="1:2" s="8" customFormat="1" x14ac:dyDescent="0.25"/>
    <row r="39" spans="1:2" x14ac:dyDescent="0.25">
      <c r="A39" t="s">
        <v>70</v>
      </c>
      <c r="B39" t="s">
        <v>88</v>
      </c>
    </row>
    <row r="40" spans="1:2" x14ac:dyDescent="0.25">
      <c r="A40" t="s">
        <v>84</v>
      </c>
      <c r="B40">
        <v>73692</v>
      </c>
    </row>
    <row r="41" spans="1:2" x14ac:dyDescent="0.25">
      <c r="A41" t="s">
        <v>85</v>
      </c>
      <c r="B41">
        <v>49483</v>
      </c>
    </row>
    <row r="42" spans="1:2" x14ac:dyDescent="0.25">
      <c r="A42" t="s">
        <v>86</v>
      </c>
      <c r="B42">
        <v>24731</v>
      </c>
    </row>
    <row r="43" spans="1:2" x14ac:dyDescent="0.25">
      <c r="A43" t="s">
        <v>87</v>
      </c>
      <c r="B43">
        <v>13933</v>
      </c>
    </row>
    <row r="64" spans="2:4" x14ac:dyDescent="0.25">
      <c r="B64" t="s">
        <v>42</v>
      </c>
      <c r="C64" t="s">
        <v>51</v>
      </c>
      <c r="D64" t="s">
        <v>58</v>
      </c>
    </row>
    <row r="65" spans="1:4" x14ac:dyDescent="0.25">
      <c r="A65" t="s">
        <v>89</v>
      </c>
      <c r="B65">
        <v>641</v>
      </c>
      <c r="C65">
        <v>24151</v>
      </c>
      <c r="D65">
        <v>452</v>
      </c>
    </row>
    <row r="66" spans="1:4" x14ac:dyDescent="0.25">
      <c r="A66" t="s">
        <v>90</v>
      </c>
      <c r="B66">
        <v>533</v>
      </c>
      <c r="C66">
        <v>8333</v>
      </c>
      <c r="D66">
        <v>336</v>
      </c>
    </row>
    <row r="67" spans="1:4" x14ac:dyDescent="0.25">
      <c r="A67" t="s">
        <v>91</v>
      </c>
      <c r="B67">
        <v>484</v>
      </c>
      <c r="C67">
        <v>7290</v>
      </c>
      <c r="D67">
        <v>114</v>
      </c>
    </row>
    <row r="68" spans="1:4" x14ac:dyDescent="0.25">
      <c r="A68" t="s">
        <v>92</v>
      </c>
      <c r="B68">
        <v>419</v>
      </c>
      <c r="C68">
        <v>5970</v>
      </c>
      <c r="D68">
        <v>108</v>
      </c>
    </row>
    <row r="69" spans="1:4" x14ac:dyDescent="0.25">
      <c r="A69" t="s">
        <v>93</v>
      </c>
      <c r="B69">
        <v>414</v>
      </c>
      <c r="C69">
        <v>5933</v>
      </c>
      <c r="D69">
        <v>85</v>
      </c>
    </row>
    <row r="118" spans="1:8" x14ac:dyDescent="0.25">
      <c r="B118" t="s">
        <v>0</v>
      </c>
      <c r="C118" t="s">
        <v>23</v>
      </c>
      <c r="D118" t="s">
        <v>32</v>
      </c>
      <c r="E118" t="s">
        <v>35</v>
      </c>
      <c r="F118" t="s">
        <v>42</v>
      </c>
      <c r="G118" t="s">
        <v>51</v>
      </c>
      <c r="H118" t="s">
        <v>58</v>
      </c>
    </row>
    <row r="119" spans="1:8" x14ac:dyDescent="0.25">
      <c r="A119" t="s">
        <v>17</v>
      </c>
      <c r="B119">
        <f>1+6*20+17</f>
        <v>138</v>
      </c>
      <c r="C119">
        <f>4+(231-226)*10+3</f>
        <v>57</v>
      </c>
      <c r="D119">
        <f>17+(40-37)*20+5</f>
        <v>82</v>
      </c>
      <c r="E119">
        <f>16+5</f>
        <v>21</v>
      </c>
      <c r="F119">
        <v>0</v>
      </c>
      <c r="G119">
        <v>0</v>
      </c>
      <c r="H119">
        <v>0</v>
      </c>
    </row>
    <row r="120" spans="1:8" x14ac:dyDescent="0.25">
      <c r="A120" t="s">
        <v>18</v>
      </c>
      <c r="B120">
        <f>4+20+19</f>
        <v>43</v>
      </c>
      <c r="C120">
        <f>1+(225-185)*10+6</f>
        <v>407</v>
      </c>
      <c r="D120">
        <f>4+(35-31)*20+3</f>
        <v>87</v>
      </c>
      <c r="E120">
        <f>43+1</f>
        <v>44</v>
      </c>
      <c r="F120">
        <v>0</v>
      </c>
      <c r="G120">
        <f>8+(75-64)*20</f>
        <v>228</v>
      </c>
      <c r="H120">
        <v>0</v>
      </c>
    </row>
    <row r="121" spans="1:8" x14ac:dyDescent="0.25">
      <c r="A121" t="s">
        <v>19</v>
      </c>
      <c r="B121">
        <f>3+30+16</f>
        <v>49</v>
      </c>
      <c r="C121">
        <f>138*10+9</f>
        <v>1389</v>
      </c>
      <c r="D121">
        <f>17+(29-21)*20+16</f>
        <v>193</v>
      </c>
      <c r="E121">
        <v>14</v>
      </c>
      <c r="F121">
        <v>0</v>
      </c>
      <c r="G121">
        <f>9+(62-41)*10+2</f>
        <v>221</v>
      </c>
      <c r="H121">
        <v>0</v>
      </c>
    </row>
    <row r="122" spans="1:8" x14ac:dyDescent="0.25">
      <c r="A122" t="s">
        <v>20</v>
      </c>
      <c r="B122">
        <f>17+14</f>
        <v>31</v>
      </c>
      <c r="C122">
        <f>3+26*10</f>
        <v>263</v>
      </c>
      <c r="D122">
        <f>10+(19-8)*20+3</f>
        <v>233</v>
      </c>
      <c r="E122">
        <v>1</v>
      </c>
      <c r="F122">
        <f>7+2*10+6</f>
        <v>33</v>
      </c>
      <c r="G122">
        <f>(39-16)*10+1</f>
        <v>231</v>
      </c>
      <c r="H122">
        <v>5</v>
      </c>
    </row>
    <row r="123" spans="1:8" x14ac:dyDescent="0.25">
      <c r="A123" t="s">
        <v>21</v>
      </c>
      <c r="B123">
        <f>20*2+6</f>
        <v>46</v>
      </c>
      <c r="C123">
        <f>17*10+6</f>
        <v>176</v>
      </c>
      <c r="D123">
        <f>6*20+10</f>
        <v>130</v>
      </c>
      <c r="E123">
        <v>0</v>
      </c>
      <c r="F123">
        <f>15*10+3</f>
        <v>153</v>
      </c>
      <c r="G123">
        <f>16*10</f>
        <v>160</v>
      </c>
      <c r="H123">
        <v>75</v>
      </c>
    </row>
    <row r="128" spans="1:8" x14ac:dyDescent="0.25">
      <c r="B128">
        <v>2014</v>
      </c>
      <c r="C128">
        <v>2015</v>
      </c>
      <c r="D128">
        <v>2016</v>
      </c>
      <c r="E128">
        <v>2017</v>
      </c>
      <c r="F128">
        <v>2018</v>
      </c>
    </row>
    <row r="129" spans="1:6" x14ac:dyDescent="0.25">
      <c r="A129" t="s">
        <v>0</v>
      </c>
      <c r="B129">
        <f>1+6*20+17</f>
        <v>138</v>
      </c>
      <c r="C129">
        <f>4+20+19</f>
        <v>43</v>
      </c>
      <c r="D129">
        <f>3+30+16</f>
        <v>49</v>
      </c>
      <c r="E129">
        <f>17+14</f>
        <v>31</v>
      </c>
      <c r="F129">
        <f>20*2+6</f>
        <v>46</v>
      </c>
    </row>
    <row r="130" spans="1:6" x14ac:dyDescent="0.25">
      <c r="A130" t="s">
        <v>23</v>
      </c>
      <c r="B130">
        <f>4+(231-226)*10+3</f>
        <v>57</v>
      </c>
      <c r="C130">
        <f>1+(225-185)*10+6</f>
        <v>407</v>
      </c>
      <c r="D130">
        <f>138*10+9</f>
        <v>1389</v>
      </c>
      <c r="E130">
        <f>3+26*10</f>
        <v>263</v>
      </c>
      <c r="F130">
        <f>17*10+6</f>
        <v>176</v>
      </c>
    </row>
    <row r="131" spans="1:6" x14ac:dyDescent="0.25">
      <c r="A131" t="s">
        <v>32</v>
      </c>
      <c r="B131">
        <f>17+(40-37)*20+5</f>
        <v>82</v>
      </c>
      <c r="C131">
        <f>4+(35-31)*20+3</f>
        <v>87</v>
      </c>
      <c r="D131">
        <f>17+(29-21)*20+16</f>
        <v>193</v>
      </c>
      <c r="E131">
        <f>10+(19-8)*20+3</f>
        <v>233</v>
      </c>
      <c r="F131">
        <f>6*20+10</f>
        <v>130</v>
      </c>
    </row>
    <row r="132" spans="1:6" x14ac:dyDescent="0.25">
      <c r="A132" t="s">
        <v>35</v>
      </c>
      <c r="B132">
        <f>16+5</f>
        <v>21</v>
      </c>
      <c r="C132">
        <f>43+1</f>
        <v>44</v>
      </c>
      <c r="D132">
        <v>14</v>
      </c>
      <c r="E132">
        <v>1</v>
      </c>
      <c r="F132">
        <v>0</v>
      </c>
    </row>
    <row r="133" spans="1:6" x14ac:dyDescent="0.25">
      <c r="A133" t="s">
        <v>42</v>
      </c>
      <c r="B133">
        <v>0</v>
      </c>
      <c r="C133">
        <v>0</v>
      </c>
      <c r="D133">
        <v>0</v>
      </c>
      <c r="E133">
        <f>7+2*10+6</f>
        <v>33</v>
      </c>
      <c r="F133">
        <f>15*10+3</f>
        <v>153</v>
      </c>
    </row>
    <row r="134" spans="1:6" x14ac:dyDescent="0.25">
      <c r="A134" t="s">
        <v>51</v>
      </c>
      <c r="B134">
        <v>0</v>
      </c>
      <c r="C134">
        <f>8+(75-64)*20</f>
        <v>228</v>
      </c>
      <c r="D134">
        <f>9+(62-41)*10+2</f>
        <v>221</v>
      </c>
      <c r="E134">
        <f>(39-16)*10+1</f>
        <v>231</v>
      </c>
      <c r="F134">
        <f>16*10</f>
        <v>160</v>
      </c>
    </row>
    <row r="135" spans="1:6" x14ac:dyDescent="0.25">
      <c r="A135" t="s">
        <v>58</v>
      </c>
      <c r="B135">
        <v>0</v>
      </c>
      <c r="C135">
        <v>0</v>
      </c>
      <c r="D135">
        <v>0</v>
      </c>
      <c r="E135">
        <v>5</v>
      </c>
      <c r="F135">
        <v>75</v>
      </c>
    </row>
    <row r="157" spans="1:6" x14ac:dyDescent="0.25">
      <c r="B157">
        <v>2014</v>
      </c>
      <c r="C157">
        <v>2015</v>
      </c>
      <c r="D157">
        <v>2016</v>
      </c>
      <c r="E157">
        <v>2017</v>
      </c>
      <c r="F157">
        <v>2018</v>
      </c>
    </row>
    <row r="158" spans="1:6" x14ac:dyDescent="0.25">
      <c r="A158" t="s">
        <v>42</v>
      </c>
      <c r="B158">
        <v>0</v>
      </c>
      <c r="C158">
        <v>0</v>
      </c>
      <c r="D158">
        <v>0</v>
      </c>
      <c r="E158">
        <f>7+2*10+6</f>
        <v>33</v>
      </c>
      <c r="F158">
        <f>15*10+3</f>
        <v>153</v>
      </c>
    </row>
    <row r="159" spans="1:6" x14ac:dyDescent="0.25">
      <c r="A159" t="s">
        <v>51</v>
      </c>
      <c r="B159">
        <v>0</v>
      </c>
      <c r="C159">
        <f>8+(75-64)*20</f>
        <v>228</v>
      </c>
      <c r="D159">
        <f>9+(62-41)*10+2</f>
        <v>221</v>
      </c>
      <c r="E159">
        <f>(39-16)*10+1</f>
        <v>231</v>
      </c>
      <c r="F159">
        <f>16*10</f>
        <v>160</v>
      </c>
    </row>
    <row r="160" spans="1:6" x14ac:dyDescent="0.25">
      <c r="A160" t="s">
        <v>58</v>
      </c>
      <c r="B160">
        <v>0</v>
      </c>
      <c r="C160">
        <v>0</v>
      </c>
      <c r="D160">
        <v>0</v>
      </c>
      <c r="E160">
        <v>5</v>
      </c>
      <c r="F160">
        <v>75</v>
      </c>
    </row>
    <row r="183" spans="1:1" x14ac:dyDescent="0.25">
      <c r="A183" s="12" t="s">
        <v>94</v>
      </c>
    </row>
    <row r="204" spans="11:11" x14ac:dyDescent="0.25">
      <c r="K204" t="s">
        <v>103</v>
      </c>
    </row>
    <row r="210" spans="1:10" x14ac:dyDescent="0.25">
      <c r="D210" t="s">
        <v>97</v>
      </c>
      <c r="E210" t="s">
        <v>98</v>
      </c>
      <c r="F210" t="s">
        <v>99</v>
      </c>
      <c r="H210" t="str">
        <f>D210</f>
        <v>pei</v>
      </c>
      <c r="I210" t="str">
        <f t="shared" ref="I210:J210" si="0">E210</f>
        <v>ns</v>
      </c>
      <c r="J210" t="str">
        <f t="shared" si="0"/>
        <v>nb</v>
      </c>
    </row>
    <row r="211" spans="1:10" x14ac:dyDescent="0.25">
      <c r="C211" t="s">
        <v>100</v>
      </c>
      <c r="D211" s="13">
        <v>152021</v>
      </c>
      <c r="E211" s="13">
        <v>953869</v>
      </c>
      <c r="F211" s="13">
        <v>753914</v>
      </c>
      <c r="H211" s="14">
        <f>D213</f>
        <v>16.385894054110945</v>
      </c>
      <c r="I211" s="14">
        <f t="shared" ref="I211:J211" si="1">E213</f>
        <v>54.176202392571724</v>
      </c>
      <c r="J211" s="14">
        <f t="shared" si="1"/>
        <v>1.452420302580931</v>
      </c>
    </row>
    <row r="212" spans="1:10" x14ac:dyDescent="0.25">
      <c r="C212" t="s">
        <v>101</v>
      </c>
      <c r="D212">
        <f>SUM(data!I8:I12)</f>
        <v>2491</v>
      </c>
      <c r="E212">
        <f>SUM(data!J8:J12)</f>
        <v>51677</v>
      </c>
      <c r="F212">
        <f>SUM(data!K8:K12)</f>
        <v>1095</v>
      </c>
    </row>
    <row r="213" spans="1:10" x14ac:dyDescent="0.25">
      <c r="C213" t="s">
        <v>102</v>
      </c>
      <c r="D213" s="14">
        <f>D212/D211*1000</f>
        <v>16.385894054110945</v>
      </c>
      <c r="E213" s="14">
        <f t="shared" ref="E213:F213" si="2">E212/E211*1000</f>
        <v>54.176202392571724</v>
      </c>
      <c r="F213" s="14">
        <f t="shared" si="2"/>
        <v>1.452420302580931</v>
      </c>
    </row>
    <row r="215" spans="1:10" x14ac:dyDescent="0.25">
      <c r="A215" t="s">
        <v>96</v>
      </c>
    </row>
    <row r="216" spans="1:10" x14ac:dyDescent="0.25">
      <c r="A216" t="s">
        <v>42</v>
      </c>
      <c r="B216" t="s">
        <v>51</v>
      </c>
    </row>
    <row r="217" spans="1:10" ht="30" x14ac:dyDescent="0.25">
      <c r="A217" s="6" t="s">
        <v>44</v>
      </c>
      <c r="B217" s="6" t="s">
        <v>52</v>
      </c>
    </row>
    <row r="218" spans="1:10" ht="120" x14ac:dyDescent="0.25">
      <c r="A218" s="6" t="s">
        <v>45</v>
      </c>
      <c r="B218" s="6" t="s">
        <v>53</v>
      </c>
    </row>
    <row r="219" spans="1:10" ht="150" x14ac:dyDescent="0.25">
      <c r="A219" s="6" t="s">
        <v>46</v>
      </c>
      <c r="B219" s="6" t="s">
        <v>54</v>
      </c>
    </row>
    <row r="220" spans="1:10" ht="120" x14ac:dyDescent="0.25">
      <c r="A220" s="6" t="s">
        <v>47</v>
      </c>
      <c r="B220" s="6" t="s">
        <v>55</v>
      </c>
    </row>
    <row r="221" spans="1:10" ht="150" x14ac:dyDescent="0.25">
      <c r="A221" s="6" t="s">
        <v>48</v>
      </c>
      <c r="B221" s="6" t="s">
        <v>56</v>
      </c>
    </row>
  </sheetData>
  <hyperlinks>
    <hyperlink ref="A217" r:id="rId1" display="https://data.princeedwardisland.ca/Transportation/OD0013-Motor-Vehicle-Collisions-from-1980/4ghi-sakw"/>
    <hyperlink ref="A218" r:id="rId2" display="https://data.princeedwardisland.ca/Education-and-Community/OD0009-Official-School-Enrolment-from-1999/9td3-4dta"/>
    <hyperlink ref="A219" r:id="rId3" display="https://data.princeedwardisland.ca/Transportation/OD0033-Motor-Vehicle-Registrations-from-1918/tiuw-r5m3"/>
    <hyperlink ref="A220" r:id="rId4" display="https://data.princeedwardisland.ca/Environment-and-Food/OD0001-Pesticide-Analysis-for-Stream-Water/jj4n-qqq2"/>
    <hyperlink ref="A221" r:id="rId5" display="https://data.princeedwardisland.ca/Environment-and-Food/OD0038-Groundwater-Level-Monitoring/cgzy-bim6"/>
    <hyperlink ref="B217" r:id="rId6" display="https://data.novascotia.ca/Lands-Forests-and-Wildlife/Crown-Land/3nka-59nz"/>
    <hyperlink ref="B218" r:id="rId7" display="https://data.novascotia.ca/Public-Service/Nova-Scotia-Government-Employee-Absenteeism/3kpf-veux"/>
    <hyperlink ref="B219" r:id="rId8" display="https://data.novascotia.ca/Arts-Culture-and-History/Birth-Registrations-1864-1877-1908-1917-delayed-re/hr8e-zhmr"/>
    <hyperlink ref="B220" r:id="rId9" display="https://data.novascotia.ca/Arts-Culture-and-History/Marriage-Bonds-1763-1864-Marriage-Registrations-18/nvp4-84se"/>
    <hyperlink ref="B221" r:id="rId10" display="https://data.novascotia.ca/Arts-Culture-and-History/Death-Registrations-1864-1877-1908-1967-City-of-Ha/77h9-je62"/>
  </hyperlinks>
  <pageMargins left="0.7" right="0.7" top="0.75" bottom="0.75" header="0.3" footer="0.3"/>
  <drawing r:id="rId11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27" sqref="C27"/>
    </sheetView>
  </sheetViews>
  <sheetFormatPr defaultRowHeight="15" x14ac:dyDescent="0.25"/>
  <cols>
    <col min="1" max="1" width="47.5703125" bestFit="1" customWidth="1"/>
    <col min="2" max="2" width="9.28515625" customWidth="1"/>
    <col min="3" max="3" width="26.28515625" customWidth="1"/>
  </cols>
  <sheetData>
    <row r="1" spans="1:3" x14ac:dyDescent="0.25">
      <c r="A1" t="s">
        <v>77</v>
      </c>
      <c r="B1" t="s">
        <v>78</v>
      </c>
      <c r="C1" t="s">
        <v>79</v>
      </c>
    </row>
    <row r="2" spans="1:3" x14ac:dyDescent="0.25">
      <c r="A2" t="s">
        <v>105</v>
      </c>
      <c r="B2">
        <v>1688854</v>
      </c>
      <c r="C2" s="9">
        <v>0.52339999999999998</v>
      </c>
    </row>
    <row r="3" spans="1:3" x14ac:dyDescent="0.25">
      <c r="A3" t="s">
        <v>106</v>
      </c>
      <c r="B3">
        <v>681946</v>
      </c>
      <c r="C3" s="9">
        <v>0.21129999999999999</v>
      </c>
    </row>
    <row r="4" spans="1:3" x14ac:dyDescent="0.25">
      <c r="A4" t="s">
        <v>107</v>
      </c>
      <c r="B4">
        <v>316088</v>
      </c>
      <c r="C4" s="9">
        <v>9.8000000000000004E-2</v>
      </c>
    </row>
    <row r="5" spans="1:3" x14ac:dyDescent="0.25">
      <c r="A5" t="s">
        <v>108</v>
      </c>
      <c r="B5">
        <v>239466</v>
      </c>
      <c r="C5" s="9">
        <v>7.4200000000000002E-2</v>
      </c>
    </row>
    <row r="6" spans="1:3" x14ac:dyDescent="0.25">
      <c r="A6" t="s">
        <v>109</v>
      </c>
      <c r="B6">
        <v>73692</v>
      </c>
      <c r="C6" s="9">
        <v>2.2800000000000001E-2</v>
      </c>
    </row>
    <row r="7" spans="1:3" x14ac:dyDescent="0.25">
      <c r="A7" t="s">
        <v>110</v>
      </c>
      <c r="B7">
        <v>68850</v>
      </c>
      <c r="C7" s="9">
        <v>2.1299999999999999E-2</v>
      </c>
    </row>
    <row r="8" spans="1:3" x14ac:dyDescent="0.25">
      <c r="A8" t="s">
        <v>111</v>
      </c>
      <c r="B8">
        <v>55539</v>
      </c>
      <c r="C8" s="9">
        <v>1.72E-2</v>
      </c>
    </row>
    <row r="9" spans="1:3" x14ac:dyDescent="0.25">
      <c r="A9" t="s">
        <v>112</v>
      </c>
      <c r="B9">
        <v>49483</v>
      </c>
      <c r="C9" s="9">
        <v>1.5299999999999999E-2</v>
      </c>
    </row>
    <row r="10" spans="1:3" x14ac:dyDescent="0.25">
      <c r="A10" t="s">
        <v>113</v>
      </c>
      <c r="B10">
        <v>24731</v>
      </c>
      <c r="C10" s="9">
        <v>7.7000000000000002E-3</v>
      </c>
    </row>
    <row r="11" spans="1:3" x14ac:dyDescent="0.25">
      <c r="A11" t="s">
        <v>114</v>
      </c>
      <c r="B11">
        <v>13933</v>
      </c>
      <c r="C11" s="9">
        <v>4.3E-3</v>
      </c>
    </row>
    <row r="12" spans="1:3" x14ac:dyDescent="0.25">
      <c r="A12" t="s">
        <v>115</v>
      </c>
      <c r="B12">
        <v>5966</v>
      </c>
      <c r="C12" s="9">
        <v>1.8E-3</v>
      </c>
    </row>
    <row r="13" spans="1:3" x14ac:dyDescent="0.25">
      <c r="A13" t="s">
        <v>116</v>
      </c>
      <c r="B13">
        <v>5366</v>
      </c>
      <c r="C13" s="9">
        <v>1.6999999999999999E-3</v>
      </c>
    </row>
    <row r="14" spans="1:3" x14ac:dyDescent="0.25">
      <c r="A14" t="s">
        <v>117</v>
      </c>
      <c r="B14">
        <v>1388</v>
      </c>
      <c r="C14" s="9">
        <v>4.0000000000000002E-4</v>
      </c>
    </row>
    <row r="15" spans="1:3" x14ac:dyDescent="0.25">
      <c r="A15" t="s">
        <v>119</v>
      </c>
      <c r="B15">
        <v>1365</v>
      </c>
      <c r="C15" s="9">
        <v>4.0000000000000002E-4</v>
      </c>
    </row>
    <row r="31" spans="1:1" x14ac:dyDescent="0.25">
      <c r="A3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120</v>
      </c>
      <c r="B1" t="s">
        <v>42</v>
      </c>
      <c r="C1" t="s">
        <v>51</v>
      </c>
      <c r="D1" t="s">
        <v>58</v>
      </c>
    </row>
    <row r="2" spans="1:4" x14ac:dyDescent="0.25">
      <c r="A2">
        <v>2014</v>
      </c>
      <c r="B2">
        <v>0</v>
      </c>
      <c r="C2">
        <v>0</v>
      </c>
      <c r="D2">
        <v>0</v>
      </c>
    </row>
    <row r="3" spans="1:4" x14ac:dyDescent="0.25">
      <c r="A3">
        <v>2015</v>
      </c>
      <c r="B3">
        <v>0</v>
      </c>
      <c r="C3">
        <f>8+(75-64)*20</f>
        <v>228</v>
      </c>
      <c r="D3">
        <v>0</v>
      </c>
    </row>
    <row r="4" spans="1:4" x14ac:dyDescent="0.25">
      <c r="A4">
        <v>2016</v>
      </c>
      <c r="B4">
        <v>0</v>
      </c>
      <c r="C4">
        <f>9+(62-41)*10+2</f>
        <v>221</v>
      </c>
      <c r="D4">
        <v>0</v>
      </c>
    </row>
    <row r="5" spans="1:4" x14ac:dyDescent="0.25">
      <c r="A5">
        <v>2017</v>
      </c>
      <c r="B5">
        <f>7+2*10+6</f>
        <v>33</v>
      </c>
      <c r="C5">
        <f>(39-16)*10+1</f>
        <v>231</v>
      </c>
      <c r="D5">
        <v>5</v>
      </c>
    </row>
    <row r="6" spans="1:4" x14ac:dyDescent="0.25">
      <c r="A6">
        <v>2018</v>
      </c>
      <c r="B6">
        <f>15*10+3</f>
        <v>153</v>
      </c>
      <c r="C6">
        <f>16*10</f>
        <v>160</v>
      </c>
      <c r="D6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9" sqref="B9"/>
    </sheetView>
  </sheetViews>
  <sheetFormatPr defaultRowHeight="15" x14ac:dyDescent="0.25"/>
  <cols>
    <col min="1" max="1" width="16.28515625" bestFit="1" customWidth="1"/>
    <col min="2" max="2" width="16.28515625" customWidth="1"/>
  </cols>
  <sheetData>
    <row r="1" spans="1:3" x14ac:dyDescent="0.25">
      <c r="A1" t="s">
        <v>104</v>
      </c>
      <c r="B1" t="s">
        <v>70</v>
      </c>
      <c r="C1" t="s">
        <v>68</v>
      </c>
    </row>
    <row r="2" spans="1:3" x14ac:dyDescent="0.25">
      <c r="A2" t="s">
        <v>89</v>
      </c>
      <c r="B2" t="s">
        <v>42</v>
      </c>
      <c r="C2">
        <v>641</v>
      </c>
    </row>
    <row r="3" spans="1:3" x14ac:dyDescent="0.25">
      <c r="A3" t="s">
        <v>90</v>
      </c>
      <c r="B3" t="s">
        <v>42</v>
      </c>
      <c r="C3">
        <v>533</v>
      </c>
    </row>
    <row r="4" spans="1:3" x14ac:dyDescent="0.25">
      <c r="A4" t="s">
        <v>91</v>
      </c>
      <c r="B4" t="s">
        <v>42</v>
      </c>
      <c r="C4">
        <v>484</v>
      </c>
    </row>
    <row r="5" spans="1:3" x14ac:dyDescent="0.25">
      <c r="A5" t="s">
        <v>89</v>
      </c>
      <c r="B5" t="s">
        <v>51</v>
      </c>
      <c r="C5">
        <v>24151</v>
      </c>
    </row>
    <row r="6" spans="1:3" x14ac:dyDescent="0.25">
      <c r="A6" t="s">
        <v>90</v>
      </c>
      <c r="B6" t="s">
        <v>51</v>
      </c>
      <c r="C6">
        <v>8333</v>
      </c>
    </row>
    <row r="7" spans="1:3" x14ac:dyDescent="0.25">
      <c r="A7" t="s">
        <v>91</v>
      </c>
      <c r="B7" t="s">
        <v>51</v>
      </c>
      <c r="C7">
        <v>7290</v>
      </c>
    </row>
    <row r="8" spans="1:3" x14ac:dyDescent="0.25">
      <c r="A8" t="s">
        <v>89</v>
      </c>
      <c r="B8" t="s">
        <v>58</v>
      </c>
      <c r="C8">
        <v>452</v>
      </c>
    </row>
    <row r="9" spans="1:3" x14ac:dyDescent="0.25">
      <c r="A9" t="s">
        <v>90</v>
      </c>
      <c r="B9" t="s">
        <v>58</v>
      </c>
      <c r="C9">
        <v>336</v>
      </c>
    </row>
    <row r="10" spans="1:3" x14ac:dyDescent="0.25">
      <c r="A10" t="s">
        <v>91</v>
      </c>
      <c r="B10" t="s">
        <v>58</v>
      </c>
      <c r="C10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G16" sqref="G16"/>
    </sheetView>
  </sheetViews>
  <sheetFormatPr defaultRowHeight="15" x14ac:dyDescent="0.25"/>
  <sheetData>
    <row r="1" spans="1:11" x14ac:dyDescent="0.25">
      <c r="A1" t="s">
        <v>80</v>
      </c>
      <c r="B1" t="s">
        <v>81</v>
      </c>
      <c r="C1" t="s">
        <v>82</v>
      </c>
      <c r="D1" t="s">
        <v>83</v>
      </c>
      <c r="K1" t="s">
        <v>95</v>
      </c>
    </row>
    <row r="2" spans="1:11" x14ac:dyDescent="0.25">
      <c r="A2">
        <v>2018</v>
      </c>
      <c r="B2">
        <v>10</v>
      </c>
      <c r="C2">
        <v>128446</v>
      </c>
      <c r="D2">
        <v>57683</v>
      </c>
      <c r="I2">
        <f>SUM(C2:C63)</f>
        <v>3708253</v>
      </c>
      <c r="J2">
        <f>SUM(D2:D63)</f>
        <v>954682</v>
      </c>
      <c r="K2" s="10">
        <f>I2/J2</f>
        <v>3.8842808390647359</v>
      </c>
    </row>
    <row r="3" spans="1:11" x14ac:dyDescent="0.25">
      <c r="A3">
        <v>2018</v>
      </c>
      <c r="B3">
        <v>9</v>
      </c>
      <c r="C3">
        <v>127428</v>
      </c>
      <c r="D3">
        <v>52850</v>
      </c>
    </row>
    <row r="4" spans="1:11" x14ac:dyDescent="0.25">
      <c r="A4">
        <v>2018</v>
      </c>
      <c r="B4">
        <v>8</v>
      </c>
      <c r="C4">
        <v>122546</v>
      </c>
      <c r="D4">
        <v>48110</v>
      </c>
    </row>
    <row r="5" spans="1:11" x14ac:dyDescent="0.25">
      <c r="A5">
        <v>2018</v>
      </c>
      <c r="B5">
        <v>6</v>
      </c>
      <c r="C5">
        <v>61505</v>
      </c>
      <c r="D5">
        <v>3</v>
      </c>
    </row>
    <row r="6" spans="1:11" x14ac:dyDescent="0.25">
      <c r="A6">
        <v>2018</v>
      </c>
      <c r="B6">
        <v>5</v>
      </c>
      <c r="C6">
        <v>71897</v>
      </c>
      <c r="D6">
        <v>310</v>
      </c>
    </row>
    <row r="7" spans="1:11" x14ac:dyDescent="0.25">
      <c r="A7">
        <v>2018</v>
      </c>
      <c r="B7">
        <v>4</v>
      </c>
      <c r="C7">
        <v>70298</v>
      </c>
      <c r="D7">
        <v>541</v>
      </c>
    </row>
    <row r="8" spans="1:11" x14ac:dyDescent="0.25">
      <c r="A8">
        <v>2018</v>
      </c>
      <c r="B8">
        <v>3</v>
      </c>
      <c r="C8">
        <v>73184</v>
      </c>
      <c r="D8">
        <v>407</v>
      </c>
    </row>
    <row r="9" spans="1:11" x14ac:dyDescent="0.25">
      <c r="A9">
        <v>2018</v>
      </c>
      <c r="B9">
        <v>2</v>
      </c>
      <c r="C9">
        <v>67005</v>
      </c>
      <c r="D9">
        <v>324</v>
      </c>
    </row>
    <row r="10" spans="1:11" x14ac:dyDescent="0.25">
      <c r="A10">
        <v>2017</v>
      </c>
      <c r="B10">
        <v>11</v>
      </c>
      <c r="C10">
        <v>134846</v>
      </c>
      <c r="D10">
        <v>60158</v>
      </c>
    </row>
    <row r="11" spans="1:11" x14ac:dyDescent="0.25">
      <c r="A11">
        <v>2017</v>
      </c>
      <c r="B11">
        <v>10</v>
      </c>
      <c r="C11">
        <v>137767</v>
      </c>
      <c r="D11">
        <v>60713</v>
      </c>
    </row>
    <row r="12" spans="1:11" x14ac:dyDescent="0.25">
      <c r="A12">
        <v>2017</v>
      </c>
      <c r="B12">
        <v>9</v>
      </c>
      <c r="C12">
        <v>142412</v>
      </c>
      <c r="D12">
        <v>50234</v>
      </c>
    </row>
    <row r="13" spans="1:11" x14ac:dyDescent="0.25">
      <c r="A13">
        <v>2017</v>
      </c>
      <c r="B13">
        <v>8</v>
      </c>
      <c r="C13">
        <v>153199</v>
      </c>
      <c r="D13">
        <v>44269</v>
      </c>
    </row>
    <row r="14" spans="1:11" x14ac:dyDescent="0.25">
      <c r="A14">
        <v>2017</v>
      </c>
      <c r="B14">
        <v>7</v>
      </c>
      <c r="C14">
        <v>102979</v>
      </c>
      <c r="D14">
        <v>42656</v>
      </c>
    </row>
    <row r="15" spans="1:11" x14ac:dyDescent="0.25">
      <c r="A15">
        <v>2017</v>
      </c>
      <c r="B15">
        <v>6</v>
      </c>
      <c r="C15">
        <v>100766</v>
      </c>
      <c r="D15">
        <v>26583</v>
      </c>
    </row>
    <row r="16" spans="1:11" x14ac:dyDescent="0.25">
      <c r="A16">
        <v>2017</v>
      </c>
      <c r="B16">
        <v>5</v>
      </c>
      <c r="C16">
        <v>109079</v>
      </c>
      <c r="D16">
        <v>28859</v>
      </c>
    </row>
    <row r="17" spans="1:4" x14ac:dyDescent="0.25">
      <c r="A17">
        <v>2017</v>
      </c>
      <c r="B17">
        <v>4</v>
      </c>
      <c r="C17">
        <v>109445</v>
      </c>
      <c r="D17">
        <v>29168</v>
      </c>
    </row>
    <row r="18" spans="1:4" x14ac:dyDescent="0.25">
      <c r="A18">
        <v>2017</v>
      </c>
      <c r="B18">
        <v>3</v>
      </c>
      <c r="C18">
        <v>125081</v>
      </c>
      <c r="D18">
        <v>38095</v>
      </c>
    </row>
    <row r="19" spans="1:4" x14ac:dyDescent="0.25">
      <c r="A19">
        <v>2017</v>
      </c>
      <c r="B19">
        <v>2</v>
      </c>
      <c r="C19">
        <v>94873</v>
      </c>
      <c r="D19">
        <v>30858</v>
      </c>
    </row>
    <row r="20" spans="1:4" x14ac:dyDescent="0.25">
      <c r="A20">
        <v>2017</v>
      </c>
      <c r="B20">
        <v>1</v>
      </c>
      <c r="C20">
        <v>87381</v>
      </c>
      <c r="D20">
        <v>24845</v>
      </c>
    </row>
    <row r="21" spans="1:4" x14ac:dyDescent="0.25">
      <c r="A21">
        <v>2016</v>
      </c>
      <c r="B21">
        <v>12</v>
      </c>
      <c r="C21">
        <v>65516</v>
      </c>
      <c r="D21">
        <v>15860</v>
      </c>
    </row>
    <row r="22" spans="1:4" x14ac:dyDescent="0.25">
      <c r="A22">
        <v>2016</v>
      </c>
      <c r="B22">
        <v>11</v>
      </c>
      <c r="C22">
        <v>78899</v>
      </c>
      <c r="D22">
        <v>21672</v>
      </c>
    </row>
    <row r="23" spans="1:4" x14ac:dyDescent="0.25">
      <c r="A23">
        <v>2016</v>
      </c>
      <c r="B23">
        <v>10</v>
      </c>
      <c r="C23">
        <v>45216</v>
      </c>
      <c r="D23">
        <v>4785</v>
      </c>
    </row>
    <row r="24" spans="1:4" x14ac:dyDescent="0.25">
      <c r="A24">
        <v>2016</v>
      </c>
      <c r="B24">
        <v>9</v>
      </c>
      <c r="C24">
        <v>32711</v>
      </c>
      <c r="D24">
        <v>95</v>
      </c>
    </row>
    <row r="25" spans="1:4" x14ac:dyDescent="0.25">
      <c r="A25">
        <v>2016</v>
      </c>
      <c r="B25">
        <v>8</v>
      </c>
      <c r="C25">
        <v>35522</v>
      </c>
      <c r="D25">
        <v>3846</v>
      </c>
    </row>
    <row r="26" spans="1:4" x14ac:dyDescent="0.25">
      <c r="A26">
        <v>2016</v>
      </c>
      <c r="B26">
        <v>7</v>
      </c>
      <c r="C26">
        <v>40973</v>
      </c>
      <c r="D26">
        <v>6163</v>
      </c>
    </row>
    <row r="27" spans="1:4" x14ac:dyDescent="0.25">
      <c r="A27">
        <v>2016</v>
      </c>
      <c r="B27">
        <v>6</v>
      </c>
      <c r="C27">
        <v>49014</v>
      </c>
      <c r="D27">
        <v>7165</v>
      </c>
    </row>
    <row r="28" spans="1:4" x14ac:dyDescent="0.25">
      <c r="A28">
        <v>2016</v>
      </c>
      <c r="B28">
        <v>5</v>
      </c>
      <c r="C28">
        <v>47312</v>
      </c>
      <c r="D28">
        <v>6861</v>
      </c>
    </row>
    <row r="29" spans="1:4" x14ac:dyDescent="0.25">
      <c r="A29">
        <v>2016</v>
      </c>
      <c r="B29">
        <v>4</v>
      </c>
      <c r="C29">
        <v>46352</v>
      </c>
      <c r="D29">
        <v>7126</v>
      </c>
    </row>
    <row r="30" spans="1:4" x14ac:dyDescent="0.25">
      <c r="A30">
        <v>2016</v>
      </c>
      <c r="B30">
        <v>3</v>
      </c>
      <c r="C30">
        <v>46174</v>
      </c>
      <c r="D30">
        <v>7437</v>
      </c>
    </row>
    <row r="31" spans="1:4" x14ac:dyDescent="0.25">
      <c r="A31">
        <v>2016</v>
      </c>
      <c r="B31">
        <v>2</v>
      </c>
      <c r="C31">
        <v>39998</v>
      </c>
      <c r="D31">
        <v>7170</v>
      </c>
    </row>
    <row r="32" spans="1:4" x14ac:dyDescent="0.25">
      <c r="A32">
        <v>2016</v>
      </c>
      <c r="B32">
        <v>1</v>
      </c>
      <c r="C32">
        <v>36951</v>
      </c>
      <c r="D32">
        <v>4091</v>
      </c>
    </row>
    <row r="33" spans="1:4" x14ac:dyDescent="0.25">
      <c r="A33">
        <v>2015</v>
      </c>
      <c r="B33">
        <v>12</v>
      </c>
      <c r="C33">
        <v>31885</v>
      </c>
      <c r="D33">
        <v>3313</v>
      </c>
    </row>
    <row r="34" spans="1:4" x14ac:dyDescent="0.25">
      <c r="A34">
        <v>2015</v>
      </c>
      <c r="B34">
        <v>11</v>
      </c>
      <c r="C34">
        <v>37046</v>
      </c>
      <c r="D34">
        <v>4243</v>
      </c>
    </row>
    <row r="35" spans="1:4" x14ac:dyDescent="0.25">
      <c r="A35">
        <v>2015</v>
      </c>
      <c r="B35">
        <v>10</v>
      </c>
      <c r="C35">
        <v>35392</v>
      </c>
      <c r="D35">
        <v>3716</v>
      </c>
    </row>
    <row r="36" spans="1:4" x14ac:dyDescent="0.25">
      <c r="A36">
        <v>2015</v>
      </c>
      <c r="B36">
        <v>9</v>
      </c>
      <c r="C36">
        <v>34270</v>
      </c>
      <c r="D36">
        <v>3903</v>
      </c>
    </row>
    <row r="37" spans="1:4" x14ac:dyDescent="0.25">
      <c r="A37">
        <v>2015</v>
      </c>
      <c r="B37">
        <v>8</v>
      </c>
      <c r="C37">
        <v>28770</v>
      </c>
      <c r="D37">
        <v>4158</v>
      </c>
    </row>
    <row r="38" spans="1:4" x14ac:dyDescent="0.25">
      <c r="A38">
        <v>2015</v>
      </c>
      <c r="B38">
        <v>7</v>
      </c>
      <c r="C38">
        <v>30027</v>
      </c>
      <c r="D38">
        <v>4791</v>
      </c>
    </row>
    <row r="39" spans="1:4" x14ac:dyDescent="0.25">
      <c r="A39">
        <v>2015</v>
      </c>
      <c r="B39">
        <v>6</v>
      </c>
      <c r="C39">
        <v>30253</v>
      </c>
      <c r="D39">
        <v>4343</v>
      </c>
    </row>
    <row r="40" spans="1:4" x14ac:dyDescent="0.25">
      <c r="A40">
        <v>2015</v>
      </c>
      <c r="B40">
        <v>5</v>
      </c>
      <c r="C40">
        <v>31541</v>
      </c>
      <c r="D40">
        <v>4539</v>
      </c>
    </row>
    <row r="41" spans="1:4" x14ac:dyDescent="0.25">
      <c r="A41">
        <v>2015</v>
      </c>
      <c r="B41">
        <v>4</v>
      </c>
      <c r="C41">
        <v>29889</v>
      </c>
      <c r="D41">
        <v>4810</v>
      </c>
    </row>
    <row r="42" spans="1:4" x14ac:dyDescent="0.25">
      <c r="A42">
        <v>2015</v>
      </c>
      <c r="B42">
        <v>3</v>
      </c>
      <c r="C42">
        <v>35361</v>
      </c>
      <c r="D42">
        <v>4983</v>
      </c>
    </row>
    <row r="43" spans="1:4" x14ac:dyDescent="0.25">
      <c r="A43">
        <v>2015</v>
      </c>
      <c r="B43">
        <v>2</v>
      </c>
      <c r="C43">
        <v>37666</v>
      </c>
      <c r="D43">
        <v>7273</v>
      </c>
    </row>
    <row r="44" spans="1:4" x14ac:dyDescent="0.25">
      <c r="A44">
        <v>2015</v>
      </c>
      <c r="B44">
        <v>1</v>
      </c>
      <c r="C44">
        <v>58482</v>
      </c>
      <c r="D44">
        <v>5725</v>
      </c>
    </row>
    <row r="45" spans="1:4" x14ac:dyDescent="0.25">
      <c r="A45">
        <v>2014</v>
      </c>
      <c r="B45">
        <v>12</v>
      </c>
      <c r="C45">
        <v>34027</v>
      </c>
      <c r="D45">
        <v>3641</v>
      </c>
    </row>
    <row r="46" spans="1:4" x14ac:dyDescent="0.25">
      <c r="A46">
        <v>2014</v>
      </c>
      <c r="B46">
        <v>11</v>
      </c>
      <c r="C46">
        <v>61206</v>
      </c>
      <c r="D46">
        <v>12190</v>
      </c>
    </row>
    <row r="47" spans="1:4" x14ac:dyDescent="0.25">
      <c r="A47">
        <v>2014</v>
      </c>
      <c r="B47">
        <v>10</v>
      </c>
      <c r="C47">
        <v>75663</v>
      </c>
      <c r="D47">
        <v>16006</v>
      </c>
    </row>
    <row r="48" spans="1:4" x14ac:dyDescent="0.25">
      <c r="A48">
        <v>2014</v>
      </c>
      <c r="B48">
        <v>9</v>
      </c>
      <c r="C48">
        <v>69625</v>
      </c>
      <c r="D48">
        <v>12429</v>
      </c>
    </row>
    <row r="49" spans="1:4" x14ac:dyDescent="0.25">
      <c r="A49">
        <v>2014</v>
      </c>
      <c r="B49">
        <v>8</v>
      </c>
      <c r="C49">
        <v>28685</v>
      </c>
      <c r="D49">
        <v>9259</v>
      </c>
    </row>
    <row r="50" spans="1:4" x14ac:dyDescent="0.25">
      <c r="A50">
        <v>2014</v>
      </c>
      <c r="B50">
        <v>7</v>
      </c>
      <c r="C50">
        <v>27574</v>
      </c>
      <c r="D50">
        <v>10675</v>
      </c>
    </row>
    <row r="51" spans="1:4" x14ac:dyDescent="0.25">
      <c r="A51">
        <v>2014</v>
      </c>
      <c r="B51">
        <v>6</v>
      </c>
      <c r="C51">
        <v>28172</v>
      </c>
      <c r="D51">
        <v>9339</v>
      </c>
    </row>
    <row r="52" spans="1:4" x14ac:dyDescent="0.25">
      <c r="A52">
        <v>2014</v>
      </c>
      <c r="B52">
        <v>5</v>
      </c>
      <c r="C52">
        <v>32879</v>
      </c>
      <c r="D52">
        <v>11147</v>
      </c>
    </row>
    <row r="53" spans="1:4" x14ac:dyDescent="0.25">
      <c r="A53">
        <v>2014</v>
      </c>
      <c r="B53">
        <v>4</v>
      </c>
      <c r="C53">
        <v>33018</v>
      </c>
      <c r="D53">
        <v>11395</v>
      </c>
    </row>
    <row r="54" spans="1:4" x14ac:dyDescent="0.25">
      <c r="A54">
        <v>2014</v>
      </c>
      <c r="B54">
        <v>3</v>
      </c>
      <c r="C54">
        <v>38368</v>
      </c>
      <c r="D54">
        <v>17883</v>
      </c>
    </row>
    <row r="55" spans="1:4" x14ac:dyDescent="0.25">
      <c r="A55">
        <v>2014</v>
      </c>
      <c r="B55">
        <v>2</v>
      </c>
      <c r="C55">
        <v>38084</v>
      </c>
      <c r="D55">
        <v>25761</v>
      </c>
    </row>
    <row r="56" spans="1:4" x14ac:dyDescent="0.25">
      <c r="A56">
        <v>2014</v>
      </c>
      <c r="B56">
        <v>1</v>
      </c>
      <c r="C56">
        <v>31176</v>
      </c>
      <c r="D56">
        <v>11109</v>
      </c>
    </row>
    <row r="57" spans="1:4" x14ac:dyDescent="0.25">
      <c r="A57">
        <v>2013</v>
      </c>
      <c r="B57">
        <v>12</v>
      </c>
      <c r="C57">
        <v>19487</v>
      </c>
      <c r="D57">
        <v>6657</v>
      </c>
    </row>
    <row r="58" spans="1:4" x14ac:dyDescent="0.25">
      <c r="A58">
        <v>2013</v>
      </c>
      <c r="B58">
        <v>11</v>
      </c>
      <c r="C58">
        <v>23942</v>
      </c>
      <c r="D58">
        <v>10156</v>
      </c>
    </row>
    <row r="59" spans="1:4" x14ac:dyDescent="0.25">
      <c r="A59">
        <v>2013</v>
      </c>
      <c r="B59">
        <v>10</v>
      </c>
      <c r="C59">
        <v>24616</v>
      </c>
      <c r="D59">
        <v>10145</v>
      </c>
    </row>
    <row r="60" spans="1:4" x14ac:dyDescent="0.25">
      <c r="A60">
        <v>2013</v>
      </c>
      <c r="B60">
        <v>9</v>
      </c>
      <c r="C60">
        <v>21759</v>
      </c>
      <c r="D60">
        <v>7031</v>
      </c>
    </row>
    <row r="61" spans="1:4" x14ac:dyDescent="0.25">
      <c r="A61">
        <v>2013</v>
      </c>
      <c r="B61">
        <v>8</v>
      </c>
      <c r="C61">
        <v>26571</v>
      </c>
      <c r="D61">
        <v>7684</v>
      </c>
    </row>
    <row r="62" spans="1:4" x14ac:dyDescent="0.25">
      <c r="A62">
        <v>2013</v>
      </c>
      <c r="B62">
        <v>7</v>
      </c>
      <c r="C62">
        <v>48972</v>
      </c>
      <c r="D62">
        <v>14656</v>
      </c>
    </row>
    <row r="63" spans="1:4" x14ac:dyDescent="0.25">
      <c r="A63">
        <v>2013</v>
      </c>
      <c r="B63">
        <v>6</v>
      </c>
      <c r="C63">
        <v>39072</v>
      </c>
      <c r="D63">
        <v>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data2</vt:lpstr>
      <vt:lpstr>story idea</vt:lpstr>
      <vt:lpstr>region</vt:lpstr>
      <vt:lpstr>growth</vt:lpstr>
      <vt:lpstr>view</vt:lpstr>
      <vt:lpstr>random info to 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Pinksock</dc:creator>
  <cp:lastModifiedBy>Ke Min</cp:lastModifiedBy>
  <dcterms:created xsi:type="dcterms:W3CDTF">2018-11-14T01:24:43Z</dcterms:created>
  <dcterms:modified xsi:type="dcterms:W3CDTF">2018-11-16T13:04:30Z</dcterms:modified>
</cp:coreProperties>
</file>