
<file path=[Content_Types].xml><?xml version="1.0" encoding="utf-8"?>
<Types xmlns="http://schemas.openxmlformats.org/package/2006/content-type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SENA\Hugo Hernan Henao\Trimestre IV\Evidencias\QuickSort\Documentos\"/>
    </mc:Choice>
  </mc:AlternateContent>
  <bookViews>
    <workbookView xWindow="0" yWindow="0" windowWidth="28800" windowHeight="12330" activeTab="3"/>
  </bookViews>
  <sheets>
    <sheet name="Instructivo" sheetId="1" r:id="rId1"/>
    <sheet name="Datos" sheetId="2" r:id="rId2"/>
    <sheet name="Presupuesto Detallado" sheetId="3" r:id="rId3"/>
    <sheet name="Por Recursos" sheetId="4" r:id="rId4"/>
  </sheets>
  <calcPr calcId="162913"/>
  <extLst>
    <ext uri="GoogleSheetsCustomDataVersion1">
      <go:sheetsCustomData xmlns:go="http://customooxmlschemas.google.com/" r:id="rId8" roundtripDataSignature="AMtx7miDc5iCljGBxGd3QDvi1S3dchP8cQ=="/>
    </ext>
  </extLst>
</workbook>
</file>

<file path=xl/calcChain.xml><?xml version="1.0" encoding="utf-8"?>
<calcChain xmlns="http://schemas.openxmlformats.org/spreadsheetml/2006/main">
  <c r="F17" i="4" l="1"/>
  <c r="E17" i="4"/>
  <c r="G16" i="4"/>
  <c r="F16" i="4"/>
  <c r="E16" i="4"/>
  <c r="F14" i="4"/>
  <c r="E14" i="4"/>
  <c r="F13" i="4"/>
  <c r="E13" i="4"/>
  <c r="G12" i="4"/>
  <c r="F12" i="4"/>
  <c r="E12" i="4"/>
  <c r="G11" i="4"/>
  <c r="F11" i="4"/>
  <c r="E11" i="4"/>
  <c r="F10" i="4"/>
  <c r="E10" i="4"/>
  <c r="F9" i="4"/>
  <c r="E9" i="4"/>
  <c r="G2" i="4"/>
  <c r="J44" i="3"/>
  <c r="J43" i="3"/>
  <c r="H34" i="3"/>
  <c r="I34" i="3" s="1"/>
  <c r="F34" i="3"/>
  <c r="E34" i="3"/>
  <c r="H33" i="3"/>
  <c r="I33" i="3" s="1"/>
  <c r="F33" i="3"/>
  <c r="E33" i="3"/>
  <c r="H32" i="3"/>
  <c r="I32" i="3" s="1"/>
  <c r="F32" i="3"/>
  <c r="E32" i="3"/>
  <c r="H31" i="3"/>
  <c r="I31" i="3" s="1"/>
  <c r="I30" i="3" s="1"/>
  <c r="F31" i="3"/>
  <c r="E31" i="3"/>
  <c r="H29" i="3"/>
  <c r="I29" i="3" s="1"/>
  <c r="F29" i="3"/>
  <c r="E29" i="3"/>
  <c r="H28" i="3"/>
  <c r="I28" i="3" s="1"/>
  <c r="F28" i="3"/>
  <c r="E28" i="3"/>
  <c r="H27" i="3"/>
  <c r="I27" i="3" s="1"/>
  <c r="F27" i="3"/>
  <c r="E27" i="3"/>
  <c r="H26" i="3"/>
  <c r="I26" i="3" s="1"/>
  <c r="I25" i="3" s="1"/>
  <c r="I24" i="3" s="1"/>
  <c r="F26" i="3"/>
  <c r="E26" i="3"/>
  <c r="H23" i="3"/>
  <c r="I23" i="3" s="1"/>
  <c r="F23" i="3"/>
  <c r="E23" i="3"/>
  <c r="H22" i="3"/>
  <c r="I22" i="3" s="1"/>
  <c r="F22" i="3"/>
  <c r="E22" i="3"/>
  <c r="H21" i="3"/>
  <c r="I21" i="3" s="1"/>
  <c r="I20" i="3" s="1"/>
  <c r="F21" i="3"/>
  <c r="E21" i="3"/>
  <c r="H19" i="3"/>
  <c r="J19" i="3" s="1"/>
  <c r="F19" i="3"/>
  <c r="E19" i="3"/>
  <c r="H18" i="3"/>
  <c r="I18" i="3" s="1"/>
  <c r="F18" i="3"/>
  <c r="E18" i="3"/>
  <c r="J17" i="3"/>
  <c r="I17" i="3"/>
  <c r="H17" i="3"/>
  <c r="F17" i="3"/>
  <c r="E17" i="3"/>
  <c r="H15" i="3"/>
  <c r="I15" i="3" s="1"/>
  <c r="F15" i="3"/>
  <c r="E15" i="3"/>
  <c r="H14" i="3"/>
  <c r="I14" i="3" s="1"/>
  <c r="F14" i="3"/>
  <c r="E14" i="3"/>
  <c r="H13" i="3"/>
  <c r="I13" i="3" s="1"/>
  <c r="F13" i="3"/>
  <c r="E13" i="3"/>
  <c r="H11" i="3"/>
  <c r="I11" i="3" s="1"/>
  <c r="F11" i="3"/>
  <c r="E11" i="3"/>
  <c r="H10" i="3"/>
  <c r="I10" i="3" s="1"/>
  <c r="I8" i="3" s="1"/>
  <c r="F10" i="3"/>
  <c r="E10" i="3"/>
  <c r="H9" i="3"/>
  <c r="I9" i="3" s="1"/>
  <c r="F9" i="3"/>
  <c r="E9" i="3"/>
  <c r="G17" i="4" l="1"/>
  <c r="G15" i="4" s="1"/>
  <c r="G13" i="4"/>
  <c r="G14" i="4"/>
  <c r="G9" i="4"/>
  <c r="G10" i="4"/>
  <c r="J42" i="3"/>
  <c r="I12" i="3"/>
  <c r="I19" i="3"/>
  <c r="I16" i="3" s="1"/>
  <c r="J45" i="3"/>
  <c r="I7" i="3" l="1"/>
  <c r="G4" i="3" s="1"/>
  <c r="G8" i="4"/>
  <c r="G7" i="4" s="1"/>
  <c r="E4" i="4" s="1"/>
  <c r="F4" i="4" l="1"/>
  <c r="G4" i="4" s="1"/>
  <c r="H4" i="3"/>
  <c r="I4" i="3"/>
</calcChain>
</file>

<file path=xl/sharedStrings.xml><?xml version="1.0" encoding="utf-8"?>
<sst xmlns="http://schemas.openxmlformats.org/spreadsheetml/2006/main" count="149" uniqueCount="65">
  <si>
    <t>Presupuesto de Proyecto</t>
  </si>
  <si>
    <t>Hoja: Datos</t>
  </si>
  <si>
    <t>Descripción:</t>
  </si>
  <si>
    <t>Se usa para registrar los datos maestros para el cálculo del Presupuesto a partir de los recursos.</t>
  </si>
  <si>
    <t>Columna</t>
  </si>
  <si>
    <t>Instrucciones</t>
  </si>
  <si>
    <t>Elemento</t>
  </si>
  <si>
    <t>Aquí se especifica el nombre del Recurso, por ejemplo Analista de Sistemas 1, Electricista 1, Gerente de Proyectos, etc.</t>
  </si>
  <si>
    <t>Tipo de Recurso</t>
  </si>
  <si>
    <t>Indica si es un Recurso de tipo Labor, cuando es una persona, Consultor, para servicios especializados contratados a terceros, Materiales (por ej. Componentes Electronicos, Piezas, entre otros.), Licencias de Propiedad Intelectual, Gastos por viajes, Gastos indirectos, o cualquier otro que sea necesario especificar.</t>
  </si>
  <si>
    <t>Tipo de Unidades</t>
  </si>
  <si>
    <t>El tipo de unidad para medir la utilización del recurso, para el caso de personas, pueden ser las horas o jornadas, para materiales, la cantidad de piezas, volumenes o peso. Pueden utilizarse otras según sea el caso.</t>
  </si>
  <si>
    <t>Tasa</t>
  </si>
  <si>
    <t>La tasa en moneda a aplicar por la utilización del recurso, por ejemplo para personas esto será el costo por hora o jornada, para consultores la tarifa, para materiales el costo unitario, y así sucesivamente según el tipo de recurso.</t>
  </si>
  <si>
    <t>Hoja: Presupuesto detallado</t>
  </si>
  <si>
    <t>Se detallan los costos por recurso para cada actividad del Proyecto. Luego estos se sumarizan por actividades de mayor nivel</t>
  </si>
  <si>
    <t>Código</t>
  </si>
  <si>
    <t>Código de Paquete de Trabajo, Tarea de Proyecto o Subtarea, según el método de desglose y codificación de las tareas seleccionado.</t>
  </si>
  <si>
    <t>Tarea / Actividad</t>
  </si>
  <si>
    <t>Nombre de la tarea para la cual se está especificando el Presupuesto. Aquí se puede presentar el desglose en tres niveles y la plantilla esta prefabricada para permitir la totalización.</t>
  </si>
  <si>
    <t>Aquí se especifica el nombre del Recurso, por ejemplo Analista de Sistemas 1, Electricista 1, Gerente de Proyectos, etc. Es importante que todo Recurso asignado en esta hoja, corresponda con uno registrado en la hoja de "Datos", para que así el libro Excel pueda determinar la tasa automáticamente.</t>
  </si>
  <si>
    <t>Indica si es un Recurso de tipo Labor, Materiales, Licencias, Gastos por viajes, Gastos indirectos, o cualquier otro. Su valor lo obtiene el libro Excel automáticamente, buscando en la Hoja "Datos" la Tasa que corresponde al Elemento especificado.</t>
  </si>
  <si>
    <t>El tipo de unidad para medir la utilización del recurso, su valor lo obtiene el libro Excel automáticamente, buscando en la Hoja "Datos" la Tasa que corresponde al Elemento especificado.</t>
  </si>
  <si>
    <t>Unidades</t>
  </si>
  <si>
    <t>Aquí se registra el número de unidades del Recurso que consumirá la actividad, debe ser especificado según la estimación realizada (según método de estimación seleccionado).</t>
  </si>
  <si>
    <t>La tasa en moneda a aplicar por la utilización del recurso, su valor lo obtiene el libro Excel automáticamente, buscando en la Hoja "Datos" la Tasa que corresponde al Elemento especificado.</t>
  </si>
  <si>
    <t>Presupuesto</t>
  </si>
  <si>
    <t>Multiplicando la tasa en moneda por el uso del recurso, por las unidades, se obtiene el costo total para la actividad por el uso de dicho recurso.</t>
  </si>
  <si>
    <t>Hoja: Presupuesto por Recursos</t>
  </si>
  <si>
    <t>En esta hoja se totaliza el presupuesto asociado a cada Recurso. Para ello, se sumariza el presupuesto de cada recurso en cada actividad.</t>
  </si>
  <si>
    <t>Categoría</t>
  </si>
  <si>
    <t>Se usa esta columna para categorízar los Recursos, como por ejemplo "Costos Directos" y "Costos Indirectos".</t>
  </si>
  <si>
    <t>Recurso</t>
  </si>
  <si>
    <t>En esta columna se sumariza el Presupuesto del Recurso en cada actividad de la hoja de Presupuesto Detallado, presentando de esta forma un subtotal por Recurso.</t>
  </si>
  <si>
    <t>QuickSort, Soluciones de software</t>
  </si>
  <si>
    <t>Líder del Proyecto: Alejandro Giraldo Herrera y Jhon Faber Muñoz Restrepo</t>
  </si>
  <si>
    <t>Fecha de Inicio: 17/10/2021</t>
  </si>
  <si>
    <t>Desarrollador</t>
  </si>
  <si>
    <t>Personal</t>
  </si>
  <si>
    <t>Horas</t>
  </si>
  <si>
    <t>Tester</t>
  </si>
  <si>
    <t>Documentador</t>
  </si>
  <si>
    <t>Internet</t>
  </si>
  <si>
    <t>Materiales</t>
  </si>
  <si>
    <t>Mb/h</t>
  </si>
  <si>
    <t>Energía</t>
  </si>
  <si>
    <t>Kw/h</t>
  </si>
  <si>
    <t>% Reserva de Contingencia</t>
  </si>
  <si>
    <t>Reservas</t>
  </si>
  <si>
    <t>Total</t>
  </si>
  <si>
    <t>Realización de documentos</t>
  </si>
  <si>
    <t>1.1</t>
  </si>
  <si>
    <t>Realizar diagrama de gantt</t>
  </si>
  <si>
    <t>1.2</t>
  </si>
  <si>
    <t>Realizar plan de pruebas</t>
  </si>
  <si>
    <t>1.3</t>
  </si>
  <si>
    <t>Realizar diagrama de flujo</t>
  </si>
  <si>
    <t>1.4</t>
  </si>
  <si>
    <t>Realizar informe</t>
  </si>
  <si>
    <t>Codificación</t>
  </si>
  <si>
    <t>2.1</t>
  </si>
  <si>
    <t>Creación de(l)(los) script(s)</t>
  </si>
  <si>
    <t>2.2</t>
  </si>
  <si>
    <t>Ejecución de pruebas.</t>
  </si>
  <si>
    <t>Costos Directos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</si>
</sst>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 #,##0.00_ ;_ * \-#,##0.00_ ;_ * &quot;-&quot;??_ ;_ @_ "/>
  </numFmts>
  <fonts count="8" x14ac:knownFonts="1">
    <font>
      <sz val="11"/>
      <color theme="1"/>
      <name val="Arial"/>
    </font>
    <font>
      <sz val="11"/>
      <color theme="1"/>
      <name val="Calibri"/>
    </font>
    <font>
      <b/>
      <sz val="20"/>
      <color theme="1"/>
      <name val="Calibri"/>
    </font>
    <font>
      <b/>
      <sz val="11"/>
      <color theme="1"/>
      <name val="Calibri"/>
    </font>
    <font>
      <b/>
      <sz val="14"/>
      <color rgb="FF1F497D"/>
      <name val="Calibri"/>
    </font>
    <font>
      <b/>
      <sz val="12"/>
      <color theme="1"/>
      <name val="Calibri"/>
    </font>
    <font>
      <sz val="10"/>
      <color theme="1"/>
      <name val="Calibri"/>
    </font>
    <font>
      <sz val="12"/>
      <color theme="1"/>
      <name val="Calibri"/>
    </font>
  </fonts>
  <fills count="6">
    <fill>
      <patternFill patternType="none"/>
    </fill>
    <fill>
      <patternFill patternType="gray125"/>
    </fill>
    <fill>
      <patternFill patternType="solid">
        <fgColor theme="0"/>
        <bgColor theme="0"/>
      </patternFill>
    </fill>
    <fill>
      <patternFill patternType="solid">
        <fgColor rgb="FFD8D8D8"/>
        <bgColor rgb="FFD8D8D8"/>
      </patternFill>
    </fill>
    <fill>
      <patternFill patternType="solid">
        <fgColor rgb="FFA5A5A5"/>
        <bgColor rgb="FFA5A5A5"/>
      </patternFill>
    </fill>
    <fill>
      <patternFill patternType="solid">
        <fgColor rgb="FFD2E4FE"/>
        <bgColor rgb="FFD2E4FE"/>
      </patternFill>
    </fill>
  </fills>
  <borders count="3">
    <border>
      <left/>
      <right/>
      <top/>
      <bottom/>
      <diagonal/>
    </border>
    <border>
      <left/>
      <right/>
      <top/>
      <bottom/>
      <diagonal/>
    </border>
    <border>
      <left/>
      <right/>
      <top style="thin">
        <color rgb="FF000000"/>
      </top>
      <bottom style="thin">
        <color rgb="FF000000"/>
      </bottom>
      <diagonal/>
    </border>
  </borders>
  <cellStyleXfs count="1">
    <xf numFmtId="0" fontId="0" fillId="0" borderId="0"/>
  </cellStyleXfs>
  <cellXfs count="35">
    <xf numFmtId="0" fontId="0" fillId="0" borderId="0" xfId="0" applyFont="1" applyAlignment="1"/>
    <xf numFmtId="0" fontId="1" fillId="2" borderId="1" xfId="0" applyFont="1" applyFill="1" applyBorder="1"/>
    <xf numFmtId="0" fontId="2" fillId="2" borderId="1" xfId="0" applyFont="1" applyFill="1" applyBorder="1"/>
    <xf numFmtId="0" fontId="3" fillId="2" borderId="1" xfId="0" applyFont="1" applyFill="1" applyBorder="1"/>
    <xf numFmtId="0" fontId="4" fillId="2" borderId="1" xfId="0" applyFont="1" applyFill="1" applyBorder="1"/>
    <xf numFmtId="0" fontId="5" fillId="2" borderId="1" xfId="0" applyFont="1" applyFill="1" applyBorder="1" applyAlignment="1">
      <alignment horizontal="left"/>
    </xf>
    <xf numFmtId="0" fontId="5" fillId="2" borderId="1" xfId="0" applyFont="1" applyFill="1" applyBorder="1" applyAlignment="1">
      <alignment horizontal="center"/>
    </xf>
    <xf numFmtId="0" fontId="1" fillId="3" borderId="1" xfId="0" applyFont="1" applyFill="1" applyBorder="1" applyAlignment="1">
      <alignment horizontal="left" vertical="top"/>
    </xf>
    <xf numFmtId="0" fontId="1" fillId="2" borderId="1" xfId="0" applyFont="1" applyFill="1" applyBorder="1" applyAlignment="1">
      <alignment horizontal="left" vertical="top"/>
    </xf>
    <xf numFmtId="0" fontId="1" fillId="2" borderId="2" xfId="0" applyFont="1" applyFill="1" applyBorder="1" applyAlignment="1">
      <alignment horizontal="left" vertical="top"/>
    </xf>
    <xf numFmtId="0" fontId="1" fillId="2" borderId="2"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2" borderId="1" xfId="0" applyFont="1" applyFill="1" applyBorder="1" applyAlignment="1">
      <alignment wrapText="1"/>
    </xf>
    <xf numFmtId="0" fontId="6" fillId="2" borderId="1" xfId="0" applyFont="1" applyFill="1" applyBorder="1"/>
    <xf numFmtId="0" fontId="7" fillId="2" borderId="1" xfId="0" applyFont="1" applyFill="1" applyBorder="1"/>
    <xf numFmtId="0" fontId="5" fillId="2" borderId="1" xfId="0" applyFont="1" applyFill="1" applyBorder="1"/>
    <xf numFmtId="164" fontId="1" fillId="2" borderId="1" xfId="0" applyNumberFormat="1" applyFont="1" applyFill="1" applyBorder="1" applyAlignment="1">
      <alignment horizontal="left" vertical="top"/>
    </xf>
    <xf numFmtId="9" fontId="1" fillId="2" borderId="1" xfId="0" applyNumberFormat="1" applyFont="1" applyFill="1" applyBorder="1"/>
    <xf numFmtId="164" fontId="7" fillId="3" borderId="1" xfId="0" applyNumberFormat="1" applyFont="1" applyFill="1" applyBorder="1"/>
    <xf numFmtId="0" fontId="5" fillId="2" borderId="1" xfId="0" applyFont="1" applyFill="1" applyBorder="1" applyAlignment="1">
      <alignment horizontal="center" wrapText="1"/>
    </xf>
    <xf numFmtId="0" fontId="3" fillId="4" borderId="1" xfId="0" applyFont="1" applyFill="1" applyBorder="1" applyAlignment="1">
      <alignment horizontal="left" vertical="top"/>
    </xf>
    <xf numFmtId="0" fontId="3" fillId="4" borderId="1" xfId="0" applyFont="1" applyFill="1" applyBorder="1" applyAlignment="1">
      <alignment horizontal="right" vertical="top"/>
    </xf>
    <xf numFmtId="164" fontId="3" fillId="4" borderId="1" xfId="0" applyNumberFormat="1" applyFont="1" applyFill="1" applyBorder="1" applyAlignment="1">
      <alignment horizontal="left" vertical="top"/>
    </xf>
    <xf numFmtId="0" fontId="1" fillId="5" borderId="1" xfId="0" applyFont="1" applyFill="1" applyBorder="1" applyAlignment="1">
      <alignment horizontal="left" vertical="top"/>
    </xf>
    <xf numFmtId="0" fontId="1" fillId="5" borderId="1" xfId="0" applyFont="1" applyFill="1" applyBorder="1" applyAlignment="1">
      <alignment horizontal="right" vertical="top"/>
    </xf>
    <xf numFmtId="164" fontId="1" fillId="5" borderId="1" xfId="0" applyNumberFormat="1" applyFont="1" applyFill="1" applyBorder="1" applyAlignment="1">
      <alignment horizontal="left" vertical="top"/>
    </xf>
    <xf numFmtId="0" fontId="1" fillId="2" borderId="1" xfId="0" applyFont="1" applyFill="1" applyBorder="1" applyAlignment="1">
      <alignment horizontal="right" vertical="top"/>
    </xf>
    <xf numFmtId="0" fontId="1" fillId="5" borderId="1" xfId="0" applyFont="1" applyFill="1" applyBorder="1"/>
    <xf numFmtId="0" fontId="1" fillId="4" borderId="1" xfId="0" applyFont="1" applyFill="1" applyBorder="1" applyAlignment="1">
      <alignment horizontal="left" vertical="top"/>
    </xf>
    <xf numFmtId="0" fontId="1" fillId="4" borderId="1" xfId="0" applyFont="1" applyFill="1" applyBorder="1" applyAlignment="1">
      <alignment horizontal="right" vertical="top"/>
    </xf>
    <xf numFmtId="164" fontId="1" fillId="4" borderId="1" xfId="0" applyNumberFormat="1" applyFont="1" applyFill="1" applyBorder="1" applyAlignment="1">
      <alignment horizontal="left" vertical="top"/>
    </xf>
    <xf numFmtId="0" fontId="3" fillId="3" borderId="1" xfId="0" applyFont="1" applyFill="1" applyBorder="1" applyAlignment="1">
      <alignment horizontal="left" vertical="top"/>
    </xf>
    <xf numFmtId="164" fontId="3" fillId="3" borderId="1" xfId="0" applyNumberFormat="1" applyFont="1" applyFill="1" applyBorder="1" applyAlignment="1">
      <alignment horizontal="left" vertical="top"/>
    </xf>
    <xf numFmtId="164" fontId="1" fillId="2" borderId="1" xfId="0" applyNumberFormat="1" applyFont="1" applyFill="1" applyBorder="1" applyAlignment="1">
      <alignment horizontal="right" vertical="top"/>
    </xf>
    <xf numFmtId="164" fontId="1" fillId="2" borderId="1" xfId="0" applyNumberFormat="1" applyFont="1" applyFill="1" applyBorder="1" applyAlignment="1">
      <alignment horizontal="righ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2.jpg"/></Relationships>
</file>

<file path=xl/drawings/_rels/drawing3.xml.rels><?xml version="1.0" encoding="UTF-8" standalone="yes"?>
<Relationships xmlns="http://schemas.openxmlformats.org/package/2006/relationships"><Relationship Id="rId1" Type="http://schemas.openxmlformats.org/officeDocument/2006/relationships/image" Target="../media/image3.jpg"/></Relationships>
</file>

<file path=xl/drawings/drawing1.xml><?xml version="1.0" encoding="utf-8"?>
<xdr:wsDr xmlns:xdr="http://schemas.openxmlformats.org/drawingml/2006/spreadsheetDrawing" xmlns:a="http://schemas.openxmlformats.org/drawingml/2006/main">
  <xdr:oneCellAnchor>
    <xdr:from>
      <xdr:col>3</xdr:col>
      <xdr:colOff>485775</xdr:colOff>
      <xdr:row>0</xdr:row>
      <xdr:rowOff>333375</xdr:rowOff>
    </xdr:from>
    <xdr:ext cx="1266825" cy="619125"/>
    <xdr:pic>
      <xdr:nvPicPr>
        <xdr:cNvPr id="2" name="image1.jp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5</xdr:col>
      <xdr:colOff>133350</xdr:colOff>
      <xdr:row>0</xdr:row>
      <xdr:rowOff>95250</xdr:rowOff>
    </xdr:from>
    <xdr:ext cx="962025" cy="428625"/>
    <xdr:pic>
      <xdr:nvPicPr>
        <xdr:cNvPr id="2" name="image2.jp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dr:oneCellAnchor>
    <xdr:from>
      <xdr:col>3</xdr:col>
      <xdr:colOff>457200</xdr:colOff>
      <xdr:row>0</xdr:row>
      <xdr:rowOff>57150</xdr:rowOff>
    </xdr:from>
    <xdr:ext cx="1143000" cy="704850"/>
    <xdr:pic>
      <xdr:nvPicPr>
        <xdr:cNvPr id="2" name="image3.jpg"/>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2.625" defaultRowHeight="15" customHeight="1" x14ac:dyDescent="0.2"/>
  <cols>
    <col min="1" max="1" width="1.375" customWidth="1"/>
    <col min="2" max="2" width="24.25" customWidth="1"/>
    <col min="3" max="3" width="75.25" customWidth="1"/>
    <col min="4" max="4" width="2.5" customWidth="1"/>
    <col min="5" max="6" width="10" customWidth="1"/>
    <col min="7" max="26" width="9.375" customWidth="1"/>
  </cols>
  <sheetData>
    <row r="1" spans="1:26" ht="26.25" x14ac:dyDescent="0.4">
      <c r="A1" s="1"/>
      <c r="B1" s="2" t="s">
        <v>0</v>
      </c>
      <c r="C1" s="1"/>
      <c r="D1" s="3"/>
      <c r="E1" s="1"/>
      <c r="F1" s="1"/>
      <c r="G1" s="1"/>
      <c r="H1" s="1"/>
      <c r="I1" s="1"/>
      <c r="J1" s="1"/>
      <c r="K1" s="1"/>
      <c r="L1" s="1"/>
      <c r="M1" s="1"/>
      <c r="N1" s="1"/>
      <c r="O1" s="1"/>
      <c r="P1" s="1"/>
      <c r="Q1" s="1"/>
      <c r="R1" s="1"/>
      <c r="S1" s="1"/>
      <c r="T1" s="1"/>
      <c r="U1" s="1"/>
      <c r="V1" s="1"/>
      <c r="W1" s="1"/>
      <c r="X1" s="1"/>
      <c r="Y1" s="1"/>
      <c r="Z1" s="1"/>
    </row>
    <row r="2" spans="1:26" ht="18.75" x14ac:dyDescent="0.3">
      <c r="A2" s="1"/>
      <c r="B2" s="4"/>
      <c r="C2" s="1"/>
      <c r="D2" s="1"/>
      <c r="E2" s="1"/>
      <c r="F2" s="1"/>
      <c r="G2" s="1"/>
      <c r="H2" s="1"/>
      <c r="I2" s="1"/>
      <c r="J2" s="1"/>
      <c r="K2" s="1"/>
      <c r="L2" s="1"/>
      <c r="M2" s="1"/>
      <c r="N2" s="1"/>
      <c r="O2" s="1"/>
      <c r="P2" s="1"/>
      <c r="Q2" s="1"/>
      <c r="R2" s="1"/>
      <c r="S2" s="1"/>
      <c r="T2" s="1"/>
      <c r="U2" s="1"/>
      <c r="V2" s="1"/>
      <c r="W2" s="1"/>
      <c r="X2" s="1"/>
      <c r="Y2" s="1"/>
      <c r="Z2" s="1"/>
    </row>
    <row r="3" spans="1:26" x14ac:dyDescent="0.25">
      <c r="A3" s="1"/>
      <c r="B3" s="1"/>
      <c r="C3" s="1"/>
      <c r="D3" s="1"/>
      <c r="E3" s="1"/>
      <c r="F3" s="1"/>
      <c r="G3" s="1"/>
      <c r="H3" s="1"/>
      <c r="I3" s="1"/>
      <c r="J3" s="1"/>
      <c r="K3" s="1"/>
      <c r="L3" s="1"/>
      <c r="M3" s="1"/>
      <c r="N3" s="1"/>
      <c r="O3" s="1"/>
      <c r="P3" s="1"/>
      <c r="Q3" s="1"/>
      <c r="R3" s="1"/>
      <c r="S3" s="1"/>
      <c r="T3" s="1"/>
      <c r="U3" s="1"/>
      <c r="V3" s="1"/>
      <c r="W3" s="1"/>
      <c r="X3" s="1"/>
      <c r="Y3" s="1"/>
      <c r="Z3" s="1"/>
    </row>
    <row r="4" spans="1:26" ht="15.75" x14ac:dyDescent="0.25">
      <c r="A4" s="1"/>
      <c r="B4" s="5" t="s">
        <v>1</v>
      </c>
      <c r="C4" s="1"/>
      <c r="D4" s="1"/>
      <c r="E4" s="1"/>
      <c r="F4" s="1"/>
      <c r="G4" s="1"/>
      <c r="H4" s="1"/>
      <c r="I4" s="1"/>
      <c r="J4" s="1"/>
      <c r="K4" s="1"/>
      <c r="L4" s="1"/>
      <c r="M4" s="1"/>
      <c r="N4" s="1"/>
      <c r="O4" s="1"/>
      <c r="P4" s="1"/>
      <c r="Q4" s="1"/>
      <c r="R4" s="1"/>
      <c r="S4" s="1"/>
      <c r="T4" s="1"/>
      <c r="U4" s="1"/>
      <c r="V4" s="1"/>
      <c r="W4" s="1"/>
      <c r="X4" s="1"/>
      <c r="Y4" s="1"/>
      <c r="Z4" s="1"/>
    </row>
    <row r="5" spans="1:26" ht="15.75" x14ac:dyDescent="0.25">
      <c r="A5" s="1"/>
      <c r="B5" s="5" t="s">
        <v>2</v>
      </c>
      <c r="C5" s="1" t="s">
        <v>3</v>
      </c>
      <c r="D5" s="1"/>
      <c r="E5" s="1"/>
      <c r="F5" s="1"/>
      <c r="G5" s="1"/>
      <c r="H5" s="1"/>
      <c r="I5" s="1"/>
      <c r="J5" s="1"/>
      <c r="K5" s="1"/>
      <c r="L5" s="1"/>
      <c r="M5" s="1"/>
      <c r="N5" s="1"/>
      <c r="O5" s="1"/>
      <c r="P5" s="1"/>
      <c r="Q5" s="1"/>
      <c r="R5" s="1"/>
      <c r="S5" s="1"/>
      <c r="T5" s="1"/>
      <c r="U5" s="1"/>
      <c r="V5" s="1"/>
      <c r="W5" s="1"/>
      <c r="X5" s="1"/>
      <c r="Y5" s="1"/>
      <c r="Z5" s="1"/>
    </row>
    <row r="6" spans="1:26" ht="15.75" x14ac:dyDescent="0.25">
      <c r="A6" s="1"/>
      <c r="B6" s="6" t="s">
        <v>4</v>
      </c>
      <c r="C6" s="6" t="s">
        <v>5</v>
      </c>
      <c r="D6" s="1"/>
      <c r="E6" s="1"/>
      <c r="F6" s="1"/>
      <c r="G6" s="1"/>
      <c r="H6" s="1"/>
      <c r="I6" s="1"/>
      <c r="J6" s="1"/>
      <c r="K6" s="1"/>
      <c r="L6" s="1"/>
      <c r="M6" s="1"/>
      <c r="N6" s="1"/>
      <c r="O6" s="1"/>
      <c r="P6" s="1"/>
      <c r="Q6" s="1"/>
      <c r="R6" s="1"/>
      <c r="S6" s="1"/>
      <c r="T6" s="1"/>
      <c r="U6" s="1"/>
      <c r="V6" s="1"/>
      <c r="W6" s="1"/>
      <c r="X6" s="1"/>
      <c r="Y6" s="1"/>
      <c r="Z6" s="1"/>
    </row>
    <row r="7" spans="1:26" x14ac:dyDescent="0.25">
      <c r="A7" s="1"/>
      <c r="B7" s="7"/>
      <c r="C7" s="7"/>
      <c r="D7" s="8"/>
      <c r="E7" s="1"/>
      <c r="F7" s="1"/>
      <c r="G7" s="1"/>
      <c r="H7" s="1"/>
      <c r="I7" s="1"/>
      <c r="J7" s="1"/>
      <c r="K7" s="1"/>
      <c r="L7" s="1"/>
      <c r="M7" s="1"/>
      <c r="N7" s="1"/>
      <c r="O7" s="1"/>
      <c r="P7" s="1"/>
      <c r="Q7" s="1"/>
      <c r="R7" s="1"/>
      <c r="S7" s="1"/>
      <c r="T7" s="1"/>
      <c r="U7" s="1"/>
      <c r="V7" s="1"/>
      <c r="W7" s="1"/>
      <c r="X7" s="1"/>
      <c r="Y7" s="1"/>
      <c r="Z7" s="1"/>
    </row>
    <row r="8" spans="1:26" ht="30" x14ac:dyDescent="0.25">
      <c r="A8" s="1"/>
      <c r="B8" s="9" t="s">
        <v>6</v>
      </c>
      <c r="C8" s="10" t="s">
        <v>7</v>
      </c>
      <c r="D8" s="8"/>
      <c r="E8" s="1"/>
      <c r="F8" s="1"/>
      <c r="G8" s="1"/>
      <c r="H8" s="1"/>
      <c r="I8" s="1"/>
      <c r="J8" s="1"/>
      <c r="K8" s="1"/>
      <c r="L8" s="1"/>
      <c r="M8" s="1"/>
      <c r="N8" s="1"/>
      <c r="O8" s="1"/>
      <c r="P8" s="1"/>
      <c r="Q8" s="1"/>
      <c r="R8" s="1"/>
      <c r="S8" s="1"/>
      <c r="T8" s="1"/>
      <c r="U8" s="1"/>
      <c r="V8" s="1"/>
      <c r="W8" s="1"/>
      <c r="X8" s="1"/>
      <c r="Y8" s="1"/>
      <c r="Z8" s="1"/>
    </row>
    <row r="9" spans="1:26" ht="60" x14ac:dyDescent="0.25">
      <c r="A9" s="1"/>
      <c r="B9" s="9" t="s">
        <v>8</v>
      </c>
      <c r="C9" s="10" t="s">
        <v>9</v>
      </c>
      <c r="D9" s="1"/>
      <c r="E9" s="1"/>
      <c r="F9" s="1"/>
      <c r="G9" s="1"/>
      <c r="H9" s="1"/>
      <c r="I9" s="1"/>
      <c r="J9" s="1"/>
      <c r="K9" s="1"/>
      <c r="L9" s="1"/>
      <c r="M9" s="1"/>
      <c r="N9" s="1"/>
      <c r="O9" s="1"/>
      <c r="P9" s="1"/>
      <c r="Q9" s="1"/>
      <c r="R9" s="1"/>
      <c r="S9" s="1"/>
      <c r="T9" s="1"/>
      <c r="U9" s="1"/>
      <c r="V9" s="1"/>
      <c r="W9" s="1"/>
      <c r="X9" s="1"/>
      <c r="Y9" s="1"/>
      <c r="Z9" s="1"/>
    </row>
    <row r="10" spans="1:26" ht="45" x14ac:dyDescent="0.25">
      <c r="A10" s="1"/>
      <c r="B10" s="9" t="s">
        <v>10</v>
      </c>
      <c r="C10" s="10" t="s">
        <v>11</v>
      </c>
      <c r="D10" s="1"/>
      <c r="E10" s="1"/>
      <c r="F10" s="1"/>
      <c r="G10" s="1"/>
      <c r="H10" s="1"/>
      <c r="I10" s="1"/>
      <c r="J10" s="1"/>
      <c r="K10" s="1"/>
      <c r="L10" s="1"/>
      <c r="M10" s="1"/>
      <c r="N10" s="1"/>
      <c r="O10" s="1"/>
      <c r="P10" s="1"/>
      <c r="Q10" s="1"/>
      <c r="R10" s="1"/>
      <c r="S10" s="1"/>
      <c r="T10" s="1"/>
      <c r="U10" s="1"/>
      <c r="V10" s="1"/>
      <c r="W10" s="1"/>
      <c r="X10" s="1"/>
      <c r="Y10" s="1"/>
      <c r="Z10" s="1"/>
    </row>
    <row r="11" spans="1:26" ht="45" x14ac:dyDescent="0.25">
      <c r="A11" s="1"/>
      <c r="B11" s="9" t="s">
        <v>12</v>
      </c>
      <c r="C11" s="10" t="s">
        <v>13</v>
      </c>
      <c r="D11" s="1"/>
      <c r="E11" s="1"/>
      <c r="F11" s="1"/>
      <c r="G11" s="1"/>
      <c r="H11" s="1"/>
      <c r="I11" s="1"/>
      <c r="J11" s="1"/>
      <c r="K11" s="1"/>
      <c r="L11" s="1"/>
      <c r="M11" s="1"/>
      <c r="N11" s="1"/>
      <c r="O11" s="1"/>
      <c r="P11" s="1"/>
      <c r="Q11" s="1"/>
      <c r="R11" s="1"/>
      <c r="S11" s="1"/>
      <c r="T11" s="1"/>
      <c r="U11" s="1"/>
      <c r="V11" s="1"/>
      <c r="W11" s="1"/>
      <c r="X11" s="1"/>
      <c r="Y11" s="1"/>
      <c r="Z11" s="1"/>
    </row>
    <row r="12" spans="1:26" x14ac:dyDescent="0.25">
      <c r="A12" s="1"/>
      <c r="B12" s="8"/>
      <c r="C12" s="11"/>
      <c r="D12" s="1"/>
      <c r="E12" s="1"/>
      <c r="F12" s="1"/>
      <c r="G12" s="1"/>
      <c r="H12" s="1"/>
      <c r="I12" s="1"/>
      <c r="J12" s="1"/>
      <c r="K12" s="1"/>
      <c r="L12" s="1"/>
      <c r="M12" s="1"/>
      <c r="N12" s="1"/>
      <c r="O12" s="1"/>
      <c r="P12" s="1"/>
      <c r="Q12" s="1"/>
      <c r="R12" s="1"/>
      <c r="S12" s="1"/>
      <c r="T12" s="1"/>
      <c r="U12" s="1"/>
      <c r="V12" s="1"/>
      <c r="W12" s="1"/>
      <c r="X12" s="1"/>
      <c r="Y12" s="1"/>
      <c r="Z12" s="1"/>
    </row>
    <row r="13" spans="1:26" ht="15.75" x14ac:dyDescent="0.25">
      <c r="A13" s="1"/>
      <c r="B13" s="5" t="s">
        <v>14</v>
      </c>
      <c r="C13" s="1"/>
      <c r="D13" s="1"/>
      <c r="E13" s="1"/>
      <c r="F13" s="1"/>
      <c r="G13" s="1"/>
      <c r="H13" s="1"/>
      <c r="I13" s="1"/>
      <c r="J13" s="1"/>
      <c r="K13" s="1"/>
      <c r="L13" s="1"/>
      <c r="M13" s="1"/>
      <c r="N13" s="1"/>
      <c r="O13" s="1"/>
      <c r="P13" s="1"/>
      <c r="Q13" s="1"/>
      <c r="R13" s="1"/>
      <c r="S13" s="1"/>
      <c r="T13" s="1"/>
      <c r="U13" s="1"/>
      <c r="V13" s="1"/>
      <c r="W13" s="1"/>
      <c r="X13" s="1"/>
      <c r="Y13" s="1"/>
      <c r="Z13" s="1"/>
    </row>
    <row r="14" spans="1:26" ht="30" x14ac:dyDescent="0.25">
      <c r="A14" s="1"/>
      <c r="B14" s="5" t="s">
        <v>2</v>
      </c>
      <c r="C14" s="12" t="s">
        <v>15</v>
      </c>
      <c r="D14" s="1"/>
      <c r="E14" s="1"/>
      <c r="F14" s="1"/>
      <c r="G14" s="1"/>
      <c r="H14" s="1"/>
      <c r="I14" s="1"/>
      <c r="J14" s="1"/>
      <c r="K14" s="1"/>
      <c r="L14" s="1"/>
      <c r="M14" s="1"/>
      <c r="N14" s="1"/>
      <c r="O14" s="1"/>
      <c r="P14" s="1"/>
      <c r="Q14" s="1"/>
      <c r="R14" s="1"/>
      <c r="S14" s="1"/>
      <c r="T14" s="1"/>
      <c r="U14" s="1"/>
      <c r="V14" s="1"/>
      <c r="W14" s="1"/>
      <c r="X14" s="1"/>
      <c r="Y14" s="1"/>
      <c r="Z14" s="1"/>
    </row>
    <row r="15" spans="1:26" ht="15.75" x14ac:dyDescent="0.25">
      <c r="A15" s="1"/>
      <c r="B15" s="6" t="s">
        <v>4</v>
      </c>
      <c r="C15" s="6" t="s">
        <v>5</v>
      </c>
      <c r="D15" s="1"/>
      <c r="E15" s="1"/>
      <c r="F15" s="1"/>
      <c r="G15" s="1"/>
      <c r="H15" s="1"/>
      <c r="I15" s="1"/>
      <c r="J15" s="1"/>
      <c r="K15" s="1"/>
      <c r="L15" s="1"/>
      <c r="M15" s="1"/>
      <c r="N15" s="1"/>
      <c r="O15" s="1"/>
      <c r="P15" s="1"/>
      <c r="Q15" s="1"/>
      <c r="R15" s="1"/>
      <c r="S15" s="1"/>
      <c r="T15" s="1"/>
      <c r="U15" s="1"/>
      <c r="V15" s="1"/>
      <c r="W15" s="1"/>
      <c r="X15" s="1"/>
      <c r="Y15" s="1"/>
      <c r="Z15" s="1"/>
    </row>
    <row r="16" spans="1:26" x14ac:dyDescent="0.25">
      <c r="A16" s="1"/>
      <c r="B16" s="7"/>
      <c r="C16" s="7"/>
      <c r="D16" s="8"/>
      <c r="E16" s="1"/>
      <c r="F16" s="1"/>
      <c r="G16" s="1"/>
      <c r="H16" s="1"/>
      <c r="I16" s="1"/>
      <c r="J16" s="1"/>
      <c r="K16" s="1"/>
      <c r="L16" s="1"/>
      <c r="M16" s="1"/>
      <c r="N16" s="1"/>
      <c r="O16" s="1"/>
      <c r="P16" s="1"/>
      <c r="Q16" s="1"/>
      <c r="R16" s="1"/>
      <c r="S16" s="1"/>
      <c r="T16" s="1"/>
      <c r="U16" s="1"/>
      <c r="V16" s="1"/>
      <c r="W16" s="1"/>
      <c r="X16" s="1"/>
      <c r="Y16" s="1"/>
      <c r="Z16" s="1"/>
    </row>
    <row r="17" spans="1:26" ht="30" x14ac:dyDescent="0.25">
      <c r="A17" s="1"/>
      <c r="B17" s="9" t="s">
        <v>16</v>
      </c>
      <c r="C17" s="10" t="s">
        <v>17</v>
      </c>
      <c r="D17" s="8"/>
      <c r="E17" s="1"/>
      <c r="F17" s="1"/>
      <c r="G17" s="1"/>
      <c r="H17" s="1"/>
      <c r="I17" s="1"/>
      <c r="J17" s="1"/>
      <c r="K17" s="1"/>
      <c r="L17" s="1"/>
      <c r="M17" s="1"/>
      <c r="N17" s="1"/>
      <c r="O17" s="1"/>
      <c r="P17" s="1"/>
      <c r="Q17" s="1"/>
      <c r="R17" s="1"/>
      <c r="S17" s="1"/>
      <c r="T17" s="1"/>
      <c r="U17" s="1"/>
      <c r="V17" s="1"/>
      <c r="W17" s="1"/>
      <c r="X17" s="1"/>
      <c r="Y17" s="1"/>
      <c r="Z17" s="1"/>
    </row>
    <row r="18" spans="1:26" ht="30" x14ac:dyDescent="0.25">
      <c r="A18" s="1"/>
      <c r="B18" s="9" t="s">
        <v>18</v>
      </c>
      <c r="C18" s="10" t="s">
        <v>19</v>
      </c>
      <c r="D18" s="1"/>
      <c r="E18" s="1"/>
      <c r="F18" s="1"/>
      <c r="G18" s="1"/>
      <c r="H18" s="1"/>
      <c r="I18" s="1"/>
      <c r="J18" s="1"/>
      <c r="K18" s="1"/>
      <c r="L18" s="1"/>
      <c r="M18" s="1"/>
      <c r="N18" s="1"/>
      <c r="O18" s="1"/>
      <c r="P18" s="1"/>
      <c r="Q18" s="1"/>
      <c r="R18" s="1"/>
      <c r="S18" s="1"/>
      <c r="T18" s="1"/>
      <c r="U18" s="1"/>
      <c r="V18" s="1"/>
      <c r="W18" s="1"/>
      <c r="X18" s="1"/>
      <c r="Y18" s="1"/>
      <c r="Z18" s="1"/>
    </row>
    <row r="19" spans="1:26" ht="60" x14ac:dyDescent="0.25">
      <c r="A19" s="1"/>
      <c r="B19" s="9" t="s">
        <v>6</v>
      </c>
      <c r="C19" s="10" t="s">
        <v>20</v>
      </c>
      <c r="D19" s="1"/>
      <c r="E19" s="1"/>
      <c r="F19" s="1"/>
      <c r="G19" s="1"/>
      <c r="H19" s="1"/>
      <c r="I19" s="1"/>
      <c r="J19" s="1"/>
      <c r="K19" s="1"/>
      <c r="L19" s="1"/>
      <c r="M19" s="1"/>
      <c r="N19" s="1"/>
      <c r="O19" s="1"/>
      <c r="P19" s="1"/>
      <c r="Q19" s="1"/>
      <c r="R19" s="1"/>
      <c r="S19" s="1"/>
      <c r="T19" s="1"/>
      <c r="U19" s="1"/>
      <c r="V19" s="1"/>
      <c r="W19" s="1"/>
      <c r="X19" s="1"/>
      <c r="Y19" s="1"/>
      <c r="Z19" s="1"/>
    </row>
    <row r="20" spans="1:26" ht="45" x14ac:dyDescent="0.25">
      <c r="A20" s="1"/>
      <c r="B20" s="9" t="s">
        <v>8</v>
      </c>
      <c r="C20" s="10" t="s">
        <v>21</v>
      </c>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9" t="s">
        <v>10</v>
      </c>
      <c r="C21" s="10" t="s">
        <v>22</v>
      </c>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9" t="s">
        <v>23</v>
      </c>
      <c r="C22" s="10" t="s">
        <v>24</v>
      </c>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9" t="s">
        <v>12</v>
      </c>
      <c r="C23" s="10" t="s">
        <v>25</v>
      </c>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9" t="s">
        <v>26</v>
      </c>
      <c r="C24" s="10" t="s">
        <v>27</v>
      </c>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5" t="s">
        <v>28</v>
      </c>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5" t="s">
        <v>2</v>
      </c>
      <c r="C27" s="12" t="s">
        <v>29</v>
      </c>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6" t="s">
        <v>4</v>
      </c>
      <c r="C28" s="6" t="s">
        <v>5</v>
      </c>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7"/>
      <c r="C29" s="7"/>
      <c r="D29" s="8"/>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9" t="s">
        <v>30</v>
      </c>
      <c r="C30" s="10" t="s">
        <v>31</v>
      </c>
      <c r="D30" s="8"/>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9" t="s">
        <v>32</v>
      </c>
      <c r="C31" s="10" t="s">
        <v>20</v>
      </c>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9" t="s">
        <v>10</v>
      </c>
      <c r="C32" s="10" t="s">
        <v>22</v>
      </c>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9" t="s">
        <v>12</v>
      </c>
      <c r="C33" s="10" t="s">
        <v>25</v>
      </c>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9" t="s">
        <v>26</v>
      </c>
      <c r="C34" s="10" t="s">
        <v>33</v>
      </c>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paperSize="9" scale="68"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baseColWidth="10" defaultColWidth="12.625" defaultRowHeight="15" customHeight="1" x14ac:dyDescent="0.2"/>
  <cols>
    <col min="1" max="1" width="1.25" customWidth="1"/>
    <col min="2" max="2" width="23.75" customWidth="1"/>
    <col min="3" max="3" width="24.125" customWidth="1"/>
    <col min="4" max="4" width="22" customWidth="1"/>
    <col min="5" max="5" width="9.125" customWidth="1"/>
    <col min="6" max="6" width="4.75" customWidth="1"/>
    <col min="7" max="26" width="9.375" customWidth="1"/>
  </cols>
  <sheetData>
    <row r="1" spans="1:26" ht="26.25" x14ac:dyDescent="0.4">
      <c r="A1" s="1"/>
      <c r="B1" s="2" t="s">
        <v>0</v>
      </c>
      <c r="C1" s="1"/>
      <c r="D1" s="3" t="s">
        <v>34</v>
      </c>
      <c r="E1" s="1"/>
      <c r="F1" s="1"/>
      <c r="G1" s="1"/>
      <c r="H1" s="1"/>
      <c r="I1" s="1"/>
      <c r="J1" s="1"/>
      <c r="K1" s="1"/>
      <c r="L1" s="1"/>
      <c r="M1" s="1"/>
      <c r="N1" s="1"/>
      <c r="O1" s="1"/>
      <c r="P1" s="1"/>
      <c r="Q1" s="1"/>
      <c r="R1" s="1"/>
      <c r="S1" s="1"/>
      <c r="T1" s="1"/>
      <c r="U1" s="1"/>
      <c r="V1" s="1"/>
      <c r="W1" s="1"/>
      <c r="X1" s="1"/>
      <c r="Y1" s="1"/>
      <c r="Z1" s="1"/>
    </row>
    <row r="2" spans="1:26" ht="18.75" x14ac:dyDescent="0.3">
      <c r="A2" s="1"/>
      <c r="B2" s="4"/>
      <c r="C2" s="1"/>
      <c r="D2" s="1"/>
      <c r="E2" s="1"/>
      <c r="F2" s="1"/>
      <c r="G2" s="1"/>
      <c r="H2" s="1"/>
      <c r="I2" s="1"/>
      <c r="J2" s="1"/>
      <c r="K2" s="1"/>
      <c r="L2" s="1"/>
      <c r="M2" s="1"/>
      <c r="N2" s="1"/>
      <c r="O2" s="1"/>
      <c r="P2" s="1"/>
      <c r="Q2" s="1"/>
      <c r="R2" s="1"/>
      <c r="S2" s="1"/>
      <c r="T2" s="1"/>
      <c r="U2" s="1"/>
      <c r="V2" s="1"/>
      <c r="W2" s="1"/>
      <c r="X2" s="1"/>
      <c r="Y2" s="1"/>
      <c r="Z2" s="1"/>
    </row>
    <row r="3" spans="1:26" ht="15.75" x14ac:dyDescent="0.25">
      <c r="A3" s="1"/>
      <c r="B3" s="13" t="s">
        <v>35</v>
      </c>
      <c r="C3" s="1"/>
      <c r="D3" s="1"/>
      <c r="E3" s="14"/>
      <c r="F3" s="14"/>
      <c r="G3" s="1"/>
      <c r="H3" s="1"/>
      <c r="I3" s="1"/>
      <c r="J3" s="1"/>
      <c r="K3" s="1"/>
      <c r="L3" s="1"/>
      <c r="M3" s="1"/>
      <c r="N3" s="1"/>
      <c r="O3" s="1"/>
      <c r="P3" s="1"/>
      <c r="Q3" s="1"/>
      <c r="R3" s="1"/>
      <c r="S3" s="1"/>
      <c r="T3" s="1"/>
      <c r="U3" s="1"/>
      <c r="V3" s="1"/>
      <c r="W3" s="1"/>
      <c r="X3" s="1"/>
      <c r="Y3" s="1"/>
      <c r="Z3" s="1"/>
    </row>
    <row r="4" spans="1:26" ht="15.75" x14ac:dyDescent="0.25">
      <c r="A4" s="1"/>
      <c r="B4" s="13" t="s">
        <v>36</v>
      </c>
      <c r="C4" s="1"/>
      <c r="D4" s="1"/>
      <c r="E4" s="14"/>
      <c r="F4" s="15"/>
      <c r="G4" s="1"/>
      <c r="H4" s="1"/>
      <c r="I4" s="1"/>
      <c r="J4" s="1"/>
      <c r="K4" s="1"/>
      <c r="L4" s="1"/>
      <c r="M4" s="1"/>
      <c r="N4" s="1"/>
      <c r="O4" s="1"/>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
      <c r="R5" s="1"/>
      <c r="S5" s="1"/>
      <c r="T5" s="1"/>
      <c r="U5" s="1"/>
      <c r="V5" s="1"/>
      <c r="W5" s="1"/>
      <c r="X5" s="1"/>
      <c r="Y5" s="1"/>
      <c r="Z5" s="1"/>
    </row>
    <row r="6" spans="1:26" ht="15.75" x14ac:dyDescent="0.25">
      <c r="A6" s="1"/>
      <c r="B6" s="6" t="s">
        <v>6</v>
      </c>
      <c r="C6" s="6" t="s">
        <v>8</v>
      </c>
      <c r="D6" s="6" t="s">
        <v>10</v>
      </c>
      <c r="E6" s="6" t="s">
        <v>12</v>
      </c>
      <c r="F6" s="1"/>
      <c r="G6" s="1"/>
      <c r="H6" s="1"/>
      <c r="I6" s="1"/>
      <c r="J6" s="1"/>
      <c r="K6" s="1"/>
      <c r="L6" s="1"/>
      <c r="M6" s="1"/>
      <c r="N6" s="1"/>
      <c r="O6" s="1"/>
      <c r="P6" s="1"/>
      <c r="Q6" s="1"/>
      <c r="R6" s="1"/>
      <c r="S6" s="1"/>
      <c r="T6" s="1"/>
      <c r="U6" s="1"/>
      <c r="V6" s="1"/>
      <c r="W6" s="1"/>
      <c r="X6" s="1"/>
      <c r="Y6" s="1"/>
      <c r="Z6" s="1"/>
    </row>
    <row r="7" spans="1:26" x14ac:dyDescent="0.25">
      <c r="A7" s="1"/>
      <c r="B7" s="7"/>
      <c r="C7" s="7"/>
      <c r="D7" s="7"/>
      <c r="E7" s="7"/>
      <c r="F7" s="1"/>
      <c r="G7" s="1"/>
      <c r="H7" s="1"/>
      <c r="I7" s="1"/>
      <c r="J7" s="1"/>
      <c r="K7" s="1"/>
      <c r="L7" s="1"/>
      <c r="M7" s="1"/>
      <c r="N7" s="1"/>
      <c r="O7" s="1"/>
      <c r="P7" s="1"/>
      <c r="Q7" s="1"/>
      <c r="R7" s="1"/>
      <c r="S7" s="1"/>
      <c r="T7" s="1"/>
      <c r="U7" s="1"/>
      <c r="V7" s="1"/>
      <c r="W7" s="1"/>
      <c r="X7" s="1"/>
      <c r="Y7" s="1"/>
      <c r="Z7" s="1"/>
    </row>
    <row r="8" spans="1:26" x14ac:dyDescent="0.25">
      <c r="A8" s="1"/>
      <c r="B8" s="8" t="s">
        <v>37</v>
      </c>
      <c r="C8" s="8" t="s">
        <v>38</v>
      </c>
      <c r="D8" s="8" t="s">
        <v>39</v>
      </c>
      <c r="E8" s="16">
        <v>20000</v>
      </c>
      <c r="F8" s="1"/>
      <c r="G8" s="1"/>
      <c r="H8" s="1"/>
      <c r="I8" s="1"/>
      <c r="J8" s="1"/>
      <c r="K8" s="1"/>
      <c r="L8" s="1"/>
      <c r="M8" s="1"/>
      <c r="N8" s="1"/>
      <c r="O8" s="1"/>
      <c r="P8" s="1"/>
      <c r="Q8" s="1"/>
      <c r="R8" s="1"/>
      <c r="S8" s="1"/>
      <c r="T8" s="1"/>
      <c r="U8" s="1"/>
      <c r="V8" s="1"/>
      <c r="W8" s="1"/>
      <c r="X8" s="1"/>
      <c r="Y8" s="1"/>
      <c r="Z8" s="1"/>
    </row>
    <row r="9" spans="1:26" x14ac:dyDescent="0.25">
      <c r="A9" s="1"/>
      <c r="B9" s="8" t="s">
        <v>40</v>
      </c>
      <c r="C9" s="8" t="s">
        <v>38</v>
      </c>
      <c r="D9" s="8" t="s">
        <v>39</v>
      </c>
      <c r="E9" s="16">
        <v>10000</v>
      </c>
      <c r="F9" s="1"/>
      <c r="G9" s="1"/>
      <c r="H9" s="1"/>
      <c r="I9" s="1"/>
      <c r="J9" s="1"/>
      <c r="K9" s="1"/>
      <c r="L9" s="1"/>
      <c r="M9" s="1"/>
      <c r="N9" s="1"/>
      <c r="O9" s="1"/>
      <c r="P9" s="1"/>
      <c r="Q9" s="1"/>
      <c r="R9" s="1"/>
      <c r="S9" s="1"/>
      <c r="T9" s="1"/>
      <c r="U9" s="1"/>
      <c r="V9" s="1"/>
      <c r="W9" s="1"/>
      <c r="X9" s="1"/>
      <c r="Y9" s="1"/>
      <c r="Z9" s="1"/>
    </row>
    <row r="10" spans="1:26" x14ac:dyDescent="0.25">
      <c r="A10" s="1"/>
      <c r="B10" s="8" t="s">
        <v>41</v>
      </c>
      <c r="C10" s="8" t="s">
        <v>38</v>
      </c>
      <c r="D10" s="8" t="s">
        <v>39</v>
      </c>
      <c r="E10" s="16">
        <v>10000</v>
      </c>
      <c r="F10" s="1"/>
      <c r="G10" s="1"/>
      <c r="H10" s="1"/>
      <c r="I10" s="1"/>
      <c r="J10" s="1"/>
      <c r="K10" s="1"/>
      <c r="L10" s="1"/>
      <c r="M10" s="1"/>
      <c r="N10" s="1"/>
      <c r="O10" s="1"/>
      <c r="P10" s="1"/>
      <c r="Q10" s="1"/>
      <c r="R10" s="1"/>
      <c r="S10" s="1"/>
      <c r="T10" s="1"/>
      <c r="U10" s="1"/>
      <c r="V10" s="1"/>
      <c r="W10" s="1"/>
      <c r="X10" s="1"/>
      <c r="Y10" s="1"/>
      <c r="Z10" s="1"/>
    </row>
    <row r="11" spans="1:26" x14ac:dyDescent="0.25">
      <c r="A11" s="1"/>
      <c r="B11" s="8" t="s">
        <v>42</v>
      </c>
      <c r="C11" s="8" t="s">
        <v>43</v>
      </c>
      <c r="D11" s="8" t="s">
        <v>44</v>
      </c>
      <c r="E11" s="16">
        <v>150</v>
      </c>
      <c r="F11" s="1"/>
      <c r="G11" s="1"/>
      <c r="H11" s="1"/>
      <c r="I11" s="1"/>
      <c r="J11" s="1"/>
      <c r="K11" s="1"/>
      <c r="L11" s="1"/>
      <c r="M11" s="1"/>
      <c r="N11" s="1"/>
      <c r="O11" s="1"/>
      <c r="P11" s="1"/>
      <c r="Q11" s="1"/>
      <c r="R11" s="1"/>
      <c r="S11" s="1"/>
      <c r="T11" s="1"/>
      <c r="U11" s="1"/>
      <c r="V11" s="1"/>
      <c r="W11" s="1"/>
      <c r="X11" s="1"/>
      <c r="Y11" s="1"/>
      <c r="Z11" s="1"/>
    </row>
    <row r="12" spans="1:26" x14ac:dyDescent="0.25">
      <c r="A12" s="1"/>
      <c r="B12" s="8" t="s">
        <v>45</v>
      </c>
      <c r="C12" s="8" t="s">
        <v>43</v>
      </c>
      <c r="D12" s="8" t="s">
        <v>46</v>
      </c>
      <c r="E12" s="16">
        <v>250</v>
      </c>
      <c r="F12" s="1"/>
      <c r="G12" s="1"/>
      <c r="H12" s="1"/>
      <c r="I12" s="1"/>
      <c r="J12" s="1"/>
      <c r="K12" s="1"/>
      <c r="L12" s="1"/>
      <c r="M12" s="1"/>
      <c r="N12" s="1"/>
      <c r="O12" s="1"/>
      <c r="P12" s="1"/>
      <c r="Q12" s="1"/>
      <c r="R12" s="1"/>
      <c r="S12" s="1"/>
      <c r="T12" s="1"/>
      <c r="U12" s="1"/>
      <c r="V12" s="1"/>
      <c r="W12" s="1"/>
      <c r="X12" s="1"/>
      <c r="Y12" s="1"/>
      <c r="Z12" s="1"/>
    </row>
    <row r="13" spans="1:26" x14ac:dyDescent="0.25">
      <c r="A13" s="1"/>
      <c r="B13" s="1"/>
      <c r="C13" s="8"/>
      <c r="D13" s="8"/>
      <c r="E13" s="16"/>
      <c r="F13" s="1"/>
      <c r="G13" s="1"/>
      <c r="H13" s="1"/>
      <c r="I13" s="1"/>
      <c r="J13" s="1"/>
      <c r="K13" s="1"/>
      <c r="L13" s="1"/>
      <c r="M13" s="1"/>
      <c r="N13" s="1"/>
      <c r="O13" s="1"/>
      <c r="P13" s="1"/>
      <c r="Q13" s="1"/>
      <c r="R13" s="1"/>
      <c r="S13" s="1"/>
      <c r="T13" s="1"/>
      <c r="U13" s="1"/>
      <c r="V13" s="1"/>
      <c r="W13" s="1"/>
      <c r="X13" s="1"/>
      <c r="Y13" s="1"/>
      <c r="Z13" s="1"/>
    </row>
    <row r="14" spans="1:26" x14ac:dyDescent="0.25">
      <c r="A14" s="1"/>
      <c r="B14" s="8"/>
      <c r="C14" s="8"/>
      <c r="D14" s="8"/>
      <c r="E14" s="16"/>
      <c r="F14" s="1"/>
      <c r="G14" s="1"/>
      <c r="H14" s="1"/>
      <c r="I14" s="1"/>
      <c r="J14" s="1"/>
      <c r="K14" s="1"/>
      <c r="L14" s="1"/>
      <c r="M14" s="1"/>
      <c r="N14" s="1"/>
      <c r="O14" s="1"/>
      <c r="P14" s="1"/>
      <c r="Q14" s="1"/>
      <c r="R14" s="1"/>
      <c r="S14" s="1"/>
      <c r="T14" s="1"/>
      <c r="U14" s="1"/>
      <c r="V14" s="1"/>
      <c r="W14" s="1"/>
      <c r="X14" s="1"/>
      <c r="Y14" s="1"/>
      <c r="Z14" s="1"/>
    </row>
    <row r="15" spans="1:26" x14ac:dyDescent="0.25">
      <c r="A15" s="1"/>
      <c r="B15" s="8"/>
      <c r="C15" s="8"/>
      <c r="D15" s="8"/>
      <c r="E15" s="16"/>
      <c r="F15" s="1"/>
      <c r="G15" s="1"/>
      <c r="H15" s="1"/>
      <c r="I15" s="1"/>
      <c r="J15" s="1"/>
      <c r="K15" s="1"/>
      <c r="L15" s="1"/>
      <c r="M15" s="1"/>
      <c r="N15" s="1"/>
      <c r="O15" s="1"/>
      <c r="P15" s="1"/>
      <c r="Q15" s="1"/>
      <c r="R15" s="1"/>
      <c r="S15" s="1"/>
      <c r="T15" s="1"/>
      <c r="U15" s="1"/>
      <c r="V15" s="1"/>
      <c r="W15" s="1"/>
      <c r="X15" s="1"/>
      <c r="Y15" s="1"/>
      <c r="Z15" s="1"/>
    </row>
    <row r="16" spans="1:26" x14ac:dyDescent="0.25">
      <c r="A16" s="1"/>
      <c r="B16" s="8"/>
      <c r="C16" s="8"/>
      <c r="D16" s="8"/>
      <c r="E16" s="16"/>
      <c r="F16" s="1"/>
      <c r="G16" s="1"/>
      <c r="H16" s="1"/>
      <c r="I16" s="1"/>
      <c r="J16" s="1"/>
      <c r="K16" s="1"/>
      <c r="L16" s="1"/>
      <c r="M16" s="1"/>
      <c r="N16" s="1"/>
      <c r="O16" s="1"/>
      <c r="P16" s="1"/>
      <c r="Q16" s="1"/>
      <c r="R16" s="1"/>
      <c r="S16" s="1"/>
      <c r="T16" s="1"/>
      <c r="U16" s="1"/>
      <c r="V16" s="1"/>
      <c r="W16" s="1"/>
      <c r="X16" s="1"/>
      <c r="Y16" s="1"/>
      <c r="Z16" s="1"/>
    </row>
    <row r="17" spans="1:26" x14ac:dyDescent="0.25">
      <c r="A17" s="1"/>
      <c r="B17" s="8"/>
      <c r="C17" s="8"/>
      <c r="D17" s="8"/>
      <c r="E17" s="16"/>
      <c r="F17" s="1"/>
      <c r="G17" s="1"/>
      <c r="H17" s="1"/>
      <c r="I17" s="1"/>
      <c r="J17" s="1"/>
      <c r="K17" s="1"/>
      <c r="L17" s="1"/>
      <c r="M17" s="1"/>
      <c r="N17" s="1"/>
      <c r="O17" s="1"/>
      <c r="P17" s="1"/>
      <c r="Q17" s="1"/>
      <c r="R17" s="1"/>
      <c r="S17" s="1"/>
      <c r="T17" s="1"/>
      <c r="U17" s="1"/>
      <c r="V17" s="1"/>
      <c r="W17" s="1"/>
      <c r="X17" s="1"/>
      <c r="Y17" s="1"/>
      <c r="Z17" s="1"/>
    </row>
    <row r="18" spans="1:26" x14ac:dyDescent="0.25">
      <c r="A18" s="1"/>
      <c r="B18" s="8"/>
      <c r="C18" s="8"/>
      <c r="D18" s="8"/>
      <c r="E18" s="16"/>
      <c r="F18" s="1"/>
      <c r="G18" s="1"/>
      <c r="H18" s="1"/>
      <c r="I18" s="1"/>
      <c r="J18" s="1"/>
      <c r="K18" s="1"/>
      <c r="L18" s="1"/>
      <c r="M18" s="1"/>
      <c r="N18" s="1"/>
      <c r="O18" s="1"/>
      <c r="P18" s="1"/>
      <c r="Q18" s="1"/>
      <c r="R18" s="1"/>
      <c r="S18" s="1"/>
      <c r="T18" s="1"/>
      <c r="U18" s="1"/>
      <c r="V18" s="1"/>
      <c r="W18" s="1"/>
      <c r="X18" s="1"/>
      <c r="Y18" s="1"/>
      <c r="Z18" s="1"/>
    </row>
    <row r="19" spans="1:26" x14ac:dyDescent="0.25">
      <c r="A19" s="1"/>
      <c r="B19" s="8"/>
      <c r="C19" s="8"/>
      <c r="D19" s="8"/>
      <c r="E19" s="16"/>
      <c r="F19" s="1"/>
      <c r="G19" s="1"/>
      <c r="H19" s="1"/>
      <c r="I19" s="1"/>
      <c r="J19" s="1"/>
      <c r="K19" s="1"/>
      <c r="L19" s="1"/>
      <c r="M19" s="1"/>
      <c r="N19" s="1"/>
      <c r="O19" s="1"/>
      <c r="P19" s="1"/>
      <c r="Q19" s="1"/>
      <c r="R19" s="1"/>
      <c r="S19" s="1"/>
      <c r="T19" s="1"/>
      <c r="U19" s="1"/>
      <c r="V19" s="1"/>
      <c r="W19" s="1"/>
      <c r="X19" s="1"/>
      <c r="Y19" s="1"/>
      <c r="Z19" s="1"/>
    </row>
    <row r="20" spans="1:26" x14ac:dyDescent="0.25">
      <c r="A20" s="1"/>
      <c r="B20" s="8"/>
      <c r="C20" s="8"/>
      <c r="D20" s="8"/>
      <c r="E20" s="16"/>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8"/>
      <c r="C21" s="8"/>
      <c r="D21" s="8"/>
      <c r="E21" s="16"/>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8"/>
      <c r="C22" s="8"/>
      <c r="D22" s="8"/>
      <c r="E22" s="16"/>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workbookViewId="0">
      <selection activeCell="C13" sqref="C13"/>
    </sheetView>
  </sheetViews>
  <sheetFormatPr baseColWidth="10" defaultColWidth="12.625" defaultRowHeight="15" customHeight="1" x14ac:dyDescent="0.2"/>
  <cols>
    <col min="1" max="1" width="1.25" customWidth="1"/>
    <col min="2" max="2" width="6.875" customWidth="1"/>
    <col min="3" max="3" width="15.75" customWidth="1"/>
    <col min="4" max="4" width="23.625" customWidth="1"/>
    <col min="5" max="5" width="14.25" customWidth="1"/>
    <col min="6" max="6" width="15.75" customWidth="1"/>
    <col min="7" max="7" width="12.75" customWidth="1"/>
    <col min="8" max="8" width="12.5" customWidth="1"/>
    <col min="9" max="9" width="11.5" customWidth="1"/>
    <col min="10" max="10" width="1.75" customWidth="1"/>
    <col min="11" max="26" width="9.375" customWidth="1"/>
  </cols>
  <sheetData>
    <row r="1" spans="1:26" ht="26.25" x14ac:dyDescent="0.4">
      <c r="A1" s="1"/>
      <c r="B1" s="2" t="s">
        <v>0</v>
      </c>
      <c r="C1" s="1"/>
      <c r="D1" s="1"/>
      <c r="E1" s="1"/>
      <c r="F1" s="1"/>
      <c r="G1" s="3" t="s">
        <v>34</v>
      </c>
      <c r="H1" s="1"/>
      <c r="I1" s="1"/>
      <c r="J1" s="1"/>
      <c r="K1" s="1"/>
      <c r="L1" s="1"/>
      <c r="M1" s="1"/>
      <c r="N1" s="1"/>
      <c r="O1" s="1"/>
      <c r="P1" s="1"/>
      <c r="Q1" s="1"/>
      <c r="R1" s="1"/>
      <c r="S1" s="1"/>
      <c r="T1" s="1"/>
      <c r="U1" s="1"/>
      <c r="V1" s="1"/>
      <c r="W1" s="1"/>
      <c r="X1" s="1"/>
      <c r="Y1" s="1"/>
      <c r="Z1" s="1"/>
    </row>
    <row r="2" spans="1:26" ht="18.75" x14ac:dyDescent="0.3">
      <c r="A2" s="1"/>
      <c r="B2" s="4"/>
      <c r="C2" s="1"/>
      <c r="D2" s="1"/>
      <c r="E2" s="1"/>
      <c r="F2" s="1"/>
      <c r="G2" s="1" t="s">
        <v>47</v>
      </c>
      <c r="H2" s="1"/>
      <c r="I2" s="17">
        <v>0.3</v>
      </c>
      <c r="J2" s="1"/>
      <c r="K2" s="1"/>
      <c r="L2" s="1"/>
      <c r="M2" s="1"/>
      <c r="N2" s="1"/>
      <c r="O2" s="1"/>
      <c r="P2" s="1"/>
      <c r="Q2" s="1"/>
      <c r="R2" s="1"/>
      <c r="S2" s="1"/>
      <c r="T2" s="1"/>
      <c r="U2" s="1"/>
      <c r="V2" s="1"/>
      <c r="W2" s="1"/>
      <c r="X2" s="1"/>
      <c r="Y2" s="1"/>
      <c r="Z2" s="1"/>
    </row>
    <row r="3" spans="1:26" ht="15.75" customHeight="1" x14ac:dyDescent="0.25">
      <c r="A3" s="1"/>
      <c r="B3" s="13" t="s">
        <v>35</v>
      </c>
      <c r="C3" s="1"/>
      <c r="D3" s="1"/>
      <c r="E3" s="14"/>
      <c r="F3" s="14"/>
      <c r="G3" s="6" t="s">
        <v>26</v>
      </c>
      <c r="H3" s="6" t="s">
        <v>48</v>
      </c>
      <c r="I3" s="6" t="s">
        <v>49</v>
      </c>
      <c r="J3" s="1"/>
      <c r="K3" s="1"/>
      <c r="L3" s="1"/>
      <c r="M3" s="1"/>
      <c r="N3" s="1"/>
      <c r="O3" s="1"/>
      <c r="P3" s="1"/>
      <c r="Q3" s="1"/>
      <c r="R3" s="1"/>
      <c r="S3" s="1"/>
      <c r="T3" s="1"/>
      <c r="U3" s="1"/>
      <c r="V3" s="1"/>
      <c r="W3" s="1"/>
      <c r="X3" s="1"/>
      <c r="Y3" s="1"/>
      <c r="Z3" s="1"/>
    </row>
    <row r="4" spans="1:26" ht="15" customHeight="1" x14ac:dyDescent="0.25">
      <c r="A4" s="1"/>
      <c r="B4" s="13" t="s">
        <v>36</v>
      </c>
      <c r="C4" s="1"/>
      <c r="D4" s="1"/>
      <c r="E4" s="15" t="s">
        <v>49</v>
      </c>
      <c r="F4" s="15"/>
      <c r="G4" s="18">
        <f>I7+I24</f>
        <v>435200</v>
      </c>
      <c r="H4" s="18">
        <f>G4*I2</f>
        <v>130560</v>
      </c>
      <c r="I4" s="18">
        <f>SUM(G4:H4)</f>
        <v>565760</v>
      </c>
      <c r="J4" s="1"/>
      <c r="K4" s="1"/>
      <c r="L4" s="1"/>
      <c r="M4" s="1"/>
      <c r="N4" s="1"/>
      <c r="O4" s="1"/>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
      <c r="R5" s="1"/>
      <c r="S5" s="1"/>
      <c r="T5" s="1"/>
      <c r="U5" s="1"/>
      <c r="V5" s="1"/>
      <c r="W5" s="1"/>
      <c r="X5" s="1"/>
      <c r="Y5" s="1"/>
      <c r="Z5" s="1"/>
    </row>
    <row r="6" spans="1:26" ht="15.75" x14ac:dyDescent="0.25">
      <c r="A6" s="1"/>
      <c r="B6" s="19" t="s">
        <v>16</v>
      </c>
      <c r="C6" s="6" t="s">
        <v>18</v>
      </c>
      <c r="D6" s="6" t="s">
        <v>6</v>
      </c>
      <c r="E6" s="6" t="s">
        <v>8</v>
      </c>
      <c r="F6" s="6" t="s">
        <v>10</v>
      </c>
      <c r="G6" s="6" t="s">
        <v>23</v>
      </c>
      <c r="H6" s="6" t="s">
        <v>12</v>
      </c>
      <c r="I6" s="6" t="s">
        <v>26</v>
      </c>
      <c r="J6" s="1"/>
      <c r="K6" s="1"/>
      <c r="L6" s="1"/>
      <c r="M6" s="1"/>
      <c r="N6" s="1"/>
      <c r="O6" s="1"/>
      <c r="P6" s="1"/>
      <c r="Q6" s="1"/>
      <c r="R6" s="1"/>
      <c r="S6" s="1"/>
      <c r="T6" s="1"/>
      <c r="U6" s="1"/>
      <c r="V6" s="1"/>
      <c r="W6" s="1"/>
      <c r="X6" s="1"/>
      <c r="Y6" s="1"/>
      <c r="Z6" s="1"/>
    </row>
    <row r="7" spans="1:26" ht="15" customHeight="1" x14ac:dyDescent="0.25">
      <c r="A7" s="1"/>
      <c r="B7" s="20">
        <v>1</v>
      </c>
      <c r="C7" s="20" t="s">
        <v>50</v>
      </c>
      <c r="D7" s="20"/>
      <c r="E7" s="20"/>
      <c r="F7" s="20"/>
      <c r="G7" s="21"/>
      <c r="H7" s="20"/>
      <c r="I7" s="22">
        <f>SUM(I8,I12,I16,J42,I20)</f>
        <v>192000</v>
      </c>
      <c r="J7" s="1"/>
      <c r="K7" s="1"/>
      <c r="L7" s="1"/>
      <c r="M7" s="1"/>
      <c r="N7" s="1"/>
      <c r="O7" s="1"/>
      <c r="P7" s="1"/>
      <c r="Q7" s="1"/>
      <c r="R7" s="1"/>
      <c r="S7" s="1"/>
      <c r="T7" s="1"/>
      <c r="U7" s="1"/>
      <c r="V7" s="1"/>
      <c r="W7" s="1"/>
      <c r="X7" s="1"/>
      <c r="Y7" s="1"/>
      <c r="Z7" s="1"/>
    </row>
    <row r="8" spans="1:26" x14ac:dyDescent="0.25">
      <c r="A8" s="1"/>
      <c r="B8" s="23" t="s">
        <v>51</v>
      </c>
      <c r="C8" s="23" t="s">
        <v>52</v>
      </c>
      <c r="D8" s="23"/>
      <c r="E8" s="23"/>
      <c r="F8" s="23"/>
      <c r="G8" s="24"/>
      <c r="H8" s="23"/>
      <c r="I8" s="25">
        <f>SUM(I10:I11,I9)</f>
        <v>20250</v>
      </c>
      <c r="J8" s="1"/>
      <c r="K8" s="1"/>
      <c r="L8" s="1"/>
      <c r="M8" s="1"/>
      <c r="N8" s="1"/>
      <c r="O8" s="1"/>
      <c r="P8" s="1"/>
      <c r="Q8" s="1"/>
      <c r="R8" s="1"/>
      <c r="S8" s="1"/>
      <c r="T8" s="1"/>
      <c r="U8" s="1"/>
      <c r="V8" s="1"/>
      <c r="W8" s="1"/>
      <c r="X8" s="1"/>
      <c r="Y8" s="1"/>
      <c r="Z8" s="1"/>
    </row>
    <row r="9" spans="1:26" x14ac:dyDescent="0.25">
      <c r="A9" s="1"/>
      <c r="B9" s="8"/>
      <c r="C9" s="8"/>
      <c r="D9" s="8" t="s">
        <v>41</v>
      </c>
      <c r="E9" s="16" t="str">
        <f>VLOOKUP(D9,Datos!$B$8:$E$22,2,)</f>
        <v>Personal</v>
      </c>
      <c r="F9" s="16" t="str">
        <f>VLOOKUP(D9,Datos!$B$8:$E$22,3,)</f>
        <v>Horas</v>
      </c>
      <c r="G9" s="26">
        <v>1</v>
      </c>
      <c r="H9" s="16">
        <f>VLOOKUP(D9,Datos!$B$8:$E$22,4,)</f>
        <v>10000</v>
      </c>
      <c r="I9" s="16">
        <f t="shared" ref="I9:I11" si="0">G9*H9</f>
        <v>10000</v>
      </c>
      <c r="J9" s="1"/>
      <c r="K9" s="1"/>
      <c r="L9" s="1"/>
      <c r="M9" s="1"/>
      <c r="N9" s="1"/>
      <c r="O9" s="1"/>
      <c r="P9" s="1"/>
      <c r="Q9" s="1"/>
      <c r="R9" s="1"/>
      <c r="S9" s="1"/>
      <c r="T9" s="1"/>
      <c r="U9" s="1"/>
      <c r="V9" s="1"/>
      <c r="W9" s="1"/>
      <c r="X9" s="1"/>
      <c r="Y9" s="1"/>
      <c r="Z9" s="1"/>
    </row>
    <row r="10" spans="1:26" x14ac:dyDescent="0.25">
      <c r="A10" s="1"/>
      <c r="B10" s="8"/>
      <c r="C10" s="8"/>
      <c r="D10" s="8" t="s">
        <v>41</v>
      </c>
      <c r="E10" s="16" t="str">
        <f>VLOOKUP(D10,Datos!$B$8:$E$22,2,)</f>
        <v>Personal</v>
      </c>
      <c r="F10" s="16" t="str">
        <f>VLOOKUP(D10,Datos!$B$8:$E$22,3,)</f>
        <v>Horas</v>
      </c>
      <c r="G10" s="26">
        <v>1</v>
      </c>
      <c r="H10" s="16">
        <f>VLOOKUP(D10,Datos!$B$8:$E$22,4,)</f>
        <v>10000</v>
      </c>
      <c r="I10" s="16">
        <f t="shared" si="0"/>
        <v>10000</v>
      </c>
      <c r="J10" s="1"/>
      <c r="K10" s="1"/>
      <c r="L10" s="1"/>
      <c r="M10" s="1"/>
      <c r="N10" s="1"/>
      <c r="O10" s="1"/>
      <c r="P10" s="1"/>
      <c r="Q10" s="1"/>
      <c r="R10" s="1"/>
      <c r="S10" s="1"/>
      <c r="T10" s="1"/>
      <c r="U10" s="1"/>
      <c r="V10" s="1"/>
      <c r="W10" s="1"/>
      <c r="X10" s="1"/>
      <c r="Y10" s="1"/>
      <c r="Z10" s="1"/>
    </row>
    <row r="11" spans="1:26" x14ac:dyDescent="0.25">
      <c r="A11" s="1"/>
      <c r="B11" s="8"/>
      <c r="C11" s="8"/>
      <c r="D11" s="8" t="s">
        <v>45</v>
      </c>
      <c r="E11" s="16" t="str">
        <f>VLOOKUP(D11,Datos!$B$8:$E$22,2,)</f>
        <v>Materiales</v>
      </c>
      <c r="F11" s="16" t="str">
        <f>VLOOKUP(D11,Datos!$B$8:$E$22,3,)</f>
        <v>Kw/h</v>
      </c>
      <c r="G11" s="26">
        <v>1</v>
      </c>
      <c r="H11" s="16">
        <f>VLOOKUP(D11,Datos!$B$8:$E$22,4,)</f>
        <v>250</v>
      </c>
      <c r="I11" s="16">
        <f t="shared" si="0"/>
        <v>250</v>
      </c>
      <c r="J11" s="1"/>
      <c r="K11" s="1"/>
      <c r="L11" s="1"/>
      <c r="M11" s="1"/>
      <c r="N11" s="1"/>
      <c r="O11" s="1"/>
      <c r="P11" s="1"/>
      <c r="Q11" s="1"/>
      <c r="R11" s="1"/>
      <c r="S11" s="1"/>
      <c r="T11" s="1"/>
      <c r="U11" s="1"/>
      <c r="V11" s="1"/>
      <c r="W11" s="1"/>
      <c r="X11" s="1"/>
      <c r="Y11" s="1"/>
      <c r="Z11" s="1"/>
    </row>
    <row r="12" spans="1:26" x14ac:dyDescent="0.25">
      <c r="A12" s="1"/>
      <c r="B12" s="27" t="s">
        <v>53</v>
      </c>
      <c r="C12" s="23" t="s">
        <v>54</v>
      </c>
      <c r="D12" s="23"/>
      <c r="E12" s="23"/>
      <c r="F12" s="23"/>
      <c r="G12" s="24"/>
      <c r="H12" s="25"/>
      <c r="I12" s="25">
        <f>SUM(I13:I15)</f>
        <v>30250</v>
      </c>
      <c r="J12" s="1"/>
      <c r="K12" s="1"/>
      <c r="L12" s="1"/>
      <c r="M12" s="1"/>
      <c r="N12" s="1"/>
      <c r="O12" s="1"/>
      <c r="P12" s="1"/>
      <c r="Q12" s="1"/>
      <c r="R12" s="1"/>
      <c r="S12" s="1"/>
      <c r="T12" s="1"/>
      <c r="U12" s="1"/>
      <c r="V12" s="1"/>
      <c r="W12" s="1"/>
      <c r="X12" s="1"/>
      <c r="Y12" s="1"/>
      <c r="Z12" s="1"/>
    </row>
    <row r="13" spans="1:26" x14ac:dyDescent="0.25">
      <c r="A13" s="1"/>
      <c r="B13" s="8"/>
      <c r="C13" s="8"/>
      <c r="D13" s="8" t="s">
        <v>41</v>
      </c>
      <c r="E13" s="16" t="str">
        <f>VLOOKUP(D13,Datos!$B$8:$E$22,2,)</f>
        <v>Personal</v>
      </c>
      <c r="F13" s="16" t="str">
        <f>VLOOKUP(D13,Datos!$B$8:$E$22,3,)</f>
        <v>Horas</v>
      </c>
      <c r="G13" s="26">
        <v>1</v>
      </c>
      <c r="H13" s="16">
        <f>VLOOKUP(D13,Datos!$B$8:$E$22,4,)</f>
        <v>10000</v>
      </c>
      <c r="I13" s="16">
        <f t="shared" ref="I13:I15" si="1">G13*H13</f>
        <v>10000</v>
      </c>
      <c r="J13" s="1"/>
      <c r="K13" s="1"/>
      <c r="L13" s="1"/>
      <c r="M13" s="1"/>
      <c r="N13" s="1"/>
      <c r="O13" s="1"/>
      <c r="P13" s="1"/>
      <c r="Q13" s="1"/>
      <c r="R13" s="1"/>
      <c r="S13" s="1"/>
      <c r="T13" s="1"/>
      <c r="U13" s="1"/>
      <c r="V13" s="1"/>
      <c r="W13" s="1"/>
      <c r="X13" s="1"/>
      <c r="Y13" s="1"/>
      <c r="Z13" s="1"/>
    </row>
    <row r="14" spans="1:26" x14ac:dyDescent="0.25">
      <c r="A14" s="1"/>
      <c r="B14" s="8"/>
      <c r="C14" s="8"/>
      <c r="D14" s="8" t="s">
        <v>37</v>
      </c>
      <c r="E14" s="16" t="str">
        <f>VLOOKUP(D14,Datos!$B$8:$E$22,2,)</f>
        <v>Personal</v>
      </c>
      <c r="F14" s="16" t="str">
        <f>VLOOKUP(D14,Datos!$B$8:$E$22,3,)</f>
        <v>Horas</v>
      </c>
      <c r="G14" s="26">
        <v>1</v>
      </c>
      <c r="H14" s="16">
        <f>VLOOKUP(D14,Datos!$B$8:$E$22,4,)</f>
        <v>20000</v>
      </c>
      <c r="I14" s="16">
        <f t="shared" si="1"/>
        <v>20000</v>
      </c>
      <c r="J14" s="1"/>
      <c r="K14" s="1"/>
      <c r="L14" s="1"/>
      <c r="M14" s="1"/>
      <c r="N14" s="1"/>
      <c r="O14" s="1"/>
      <c r="P14" s="1"/>
      <c r="Q14" s="1"/>
      <c r="R14" s="1"/>
      <c r="S14" s="1"/>
      <c r="T14" s="1"/>
      <c r="U14" s="1"/>
      <c r="V14" s="1"/>
      <c r="W14" s="1"/>
      <c r="X14" s="1"/>
      <c r="Y14" s="1"/>
      <c r="Z14" s="1"/>
    </row>
    <row r="15" spans="1:26" x14ac:dyDescent="0.25">
      <c r="A15" s="1"/>
      <c r="B15" s="8"/>
      <c r="C15" s="8"/>
      <c r="D15" s="8" t="s">
        <v>45</v>
      </c>
      <c r="E15" s="16" t="str">
        <f>VLOOKUP(D15,Datos!$B$8:$E$22,2,)</f>
        <v>Materiales</v>
      </c>
      <c r="F15" s="16" t="str">
        <f>VLOOKUP(D15,Datos!$B$8:$E$22,3,)</f>
        <v>Kw/h</v>
      </c>
      <c r="G15" s="26">
        <v>1</v>
      </c>
      <c r="H15" s="16">
        <f>VLOOKUP(D15,Datos!$B$8:$E$22,4,)</f>
        <v>250</v>
      </c>
      <c r="I15" s="16">
        <f t="shared" si="1"/>
        <v>250</v>
      </c>
      <c r="J15" s="1"/>
      <c r="K15" s="1"/>
      <c r="L15" s="1"/>
      <c r="M15" s="1"/>
      <c r="N15" s="1"/>
      <c r="O15" s="1"/>
      <c r="P15" s="1"/>
      <c r="Q15" s="1"/>
      <c r="R15" s="1"/>
      <c r="S15" s="1"/>
      <c r="T15" s="1"/>
      <c r="U15" s="1"/>
      <c r="V15" s="1"/>
      <c r="W15" s="1"/>
      <c r="X15" s="1"/>
      <c r="Y15" s="1"/>
      <c r="Z15" s="1"/>
    </row>
    <row r="16" spans="1:26" x14ac:dyDescent="0.25">
      <c r="A16" s="1"/>
      <c r="B16" s="23" t="s">
        <v>55</v>
      </c>
      <c r="C16" s="23" t="s">
        <v>56</v>
      </c>
      <c r="D16" s="23"/>
      <c r="E16" s="23"/>
      <c r="F16" s="23"/>
      <c r="G16" s="24"/>
      <c r="H16" s="25"/>
      <c r="I16" s="25">
        <f>SUM(I17:I19)</f>
        <v>40250</v>
      </c>
      <c r="J16" s="1"/>
      <c r="K16" s="1"/>
      <c r="L16" s="1"/>
      <c r="M16" s="1"/>
      <c r="N16" s="1"/>
      <c r="O16" s="1"/>
      <c r="P16" s="1"/>
      <c r="Q16" s="1"/>
      <c r="R16" s="1"/>
      <c r="S16" s="1"/>
      <c r="T16" s="1"/>
      <c r="U16" s="1"/>
      <c r="V16" s="1"/>
      <c r="W16" s="1"/>
      <c r="X16" s="1"/>
      <c r="Y16" s="1"/>
      <c r="Z16" s="1"/>
    </row>
    <row r="17" spans="1:26" x14ac:dyDescent="0.25">
      <c r="A17" s="1"/>
      <c r="B17" s="1"/>
      <c r="C17" s="8"/>
      <c r="D17" s="8" t="s">
        <v>37</v>
      </c>
      <c r="E17" s="16" t="str">
        <f>VLOOKUP(D17,Datos!$B$8:$E$22,2,)</f>
        <v>Personal</v>
      </c>
      <c r="F17" s="16" t="str">
        <f>VLOOKUP(D17,Datos!$B$8:$E$22,3,)</f>
        <v>Horas</v>
      </c>
      <c r="G17" s="26">
        <v>1</v>
      </c>
      <c r="H17" s="16">
        <f>VLOOKUP(D17,Datos!$B$8:$E$22,4,)</f>
        <v>20000</v>
      </c>
      <c r="I17" s="16">
        <f t="shared" ref="I17:I19" si="2">G17*H17</f>
        <v>20000</v>
      </c>
      <c r="J17" s="16">
        <f>G17*H17</f>
        <v>20000</v>
      </c>
      <c r="K17" s="1"/>
      <c r="L17" s="1"/>
      <c r="M17" s="1"/>
      <c r="N17" s="1"/>
      <c r="O17" s="1"/>
      <c r="P17" s="1"/>
      <c r="Q17" s="1"/>
      <c r="R17" s="1"/>
      <c r="S17" s="1"/>
      <c r="T17" s="1"/>
      <c r="U17" s="1"/>
      <c r="V17" s="1"/>
      <c r="W17" s="1"/>
      <c r="X17" s="1"/>
      <c r="Y17" s="1"/>
      <c r="Z17" s="1"/>
    </row>
    <row r="18" spans="1:26" x14ac:dyDescent="0.25">
      <c r="A18" s="1"/>
      <c r="B18" s="1"/>
      <c r="C18" s="8"/>
      <c r="D18" s="8" t="s">
        <v>37</v>
      </c>
      <c r="E18" s="16" t="str">
        <f>VLOOKUP(D18,Datos!$B$8:$E$22,2,)</f>
        <v>Personal</v>
      </c>
      <c r="F18" s="16" t="str">
        <f>VLOOKUP(D18,Datos!$B$8:$E$22,3,)</f>
        <v>Horas</v>
      </c>
      <c r="G18" s="26">
        <v>1</v>
      </c>
      <c r="H18" s="16">
        <f>VLOOKUP(D18,Datos!$B$8:$E$22,4,)</f>
        <v>20000</v>
      </c>
      <c r="I18" s="16">
        <f t="shared" si="2"/>
        <v>20000</v>
      </c>
      <c r="J18" s="16"/>
      <c r="K18" s="1"/>
      <c r="L18" s="1"/>
      <c r="M18" s="1"/>
      <c r="N18" s="1"/>
      <c r="O18" s="1"/>
      <c r="P18" s="1"/>
      <c r="Q18" s="1"/>
      <c r="R18" s="1"/>
      <c r="S18" s="1"/>
      <c r="T18" s="1"/>
      <c r="U18" s="1"/>
      <c r="V18" s="1"/>
      <c r="W18" s="1"/>
      <c r="X18" s="1"/>
      <c r="Y18" s="1"/>
      <c r="Z18" s="1"/>
    </row>
    <row r="19" spans="1:26" x14ac:dyDescent="0.25">
      <c r="A19" s="1"/>
      <c r="B19" s="8"/>
      <c r="C19" s="8"/>
      <c r="D19" s="8" t="s">
        <v>45</v>
      </c>
      <c r="E19" s="16" t="str">
        <f>VLOOKUP(D19,Datos!$B$8:$E$22,2,)</f>
        <v>Materiales</v>
      </c>
      <c r="F19" s="16" t="str">
        <f>VLOOKUP(D19,Datos!$B$8:$E$22,3,)</f>
        <v>Kw/h</v>
      </c>
      <c r="G19" s="26">
        <v>1</v>
      </c>
      <c r="H19" s="16">
        <f>VLOOKUP(D19,Datos!$B$8:$E$22,4,)</f>
        <v>250</v>
      </c>
      <c r="I19" s="16">
        <f t="shared" si="2"/>
        <v>250</v>
      </c>
      <c r="J19" s="16">
        <f>G19*H19</f>
        <v>250</v>
      </c>
      <c r="K19" s="1"/>
      <c r="L19" s="1"/>
      <c r="M19" s="1"/>
      <c r="N19" s="1"/>
      <c r="O19" s="1"/>
      <c r="P19" s="1"/>
      <c r="Q19" s="1"/>
      <c r="R19" s="1"/>
      <c r="S19" s="1"/>
      <c r="T19" s="1"/>
      <c r="U19" s="1"/>
      <c r="V19" s="1"/>
      <c r="W19" s="1"/>
      <c r="X19" s="1"/>
      <c r="Y19" s="1"/>
      <c r="Z19" s="1"/>
    </row>
    <row r="20" spans="1:26" x14ac:dyDescent="0.25">
      <c r="A20" s="1"/>
      <c r="B20" s="23" t="s">
        <v>57</v>
      </c>
      <c r="C20" s="23" t="s">
        <v>58</v>
      </c>
      <c r="D20" s="23"/>
      <c r="E20" s="23"/>
      <c r="F20" s="23"/>
      <c r="G20" s="24"/>
      <c r="H20" s="25"/>
      <c r="I20" s="25">
        <f>SUM(I21:I23)</f>
        <v>50625</v>
      </c>
      <c r="J20" s="16"/>
      <c r="K20" s="1"/>
      <c r="L20" s="1"/>
      <c r="M20" s="1"/>
      <c r="N20" s="1"/>
      <c r="O20" s="1"/>
      <c r="P20" s="1"/>
      <c r="Q20" s="1"/>
      <c r="R20" s="1"/>
      <c r="S20" s="1"/>
      <c r="T20" s="1"/>
      <c r="U20" s="1"/>
      <c r="V20" s="1"/>
      <c r="W20" s="1"/>
      <c r="X20" s="1"/>
      <c r="Y20" s="1"/>
      <c r="Z20" s="1"/>
    </row>
    <row r="21" spans="1:26" ht="15.75" customHeight="1" x14ac:dyDescent="0.25">
      <c r="A21" s="1"/>
      <c r="B21" s="1"/>
      <c r="C21" s="8"/>
      <c r="D21" s="8" t="s">
        <v>41</v>
      </c>
      <c r="E21" s="16" t="str">
        <f>VLOOKUP(D21,Datos!$B$8:$E$22,2,)</f>
        <v>Personal</v>
      </c>
      <c r="F21" s="16" t="str">
        <f>VLOOKUP(D21,Datos!$B$8:$E$22,3,)</f>
        <v>Horas</v>
      </c>
      <c r="G21" s="26">
        <v>2.5</v>
      </c>
      <c r="H21" s="16">
        <f>VLOOKUP(D21,Datos!$B$8:$E$22,4,)</f>
        <v>10000</v>
      </c>
      <c r="I21" s="16">
        <f t="shared" ref="I21:I23" si="3">G21*H21</f>
        <v>25000</v>
      </c>
      <c r="J21" s="16"/>
      <c r="K21" s="1"/>
      <c r="L21" s="1"/>
      <c r="M21" s="1"/>
      <c r="N21" s="1"/>
      <c r="O21" s="1"/>
      <c r="P21" s="1"/>
      <c r="Q21" s="1"/>
      <c r="R21" s="1"/>
      <c r="S21" s="1"/>
      <c r="T21" s="1"/>
      <c r="U21" s="1"/>
      <c r="V21" s="1"/>
      <c r="W21" s="1"/>
      <c r="X21" s="1"/>
      <c r="Y21" s="1"/>
      <c r="Z21" s="1"/>
    </row>
    <row r="22" spans="1:26" ht="15.75" customHeight="1" x14ac:dyDescent="0.25">
      <c r="A22" s="1"/>
      <c r="B22" s="1"/>
      <c r="C22" s="8"/>
      <c r="D22" s="8" t="s">
        <v>41</v>
      </c>
      <c r="E22" s="16" t="str">
        <f>VLOOKUP(D22,Datos!$B$8:$E$22,2,)</f>
        <v>Personal</v>
      </c>
      <c r="F22" s="16" t="str">
        <f>VLOOKUP(D22,Datos!$B$8:$E$22,3,)</f>
        <v>Horas</v>
      </c>
      <c r="G22" s="26">
        <v>2.5</v>
      </c>
      <c r="H22" s="16">
        <f>VLOOKUP(D22,Datos!$B$8:$E$22,4,)</f>
        <v>10000</v>
      </c>
      <c r="I22" s="16">
        <f t="shared" si="3"/>
        <v>25000</v>
      </c>
      <c r="J22" s="16"/>
      <c r="K22" s="1"/>
      <c r="L22" s="1"/>
      <c r="M22" s="1"/>
      <c r="N22" s="1"/>
      <c r="O22" s="1"/>
      <c r="P22" s="1"/>
      <c r="Q22" s="1"/>
      <c r="R22" s="1"/>
      <c r="S22" s="1"/>
      <c r="T22" s="1"/>
      <c r="U22" s="1"/>
      <c r="V22" s="1"/>
      <c r="W22" s="1"/>
      <c r="X22" s="1"/>
      <c r="Y22" s="1"/>
      <c r="Z22" s="1"/>
    </row>
    <row r="23" spans="1:26" ht="15.75" customHeight="1" x14ac:dyDescent="0.25">
      <c r="A23" s="1"/>
      <c r="B23" s="8"/>
      <c r="C23" s="8"/>
      <c r="D23" s="8" t="s">
        <v>45</v>
      </c>
      <c r="E23" s="16" t="str">
        <f>VLOOKUP(D23,Datos!$B$8:$E$22,2,)</f>
        <v>Materiales</v>
      </c>
      <c r="F23" s="16" t="str">
        <f>VLOOKUP(D23,Datos!$B$8:$E$22,3,)</f>
        <v>Kw/h</v>
      </c>
      <c r="G23" s="26">
        <v>2.5</v>
      </c>
      <c r="H23" s="16">
        <f>VLOOKUP(D23,Datos!$B$8:$E$22,4,)</f>
        <v>250</v>
      </c>
      <c r="I23" s="16">
        <f t="shared" si="3"/>
        <v>625</v>
      </c>
      <c r="J23" s="16"/>
      <c r="K23" s="1"/>
      <c r="L23" s="1"/>
      <c r="M23" s="1"/>
      <c r="N23" s="1"/>
      <c r="O23" s="1"/>
      <c r="P23" s="1"/>
      <c r="Q23" s="1"/>
      <c r="R23" s="1"/>
      <c r="S23" s="1"/>
      <c r="T23" s="1"/>
      <c r="U23" s="1"/>
      <c r="V23" s="1"/>
      <c r="W23" s="1"/>
      <c r="X23" s="1"/>
      <c r="Y23" s="1"/>
      <c r="Z23" s="1"/>
    </row>
    <row r="24" spans="1:26" ht="15" customHeight="1" x14ac:dyDescent="0.25">
      <c r="A24" s="1"/>
      <c r="B24" s="20">
        <v>2</v>
      </c>
      <c r="C24" s="20" t="s">
        <v>59</v>
      </c>
      <c r="D24" s="28"/>
      <c r="E24" s="28"/>
      <c r="F24" s="28"/>
      <c r="G24" s="29"/>
      <c r="H24" s="30"/>
      <c r="I24" s="30">
        <f>SUM(I25,I30)</f>
        <v>243200</v>
      </c>
      <c r="J24" s="1"/>
      <c r="K24" s="1"/>
      <c r="L24" s="1"/>
      <c r="M24" s="1"/>
      <c r="N24" s="1"/>
      <c r="O24" s="1"/>
      <c r="P24" s="1"/>
      <c r="Q24" s="1"/>
      <c r="R24" s="1"/>
      <c r="S24" s="1"/>
      <c r="T24" s="1"/>
      <c r="U24" s="1"/>
      <c r="V24" s="1"/>
      <c r="W24" s="1"/>
      <c r="X24" s="1"/>
      <c r="Y24" s="1"/>
      <c r="Z24" s="1"/>
    </row>
    <row r="25" spans="1:26" ht="15" customHeight="1" x14ac:dyDescent="0.25">
      <c r="A25" s="1"/>
      <c r="B25" s="23" t="s">
        <v>60</v>
      </c>
      <c r="C25" s="23" t="s">
        <v>61</v>
      </c>
      <c r="D25" s="23"/>
      <c r="E25" s="23"/>
      <c r="F25" s="23"/>
      <c r="G25" s="24"/>
      <c r="H25" s="25"/>
      <c r="I25" s="25">
        <f>SUM(I26:I29)</f>
        <v>161600</v>
      </c>
      <c r="J25" s="1"/>
      <c r="K25" s="1"/>
      <c r="L25" s="1"/>
      <c r="M25" s="1"/>
      <c r="N25" s="1"/>
      <c r="O25" s="1"/>
      <c r="P25" s="1"/>
      <c r="Q25" s="1"/>
      <c r="R25" s="1"/>
      <c r="S25" s="1"/>
      <c r="T25" s="1"/>
      <c r="U25" s="1"/>
      <c r="V25" s="1"/>
      <c r="W25" s="1"/>
      <c r="X25" s="1"/>
      <c r="Y25" s="1"/>
      <c r="Z25" s="1"/>
    </row>
    <row r="26" spans="1:26" ht="15.75" customHeight="1" x14ac:dyDescent="0.25">
      <c r="A26" s="1"/>
      <c r="B26" s="1"/>
      <c r="C26" s="8"/>
      <c r="D26" s="8" t="s">
        <v>37</v>
      </c>
      <c r="E26" s="16" t="str">
        <f>VLOOKUP(D26,Datos!$B$8:$E$22,2,)</f>
        <v>Personal</v>
      </c>
      <c r="F26" s="16" t="str">
        <f>VLOOKUP(D26,Datos!$B$8:$E$22,3,)</f>
        <v>Horas</v>
      </c>
      <c r="G26" s="26">
        <v>4</v>
      </c>
      <c r="H26" s="16">
        <f>VLOOKUP(D26,Datos!$B$8:$E$22,4,)</f>
        <v>20000</v>
      </c>
      <c r="I26" s="16">
        <f t="shared" ref="I26:I29" si="4">G26*H26</f>
        <v>80000</v>
      </c>
      <c r="J26" s="1"/>
      <c r="K26" s="1"/>
      <c r="L26" s="1"/>
      <c r="M26" s="1"/>
      <c r="N26" s="1"/>
      <c r="O26" s="1"/>
      <c r="P26" s="1"/>
      <c r="Q26" s="1"/>
      <c r="R26" s="1"/>
      <c r="S26" s="1"/>
      <c r="T26" s="1"/>
      <c r="U26" s="1"/>
      <c r="V26" s="1"/>
      <c r="W26" s="1"/>
      <c r="X26" s="1"/>
      <c r="Y26" s="1"/>
      <c r="Z26" s="1"/>
    </row>
    <row r="27" spans="1:26" ht="15.75" customHeight="1" x14ac:dyDescent="0.25">
      <c r="A27" s="1"/>
      <c r="B27" s="1"/>
      <c r="C27" s="8"/>
      <c r="D27" s="8" t="s">
        <v>37</v>
      </c>
      <c r="E27" s="16" t="str">
        <f>VLOOKUP(D27,Datos!$B$8:$E$22,2,)</f>
        <v>Personal</v>
      </c>
      <c r="F27" s="16" t="str">
        <f>VLOOKUP(D27,Datos!$B$8:$E$22,3,)</f>
        <v>Horas</v>
      </c>
      <c r="G27" s="26">
        <v>4</v>
      </c>
      <c r="H27" s="16">
        <f>VLOOKUP(D27,Datos!$B$8:$E$22,4,)</f>
        <v>20000</v>
      </c>
      <c r="I27" s="16">
        <f t="shared" si="4"/>
        <v>80000</v>
      </c>
      <c r="J27" s="1"/>
      <c r="K27" s="1"/>
      <c r="L27" s="1"/>
      <c r="M27" s="1"/>
      <c r="N27" s="1"/>
      <c r="O27" s="1"/>
      <c r="P27" s="1"/>
      <c r="Q27" s="1"/>
      <c r="R27" s="1"/>
      <c r="S27" s="1"/>
      <c r="T27" s="1"/>
      <c r="U27" s="1"/>
      <c r="V27" s="1"/>
      <c r="W27" s="1"/>
      <c r="X27" s="1"/>
      <c r="Y27" s="1"/>
      <c r="Z27" s="1"/>
    </row>
    <row r="28" spans="1:26" ht="15.75" customHeight="1" x14ac:dyDescent="0.25">
      <c r="A28" s="1"/>
      <c r="B28" s="8"/>
      <c r="C28" s="8"/>
      <c r="D28" s="8" t="s">
        <v>45</v>
      </c>
      <c r="E28" s="16" t="str">
        <f>VLOOKUP(D28,Datos!$B$8:$E$22,2,)</f>
        <v>Materiales</v>
      </c>
      <c r="F28" s="16" t="str">
        <f>VLOOKUP(D28,Datos!$B$8:$E$22,3,)</f>
        <v>Kw/h</v>
      </c>
      <c r="G28" s="26">
        <v>4</v>
      </c>
      <c r="H28" s="16">
        <f>VLOOKUP(D28,Datos!$B$8:$E$22,4,)</f>
        <v>250</v>
      </c>
      <c r="I28" s="16">
        <f t="shared" si="4"/>
        <v>1000</v>
      </c>
      <c r="J28" s="1"/>
      <c r="K28" s="1"/>
      <c r="L28" s="1"/>
      <c r="M28" s="1"/>
      <c r="N28" s="1"/>
      <c r="O28" s="1"/>
      <c r="P28" s="1"/>
      <c r="Q28" s="1"/>
      <c r="R28" s="1"/>
      <c r="S28" s="1"/>
      <c r="T28" s="1"/>
      <c r="U28" s="1"/>
      <c r="V28" s="1"/>
      <c r="W28" s="1"/>
      <c r="X28" s="1"/>
      <c r="Y28" s="1"/>
      <c r="Z28" s="1"/>
    </row>
    <row r="29" spans="1:26" ht="15.75" customHeight="1" x14ac:dyDescent="0.25">
      <c r="A29" s="1"/>
      <c r="B29" s="8"/>
      <c r="C29" s="8"/>
      <c r="D29" s="8" t="s">
        <v>42</v>
      </c>
      <c r="E29" s="16" t="str">
        <f>VLOOKUP(D29,Datos!$B$8:$E$22,2,)</f>
        <v>Materiales</v>
      </c>
      <c r="F29" s="16" t="str">
        <f>VLOOKUP(D29,Datos!$B$8:$E$22,3,)</f>
        <v>Mb/h</v>
      </c>
      <c r="G29" s="26">
        <v>4</v>
      </c>
      <c r="H29" s="16">
        <f>VLOOKUP(D29,Datos!$B$8:$E$22,4,)</f>
        <v>150</v>
      </c>
      <c r="I29" s="16">
        <f t="shared" si="4"/>
        <v>600</v>
      </c>
      <c r="J29" s="1"/>
      <c r="K29" s="1"/>
      <c r="L29" s="1"/>
      <c r="M29" s="1"/>
      <c r="N29" s="1"/>
      <c r="O29" s="1"/>
      <c r="P29" s="1"/>
      <c r="Q29" s="1"/>
      <c r="R29" s="1"/>
      <c r="S29" s="1"/>
      <c r="T29" s="1"/>
      <c r="U29" s="1"/>
      <c r="V29" s="1"/>
      <c r="W29" s="1"/>
      <c r="X29" s="1"/>
      <c r="Y29" s="1"/>
      <c r="Z29" s="1"/>
    </row>
    <row r="30" spans="1:26" ht="15.75" customHeight="1" x14ac:dyDescent="0.25">
      <c r="A30" s="1"/>
      <c r="B30" s="23" t="s">
        <v>62</v>
      </c>
      <c r="C30" s="23" t="s">
        <v>63</v>
      </c>
      <c r="D30" s="23"/>
      <c r="E30" s="23"/>
      <c r="F30" s="23"/>
      <c r="G30" s="24"/>
      <c r="H30" s="25"/>
      <c r="I30" s="25">
        <f>SUM(I31:I34)</f>
        <v>81600</v>
      </c>
      <c r="J30" s="1"/>
      <c r="K30" s="1"/>
      <c r="L30" s="1"/>
      <c r="M30" s="1"/>
      <c r="N30" s="1"/>
      <c r="O30" s="1"/>
      <c r="P30" s="1"/>
      <c r="Q30" s="1"/>
      <c r="R30" s="1"/>
      <c r="S30" s="1"/>
      <c r="T30" s="1"/>
      <c r="U30" s="1"/>
      <c r="V30" s="1"/>
      <c r="W30" s="1"/>
      <c r="X30" s="1"/>
      <c r="Y30" s="1"/>
      <c r="Z30" s="1"/>
    </row>
    <row r="31" spans="1:26" ht="15.75" customHeight="1" x14ac:dyDescent="0.25">
      <c r="A31" s="1"/>
      <c r="B31" s="1"/>
      <c r="C31" s="8"/>
      <c r="D31" s="8" t="s">
        <v>40</v>
      </c>
      <c r="E31" s="16" t="str">
        <f>VLOOKUP(D31,Datos!$B$8:$E$22,2,)</f>
        <v>Personal</v>
      </c>
      <c r="F31" s="16" t="str">
        <f>VLOOKUP(D31,Datos!$B$8:$E$22,3,)</f>
        <v>Horas</v>
      </c>
      <c r="G31" s="26">
        <v>4</v>
      </c>
      <c r="H31" s="16">
        <f>VLOOKUP(D31,Datos!$B$8:$E$22,4,)</f>
        <v>10000</v>
      </c>
      <c r="I31" s="16">
        <f t="shared" ref="I31:I34" si="5">G31*H31</f>
        <v>40000</v>
      </c>
      <c r="J31" s="1"/>
      <c r="K31" s="1"/>
      <c r="L31" s="1"/>
      <c r="M31" s="1"/>
      <c r="N31" s="1"/>
      <c r="O31" s="1"/>
      <c r="P31" s="1"/>
      <c r="Q31" s="1"/>
      <c r="R31" s="1"/>
      <c r="S31" s="1"/>
      <c r="T31" s="1"/>
      <c r="U31" s="1"/>
      <c r="V31" s="1"/>
      <c r="W31" s="1"/>
      <c r="X31" s="1"/>
      <c r="Y31" s="1"/>
      <c r="Z31" s="1"/>
    </row>
    <row r="32" spans="1:26" ht="15.75" customHeight="1" x14ac:dyDescent="0.25">
      <c r="A32" s="1"/>
      <c r="B32" s="1"/>
      <c r="C32" s="8"/>
      <c r="D32" s="8" t="s">
        <v>40</v>
      </c>
      <c r="E32" s="16" t="str">
        <f>VLOOKUP(D32,Datos!$B$8:$E$22,2,)</f>
        <v>Personal</v>
      </c>
      <c r="F32" s="16" t="str">
        <f>VLOOKUP(D32,Datos!$B$8:$E$22,3,)</f>
        <v>Horas</v>
      </c>
      <c r="G32" s="26">
        <v>4</v>
      </c>
      <c r="H32" s="16">
        <f>VLOOKUP(D32,Datos!$B$8:$E$22,4,)</f>
        <v>10000</v>
      </c>
      <c r="I32" s="16">
        <f t="shared" si="5"/>
        <v>40000</v>
      </c>
      <c r="J32" s="1"/>
      <c r="K32" s="1"/>
      <c r="L32" s="1"/>
      <c r="M32" s="1"/>
      <c r="N32" s="1"/>
      <c r="O32" s="1"/>
      <c r="P32" s="1"/>
      <c r="Q32" s="1"/>
      <c r="R32" s="1"/>
      <c r="S32" s="1"/>
      <c r="T32" s="1"/>
      <c r="U32" s="1"/>
      <c r="V32" s="1"/>
      <c r="W32" s="1"/>
      <c r="X32" s="1"/>
      <c r="Y32" s="1"/>
      <c r="Z32" s="1"/>
    </row>
    <row r="33" spans="1:26" ht="15.75" customHeight="1" x14ac:dyDescent="0.25">
      <c r="A33" s="1"/>
      <c r="B33" s="8"/>
      <c r="C33" s="8"/>
      <c r="D33" s="8" t="s">
        <v>45</v>
      </c>
      <c r="E33" s="16" t="str">
        <f>VLOOKUP(D33,Datos!$B$8:$E$22,2,)</f>
        <v>Materiales</v>
      </c>
      <c r="F33" s="16" t="str">
        <f>VLOOKUP(D33,Datos!$B$8:$E$22,3,)</f>
        <v>Kw/h</v>
      </c>
      <c r="G33" s="26">
        <v>4</v>
      </c>
      <c r="H33" s="16">
        <f>VLOOKUP(D33,Datos!$B$8:$E$22,4,)</f>
        <v>250</v>
      </c>
      <c r="I33" s="16">
        <f t="shared" si="5"/>
        <v>1000</v>
      </c>
      <c r="J33" s="1"/>
      <c r="K33" s="1"/>
      <c r="L33" s="1"/>
      <c r="M33" s="1"/>
      <c r="N33" s="1"/>
      <c r="O33" s="1"/>
      <c r="P33" s="1"/>
      <c r="Q33" s="1"/>
      <c r="R33" s="1"/>
      <c r="S33" s="1"/>
      <c r="T33" s="1"/>
      <c r="U33" s="1"/>
      <c r="V33" s="1"/>
      <c r="W33" s="1"/>
      <c r="X33" s="1"/>
      <c r="Y33" s="1"/>
      <c r="Z33" s="1"/>
    </row>
    <row r="34" spans="1:26" ht="15.75" customHeight="1" x14ac:dyDescent="0.25">
      <c r="A34" s="1"/>
      <c r="B34" s="8"/>
      <c r="C34" s="8"/>
      <c r="D34" s="8" t="s">
        <v>42</v>
      </c>
      <c r="E34" s="16" t="str">
        <f>VLOOKUP(D34,Datos!$B$8:$E$22,2,)</f>
        <v>Materiales</v>
      </c>
      <c r="F34" s="16" t="str">
        <f>VLOOKUP(D34,Datos!$B$8:$E$22,3,)</f>
        <v>Mb/h</v>
      </c>
      <c r="G34" s="26">
        <v>4</v>
      </c>
      <c r="H34" s="16">
        <f>VLOOKUP(D34,Datos!$B$8:$E$22,4,)</f>
        <v>150</v>
      </c>
      <c r="I34" s="16">
        <f t="shared" si="5"/>
        <v>600</v>
      </c>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6">
        <f>SUM(J43:J45)</f>
        <v>50625</v>
      </c>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6">
        <f t="shared" ref="J43:J45" si="6">G21*H21</f>
        <v>25000</v>
      </c>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6">
        <f t="shared" si="6"/>
        <v>25000</v>
      </c>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6">
        <f t="shared" si="6"/>
        <v>625</v>
      </c>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23622047244094491" right="0.23622047244094491" top="0.74803149606299213" bottom="0.74803149606299213" header="0" footer="0"/>
  <pageSetup fitToHeight="0"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Z1000"/>
  <sheetViews>
    <sheetView tabSelected="1" workbookViewId="0">
      <selection activeCell="K12" sqref="K12"/>
    </sheetView>
  </sheetViews>
  <sheetFormatPr baseColWidth="10" defaultColWidth="12.625" defaultRowHeight="15" customHeight="1" x14ac:dyDescent="0.2"/>
  <cols>
    <col min="1" max="1" width="1.25" customWidth="1"/>
    <col min="2" max="2" width="11.125" customWidth="1"/>
    <col min="3" max="3" width="23" customWidth="1"/>
    <col min="4" max="4" width="22" customWidth="1"/>
    <col min="5" max="5" width="16.625" customWidth="1"/>
    <col min="6" max="6" width="12.375" customWidth="1"/>
    <col min="7" max="7" width="18.625" customWidth="1"/>
    <col min="8" max="26" width="9.375" customWidth="1"/>
  </cols>
  <sheetData>
    <row r="1" spans="1:26" ht="45" customHeight="1" x14ac:dyDescent="0.4">
      <c r="A1" s="1"/>
      <c r="B1" s="2" t="s">
        <v>0</v>
      </c>
      <c r="C1" s="1"/>
      <c r="D1" s="1"/>
      <c r="E1" s="3" t="s">
        <v>34</v>
      </c>
      <c r="F1" s="3"/>
      <c r="G1" s="1"/>
      <c r="H1" s="1"/>
      <c r="I1" s="1"/>
      <c r="J1" s="1"/>
      <c r="K1" s="1"/>
      <c r="L1" s="1"/>
      <c r="M1" s="1"/>
      <c r="N1" s="1"/>
      <c r="O1" s="1"/>
      <c r="P1" s="1"/>
      <c r="Q1" s="1"/>
      <c r="R1" s="1"/>
      <c r="S1" s="1"/>
      <c r="T1" s="1"/>
      <c r="U1" s="1"/>
      <c r="V1" s="1"/>
      <c r="W1" s="1"/>
      <c r="X1" s="1"/>
      <c r="Y1" s="1"/>
      <c r="Z1" s="1"/>
    </row>
    <row r="2" spans="1:26" ht="18.75" x14ac:dyDescent="0.3">
      <c r="A2" s="1"/>
      <c r="B2" s="4"/>
      <c r="C2" s="1"/>
      <c r="D2" s="1"/>
      <c r="E2" s="1" t="s">
        <v>47</v>
      </c>
      <c r="F2" s="1"/>
      <c r="G2" s="17">
        <f>'Presupuesto Detallado'!I2</f>
        <v>0.3</v>
      </c>
      <c r="H2" s="1"/>
      <c r="I2" s="1"/>
      <c r="J2" s="1"/>
      <c r="K2" s="1"/>
      <c r="L2" s="1"/>
      <c r="M2" s="1"/>
      <c r="N2" s="1"/>
      <c r="O2" s="1"/>
      <c r="P2" s="1"/>
      <c r="Q2" s="1"/>
      <c r="R2" s="1"/>
      <c r="S2" s="1"/>
      <c r="T2" s="1"/>
      <c r="U2" s="1"/>
      <c r="V2" s="1"/>
      <c r="W2" s="1"/>
      <c r="X2" s="1"/>
      <c r="Y2" s="1"/>
      <c r="Z2" s="1"/>
    </row>
    <row r="3" spans="1:26" ht="15.75" x14ac:dyDescent="0.25">
      <c r="A3" s="1"/>
      <c r="B3" s="13" t="s">
        <v>35</v>
      </c>
      <c r="C3" s="1"/>
      <c r="D3" s="14"/>
      <c r="E3" s="6" t="s">
        <v>26</v>
      </c>
      <c r="F3" s="6" t="s">
        <v>48</v>
      </c>
      <c r="G3" s="6" t="s">
        <v>49</v>
      </c>
      <c r="H3" s="1"/>
      <c r="I3" s="1"/>
      <c r="J3" s="1"/>
      <c r="K3" s="1"/>
      <c r="L3" s="1"/>
      <c r="M3" s="1"/>
      <c r="N3" s="1"/>
      <c r="O3" s="1"/>
      <c r="P3" s="1"/>
      <c r="Q3" s="1"/>
      <c r="R3" s="1"/>
      <c r="S3" s="1"/>
      <c r="T3" s="1"/>
      <c r="U3" s="1"/>
      <c r="V3" s="1"/>
      <c r="W3" s="1"/>
      <c r="X3" s="1"/>
      <c r="Y3" s="1"/>
      <c r="Z3" s="1"/>
    </row>
    <row r="4" spans="1:26" ht="15.75" x14ac:dyDescent="0.25">
      <c r="A4" s="1"/>
      <c r="B4" s="13" t="s">
        <v>36</v>
      </c>
      <c r="C4" s="1"/>
      <c r="D4" s="15" t="s">
        <v>49</v>
      </c>
      <c r="E4" s="18">
        <f>G7</f>
        <v>442375</v>
      </c>
      <c r="F4" s="18">
        <f>E4*G2</f>
        <v>132712.5</v>
      </c>
      <c r="G4" s="18">
        <f>SUM(E4:F4)</f>
        <v>575087.5</v>
      </c>
      <c r="H4" s="1"/>
      <c r="I4" s="1"/>
      <c r="J4" s="1"/>
      <c r="K4" s="1"/>
      <c r="L4" s="1"/>
      <c r="M4" s="1"/>
      <c r="N4" s="1"/>
      <c r="O4" s="1"/>
      <c r="P4" s="1"/>
      <c r="Q4" s="1"/>
      <c r="R4" s="1"/>
      <c r="S4" s="1"/>
      <c r="T4" s="1"/>
      <c r="U4" s="1"/>
      <c r="V4" s="1"/>
      <c r="W4" s="1"/>
      <c r="X4" s="1"/>
      <c r="Y4" s="1"/>
      <c r="Z4" s="1"/>
    </row>
    <row r="5" spans="1:26" x14ac:dyDescent="0.25">
      <c r="A5" s="1"/>
      <c r="B5" s="1"/>
      <c r="C5" s="1"/>
      <c r="D5" s="1"/>
      <c r="E5" s="1"/>
      <c r="F5" s="1"/>
      <c r="G5" s="1"/>
      <c r="H5" s="1"/>
      <c r="I5" s="1"/>
      <c r="J5" s="1"/>
      <c r="K5" s="1"/>
      <c r="L5" s="1"/>
      <c r="M5" s="1"/>
      <c r="N5" s="1"/>
      <c r="O5" s="1"/>
      <c r="P5" s="1"/>
      <c r="Q5" s="1"/>
      <c r="R5" s="1"/>
      <c r="S5" s="1"/>
      <c r="T5" s="1"/>
      <c r="U5" s="1"/>
      <c r="V5" s="1"/>
      <c r="W5" s="1"/>
      <c r="X5" s="1"/>
      <c r="Y5" s="1"/>
      <c r="Z5" s="1"/>
    </row>
    <row r="6" spans="1:26" ht="15.75" x14ac:dyDescent="0.25">
      <c r="A6" s="1"/>
      <c r="B6" s="6" t="s">
        <v>30</v>
      </c>
      <c r="C6" s="6" t="s">
        <v>32</v>
      </c>
      <c r="D6" s="6"/>
      <c r="E6" s="6" t="s">
        <v>10</v>
      </c>
      <c r="F6" s="6" t="s">
        <v>12</v>
      </c>
      <c r="G6" s="6" t="s">
        <v>26</v>
      </c>
      <c r="H6" s="1"/>
      <c r="I6" s="1"/>
      <c r="J6" s="1"/>
      <c r="K6" s="1"/>
      <c r="L6" s="1"/>
      <c r="M6" s="1"/>
      <c r="N6" s="1"/>
      <c r="O6" s="1"/>
      <c r="P6" s="1"/>
      <c r="Q6" s="1"/>
      <c r="R6" s="1"/>
      <c r="S6" s="1"/>
      <c r="T6" s="1"/>
      <c r="U6" s="1"/>
      <c r="V6" s="1"/>
      <c r="W6" s="1"/>
      <c r="X6" s="1"/>
      <c r="Y6" s="1"/>
      <c r="Z6" s="1"/>
    </row>
    <row r="7" spans="1:26" x14ac:dyDescent="0.25">
      <c r="A7" s="1"/>
      <c r="B7" s="31" t="s">
        <v>64</v>
      </c>
      <c r="C7" s="31"/>
      <c r="D7" s="31"/>
      <c r="E7" s="31"/>
      <c r="F7" s="31"/>
      <c r="G7" s="32">
        <f>SUM(G8+G15)</f>
        <v>442375</v>
      </c>
      <c r="H7" s="1"/>
      <c r="I7" s="1"/>
      <c r="J7" s="1"/>
      <c r="K7" s="1"/>
      <c r="L7" s="1"/>
      <c r="M7" s="1"/>
      <c r="N7" s="1"/>
      <c r="O7" s="1"/>
      <c r="P7" s="1"/>
      <c r="Q7" s="1"/>
      <c r="R7" s="1"/>
      <c r="S7" s="1"/>
      <c r="T7" s="1"/>
      <c r="U7" s="1"/>
      <c r="V7" s="1"/>
      <c r="W7" s="1"/>
      <c r="X7" s="1"/>
      <c r="Y7" s="1"/>
      <c r="Z7" s="1"/>
    </row>
    <row r="8" spans="1:26" x14ac:dyDescent="0.25">
      <c r="A8" s="1"/>
      <c r="B8" s="8" t="s">
        <v>38</v>
      </c>
      <c r="C8" s="8"/>
      <c r="D8" s="8"/>
      <c r="E8" s="8"/>
      <c r="F8" s="8"/>
      <c r="G8" s="16">
        <f>SUM(G9:G10)</f>
        <v>440000</v>
      </c>
      <c r="H8" s="1"/>
      <c r="I8" s="1"/>
      <c r="J8" s="1"/>
      <c r="K8" s="1"/>
      <c r="L8" s="1"/>
      <c r="M8" s="1"/>
      <c r="N8" s="1"/>
      <c r="O8" s="1"/>
      <c r="P8" s="1"/>
      <c r="Q8" s="1"/>
      <c r="R8" s="1"/>
      <c r="S8" s="1"/>
      <c r="T8" s="1"/>
      <c r="U8" s="1"/>
      <c r="V8" s="1"/>
      <c r="W8" s="1"/>
      <c r="X8" s="1"/>
      <c r="Y8" s="1"/>
      <c r="Z8" s="1"/>
    </row>
    <row r="9" spans="1:26" x14ac:dyDescent="0.25">
      <c r="A9" s="1"/>
      <c r="B9" s="8"/>
      <c r="C9" s="8" t="s">
        <v>37</v>
      </c>
      <c r="D9" s="8"/>
      <c r="E9" s="8" t="str">
        <f>VLOOKUP(C9,Datos!$B$8:$E$22,3,)</f>
        <v>Horas</v>
      </c>
      <c r="F9" s="33">
        <f>VLOOKUP(C9,Datos!$B$8:$E$22,4,)</f>
        <v>20000</v>
      </c>
      <c r="G9" s="33">
        <f>SUMIFS('Presupuesto Detallado'!I$7:I$28,'Presupuesto Detallado'!D$7:D$28,'Por Recursos'!$C9)</f>
        <v>220000</v>
      </c>
      <c r="H9" s="1"/>
      <c r="I9" s="1"/>
      <c r="J9" s="1"/>
      <c r="K9" s="1"/>
      <c r="L9" s="1"/>
      <c r="M9" s="1"/>
      <c r="N9" s="1"/>
      <c r="O9" s="1"/>
      <c r="P9" s="1"/>
      <c r="Q9" s="1"/>
      <c r="R9" s="1"/>
      <c r="S9" s="1"/>
      <c r="T9" s="1"/>
      <c r="U9" s="1"/>
      <c r="V9" s="1"/>
      <c r="W9" s="1"/>
      <c r="X9" s="1"/>
      <c r="Y9" s="1"/>
      <c r="Z9" s="1"/>
    </row>
    <row r="10" spans="1:26" x14ac:dyDescent="0.25">
      <c r="A10" s="1"/>
      <c r="B10" s="8"/>
      <c r="C10" s="8" t="s">
        <v>37</v>
      </c>
      <c r="D10" s="8"/>
      <c r="E10" s="8" t="str">
        <f>VLOOKUP(C9,Datos!$B$8:$E$22,3,)</f>
        <v>Horas</v>
      </c>
      <c r="F10" s="33">
        <f>VLOOKUP(C10,Datos!$B$8:$E$22,4,)</f>
        <v>20000</v>
      </c>
      <c r="G10" s="33">
        <f>SUMIFS('Presupuesto Detallado'!I$7:I$28,'Presupuesto Detallado'!D$7:D$28,'Por Recursos'!$C10)</f>
        <v>220000</v>
      </c>
      <c r="H10" s="1"/>
      <c r="I10" s="1"/>
      <c r="J10" s="1"/>
      <c r="K10" s="1"/>
      <c r="L10" s="1"/>
      <c r="M10" s="1"/>
      <c r="N10" s="1"/>
      <c r="O10" s="1"/>
      <c r="P10" s="1"/>
      <c r="Q10" s="1"/>
      <c r="R10" s="1"/>
      <c r="S10" s="1"/>
      <c r="T10" s="1"/>
      <c r="U10" s="1"/>
      <c r="V10" s="1"/>
      <c r="W10" s="1"/>
      <c r="X10" s="1"/>
      <c r="Y10" s="1"/>
      <c r="Z10" s="1"/>
    </row>
    <row r="11" spans="1:26" x14ac:dyDescent="0.25">
      <c r="A11" s="1"/>
      <c r="B11" s="8"/>
      <c r="C11" s="8" t="s">
        <v>40</v>
      </c>
      <c r="D11" s="8"/>
      <c r="E11" s="8" t="str">
        <f>VLOOKUP(C11,Datos!$B$8:$E$22,3,)</f>
        <v>Horas</v>
      </c>
      <c r="F11" s="33">
        <f>VLOOKUP(C11,Datos!$B$8:$E$22,4,)</f>
        <v>10000</v>
      </c>
      <c r="G11" s="33">
        <f>SUMIFS('Presupuesto Detallado'!I$7:I$28,'Presupuesto Detallado'!D$7:D$28,'Por Recursos'!$C11)</f>
        <v>0</v>
      </c>
      <c r="H11" s="1"/>
      <c r="I11" s="1"/>
      <c r="J11" s="1"/>
      <c r="K11" s="1"/>
      <c r="L11" s="1"/>
      <c r="M11" s="1"/>
      <c r="N11" s="1"/>
      <c r="O11" s="1"/>
      <c r="P11" s="1"/>
      <c r="Q11" s="1"/>
      <c r="R11" s="1"/>
      <c r="S11" s="1"/>
      <c r="T11" s="1"/>
      <c r="U11" s="1"/>
      <c r="V11" s="1"/>
      <c r="W11" s="1"/>
      <c r="X11" s="1"/>
      <c r="Y11" s="1"/>
      <c r="Z11" s="1"/>
    </row>
    <row r="12" spans="1:26" x14ac:dyDescent="0.25">
      <c r="A12" s="1"/>
      <c r="B12" s="8"/>
      <c r="C12" s="8" t="s">
        <v>40</v>
      </c>
      <c r="D12" s="8"/>
      <c r="E12" s="8" t="str">
        <f>VLOOKUP(C11,Datos!$B$8:$E$22,3,)</f>
        <v>Horas</v>
      </c>
      <c r="F12" s="33">
        <f>VLOOKUP(C12,Datos!$B$8:$E$22,4,)</f>
        <v>10000</v>
      </c>
      <c r="G12" s="33">
        <f>SUMIFS('Presupuesto Detallado'!I$7:I$28,'Presupuesto Detallado'!D$7:D$28,'Por Recursos'!$C12)</f>
        <v>0</v>
      </c>
      <c r="H12" s="1"/>
      <c r="I12" s="1"/>
      <c r="J12" s="1"/>
      <c r="K12" s="1"/>
      <c r="L12" s="1"/>
      <c r="M12" s="1"/>
      <c r="N12" s="1"/>
      <c r="O12" s="1"/>
      <c r="P12" s="1"/>
      <c r="Q12" s="1"/>
      <c r="R12" s="1"/>
      <c r="S12" s="1"/>
      <c r="T12" s="1"/>
      <c r="U12" s="1"/>
      <c r="V12" s="1"/>
      <c r="W12" s="1"/>
      <c r="X12" s="1"/>
      <c r="Y12" s="1"/>
      <c r="Z12" s="1"/>
    </row>
    <row r="13" spans="1:26" x14ac:dyDescent="0.25">
      <c r="A13" s="1"/>
      <c r="B13" s="8"/>
      <c r="C13" s="8" t="s">
        <v>41</v>
      </c>
      <c r="D13" s="8"/>
      <c r="E13" s="8" t="str">
        <f>VLOOKUP(C13,Datos!$B$8:$E$22,3,)</f>
        <v>Horas</v>
      </c>
      <c r="F13" s="33">
        <f>VLOOKUP(C13,Datos!$B$8:$E$22,4,)</f>
        <v>10000</v>
      </c>
      <c r="G13" s="33">
        <f>SUMIFS('Presupuesto Detallado'!I$7:I$28,'Presupuesto Detallado'!D$7:D$28,'Por Recursos'!$C13)</f>
        <v>80000</v>
      </c>
      <c r="H13" s="1"/>
      <c r="I13" s="1"/>
      <c r="J13" s="1"/>
      <c r="K13" s="1"/>
      <c r="L13" s="1"/>
      <c r="M13" s="1"/>
      <c r="N13" s="1"/>
      <c r="O13" s="1"/>
      <c r="P13" s="1"/>
      <c r="Q13" s="1"/>
      <c r="R13" s="1"/>
      <c r="S13" s="1"/>
      <c r="T13" s="1"/>
      <c r="U13" s="1"/>
      <c r="V13" s="1"/>
      <c r="W13" s="1"/>
      <c r="X13" s="1"/>
      <c r="Y13" s="1"/>
      <c r="Z13" s="1"/>
    </row>
    <row r="14" spans="1:26" x14ac:dyDescent="0.25">
      <c r="A14" s="1"/>
      <c r="B14" s="8"/>
      <c r="C14" s="8" t="s">
        <v>41</v>
      </c>
      <c r="D14" s="8"/>
      <c r="E14" s="8" t="str">
        <f>VLOOKUP(C13,Datos!$B$8:$E$22,3,)</f>
        <v>Horas</v>
      </c>
      <c r="F14" s="33">
        <f>VLOOKUP(C14,Datos!$B$8:$E$22,4,)</f>
        <v>10000</v>
      </c>
      <c r="G14" s="33">
        <f>SUMIFS('Presupuesto Detallado'!I$7:I$28,'Presupuesto Detallado'!D$7:D$28,'Por Recursos'!$C14)</f>
        <v>80000</v>
      </c>
      <c r="H14" s="1"/>
      <c r="I14" s="1"/>
      <c r="J14" s="1"/>
      <c r="K14" s="1"/>
      <c r="L14" s="1"/>
      <c r="M14" s="1"/>
      <c r="N14" s="1"/>
      <c r="O14" s="1"/>
      <c r="P14" s="1"/>
      <c r="Q14" s="1"/>
      <c r="R14" s="1"/>
      <c r="S14" s="1"/>
      <c r="T14" s="1"/>
      <c r="U14" s="1"/>
      <c r="V14" s="1"/>
      <c r="W14" s="1"/>
      <c r="X14" s="1"/>
      <c r="Y14" s="1"/>
      <c r="Z14" s="1"/>
    </row>
    <row r="15" spans="1:26" x14ac:dyDescent="0.25">
      <c r="A15" s="1"/>
      <c r="B15" s="8" t="s">
        <v>43</v>
      </c>
      <c r="C15" s="8"/>
      <c r="D15" s="8"/>
      <c r="E15" s="8"/>
      <c r="F15" s="16"/>
      <c r="G15" s="34">
        <f>SUM(G16+G17)</f>
        <v>2375</v>
      </c>
      <c r="H15" s="1"/>
      <c r="I15" s="1"/>
      <c r="J15" s="1"/>
      <c r="K15" s="1"/>
      <c r="L15" s="1"/>
      <c r="M15" s="1"/>
      <c r="N15" s="1"/>
      <c r="O15" s="1"/>
      <c r="P15" s="1"/>
      <c r="Q15" s="1"/>
      <c r="R15" s="1"/>
      <c r="S15" s="1"/>
      <c r="T15" s="1"/>
      <c r="U15" s="1"/>
      <c r="V15" s="1"/>
      <c r="W15" s="1"/>
      <c r="X15" s="1"/>
      <c r="Y15" s="1"/>
      <c r="Z15" s="1"/>
    </row>
    <row r="16" spans="1:26" x14ac:dyDescent="0.25">
      <c r="A16" s="1"/>
      <c r="B16" s="8"/>
      <c r="C16" s="8" t="s">
        <v>42</v>
      </c>
      <c r="D16" s="8"/>
      <c r="E16" s="8" t="str">
        <f>VLOOKUP(C16,Datos!$B$8:$E$22,3,)</f>
        <v>Mb/h</v>
      </c>
      <c r="F16" s="33">
        <f>VLOOKUP(C16,Datos!$B$8:$E$22,4,)</f>
        <v>150</v>
      </c>
      <c r="G16" s="33">
        <f>SUMIFS('Presupuesto Detallado'!I$7:I$28,'Presupuesto Detallado'!D$7:D$28,'Por Recursos'!$C16)</f>
        <v>0</v>
      </c>
      <c r="H16" s="1"/>
      <c r="I16" s="1"/>
      <c r="J16" s="1"/>
      <c r="K16" s="1"/>
      <c r="L16" s="1"/>
      <c r="M16" s="1"/>
      <c r="N16" s="1"/>
      <c r="O16" s="1"/>
      <c r="P16" s="1"/>
      <c r="Q16" s="1"/>
      <c r="R16" s="1"/>
      <c r="S16" s="1"/>
      <c r="T16" s="1"/>
      <c r="U16" s="1"/>
      <c r="V16" s="1"/>
      <c r="W16" s="1"/>
      <c r="X16" s="1"/>
      <c r="Y16" s="1"/>
      <c r="Z16" s="1"/>
    </row>
    <row r="17" spans="1:26" x14ac:dyDescent="0.25">
      <c r="A17" s="1"/>
      <c r="B17" s="8"/>
      <c r="C17" s="8" t="s">
        <v>45</v>
      </c>
      <c r="D17" s="8"/>
      <c r="E17" s="8" t="str">
        <f>VLOOKUP(C17,Datos!$B$8:$E$22,3,)</f>
        <v>Kw/h</v>
      </c>
      <c r="F17" s="33">
        <f>VLOOKUP(C17,Datos!$B$8:$E$22,4,)</f>
        <v>250</v>
      </c>
      <c r="G17" s="33">
        <f>SUMIFS('Presupuesto Detallado'!I$7:I$28,'Presupuesto Detallado'!D$7:D$28,'Por Recursos'!$C17)</f>
        <v>2375</v>
      </c>
      <c r="H17" s="1"/>
      <c r="I17" s="1"/>
      <c r="J17" s="1"/>
      <c r="K17" s="1"/>
      <c r="L17" s="1"/>
      <c r="M17" s="1"/>
      <c r="N17" s="1"/>
      <c r="O17" s="1"/>
      <c r="P17" s="1"/>
      <c r="Q17" s="1"/>
      <c r="R17" s="1"/>
      <c r="S17" s="1"/>
      <c r="T17" s="1"/>
      <c r="U17" s="1"/>
      <c r="V17" s="1"/>
      <c r="W17" s="1"/>
      <c r="X17" s="1"/>
      <c r="Y17" s="1"/>
      <c r="Z17" s="1"/>
    </row>
    <row r="18"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25">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25">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25">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25">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2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25">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25">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25">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25">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25">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25">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25">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25">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25">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2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25">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25">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25">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25">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25">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25">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25">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25">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25">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25">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25">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25">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25">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25">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25">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25">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25">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25">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2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25">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25">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25">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25">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25">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25">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25">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25">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25">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2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25">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25">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25">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25">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25">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25">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25">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25">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25">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2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25">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25">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25">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25">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25">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25">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25">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25">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25">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2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25">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25">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25">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25">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25">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25">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25">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25">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25">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2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25">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25">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25">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25">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25">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25">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25">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25">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25">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2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25">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25">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25">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25">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25">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25">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25">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25">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25">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2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25">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25">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25">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25">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25">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25">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25">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25">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25">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2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25">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25">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25">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25">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25">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25">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25">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25">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25">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2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25">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25">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25">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25">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25">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25">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25">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25">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25">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25">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25">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25">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25">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25">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25">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25">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25">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25">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2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25">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25">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25">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25">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25">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25">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25">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25">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25">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2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25">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25">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25">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25">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25">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25">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25">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25">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25">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2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25">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25">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25">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25">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25">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25">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25">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25">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25">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2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25">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25">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25">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25">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25">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25">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25">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25">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25">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2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25">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25">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25">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25">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25">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25">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25">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25">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25">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2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25">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25">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25">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25">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25">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25">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25">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25">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25">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2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25">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25">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25">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25">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25">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25">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25">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25">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25">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2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25">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25">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25">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25">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25">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25">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25">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25">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25">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2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25">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25">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25">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25">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25">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25">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25">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25">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25">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25">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25">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25">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25">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25">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25">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25">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25">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25">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2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25">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25">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25">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25">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25">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25">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25">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25">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25">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2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25">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25">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25">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25">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25">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25">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25">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25">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25">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2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25">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25">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25">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25">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25">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25">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25">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25">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25">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2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25">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25">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25">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25">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25">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25">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25">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25">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25">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2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25">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25">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25">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25">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25">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25">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25">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25">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25">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2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25">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25">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25">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25">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25">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25">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25">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25">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25">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2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25">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25">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25">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25">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25">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25">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25">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25">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25">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2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25">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25">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25">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25">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25">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25">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25">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25">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25">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2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25">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25">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25">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25">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25">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25">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25">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25">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25">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25">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25">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25">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25">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25">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25">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25">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25">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25">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2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25">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25">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25">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25">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25">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25">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25">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25">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25">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2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25">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25">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25">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25">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25">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25">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25">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25">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25">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2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25">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25">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25">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25">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25">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25">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25">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25">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25">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2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25">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25">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25">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25">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25">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25">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25">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25">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25">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2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25">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25">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25">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25">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25">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25">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25">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25">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25">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2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25">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25">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25">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25">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25">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25">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25">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25">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25">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2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25">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25">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25">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25">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25">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25">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25">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25">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25">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2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25">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25">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25">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25">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25">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25">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25">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25">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25">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2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25">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25">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25">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25">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25">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25">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25">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25">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25">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25">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25">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25">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25">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25">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25">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25">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25">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25">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2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25">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25">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25">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25">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25">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25">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25">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25">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25">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2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25">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25">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25">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25">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25">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25">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25">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25">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25">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2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25">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25">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25">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25">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25">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25">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25">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25">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25">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2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25">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25">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25">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25">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25">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25">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25">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25">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25">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2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25">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25">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25">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25">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25">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25">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25">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25">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25">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2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25">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25">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25">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25">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25">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25">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25">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25">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25">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2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25">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25">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25">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25">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25">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25">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25">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25">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25">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2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25">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25">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25">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25">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25">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25">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25">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25">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25">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2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25">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25">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25">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25">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25">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25">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25">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25">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25">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25">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25">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25">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25">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25">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25">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25">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25">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25">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2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25">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25">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25">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25">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25">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25">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25">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25">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25">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2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25">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25">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25">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25">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25">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25">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25">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25">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25">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2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25">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25">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25">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25">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25">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25">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25">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25">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25">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2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25">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25">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25">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25">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25">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25">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25">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25">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25">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2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25">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25">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25">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25">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25">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25">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25">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25">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25">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2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25">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25">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25">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25">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25">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25">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25">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25">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25">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2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25">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25">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25">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25">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25">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25">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25">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25">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25">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2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25">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25">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25">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25">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25">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25">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25">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25">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25">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2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25">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25">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25">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25">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25">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25">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25">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25">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25">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25">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25">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25">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25">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25">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25">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25">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25">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25">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2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25">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25">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25">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25">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25">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25">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25">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25">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25">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2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25">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25">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25">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25">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25">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25">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25">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25">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25">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2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25">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25">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25">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25">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25">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25">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25">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25">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25">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2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25">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25">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25">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25">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25">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25">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25">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25">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25">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2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25">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25">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25">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25">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25">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25">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25">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25">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25">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2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25">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25">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25">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25">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25">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25">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25">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25">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25">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2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25">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25">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25">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25">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25">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25">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25">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25">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25">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2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25">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25">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25">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25">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25">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25">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25">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25">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25">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2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25">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25">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25">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25">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25">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25">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25">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25">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25">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25">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25">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25">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25">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25">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25">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25">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25">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25">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2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25">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25">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25">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25">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25">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25">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25">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25">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25">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2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25">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25">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25">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25">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25">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25">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25">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25">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25">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2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25">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25">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25">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25">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25">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25">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25">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25">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25">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2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25">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25">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25">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25">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25">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25">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25">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25">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25">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2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25">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25">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25">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25">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25">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25">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25">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25">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25">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2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25">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25">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25">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25">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25">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25">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25">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25">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25">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2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25">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25">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25">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25">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25">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0866141732283472" right="0.70866141732283472" top="0.74803149606299213" bottom="0.74803149606299213" header="0" footer="0"/>
  <pageSetup fitToHeight="0"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Instructivo</vt:lpstr>
      <vt:lpstr>Datos</vt:lpstr>
      <vt:lpstr>Presupuesto Detallado</vt:lpstr>
      <vt:lpstr>Por Recursos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admin;HHHH</dc:creator>
  <cp:lastModifiedBy>Alejo Giraldo</cp:lastModifiedBy>
  <dcterms:created xsi:type="dcterms:W3CDTF">2012-09-02T03:53:17Z</dcterms:created>
  <dcterms:modified xsi:type="dcterms:W3CDTF">2021-11-05T15:55:54Z</dcterms:modified>
</cp:coreProperties>
</file>