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CC\Desktop\Mitegra\"/>
    </mc:Choice>
  </mc:AlternateContent>
  <xr:revisionPtr revIDLastSave="0" documentId="13_ncr:1_{06C7A991-5E2E-493B-9704-B343A9379457}" xr6:coauthVersionLast="47" xr6:coauthVersionMax="47" xr10:uidLastSave="{00000000-0000-0000-0000-000000000000}"/>
  <bookViews>
    <workbookView xWindow="-120" yWindow="-120" windowWidth="25440" windowHeight="15390" tabRatio="887" activeTab="3" xr2:uid="{17D45E9D-C107-4F22-819D-25B735632C51}"/>
  </bookViews>
  <sheets>
    <sheet name="Dashboard" sheetId="19" r:id="rId1"/>
    <sheet name="Faktur" sheetId="1" r:id="rId2"/>
    <sheet name="Fakturat" sheetId="3" r:id="rId3"/>
    <sheet name="të dhënat" sheetId="5" r:id="rId4"/>
    <sheet name="Materialet" sheetId="30" r:id="rId5"/>
    <sheet name="Pivottable" sheetId="21" r:id="rId6"/>
    <sheet name="Puntoret" sheetId="7" r:id="rId7"/>
    <sheet name="Nehar Tale" sheetId="17" r:id="rId8"/>
    <sheet name="Davud tale" sheetId="29" r:id="rId9"/>
    <sheet name="Shemsi Iljazi" sheetId="8" r:id="rId10"/>
    <sheet name="Arlind Mashkulli" sheetId="18" r:id="rId11"/>
    <sheet name="Jon Kerluku" sheetId="10" r:id="rId12"/>
    <sheet name="Rakip Frangu" sheetId="11" r:id="rId13"/>
    <sheet name="Harbin Begoneci" sheetId="12" r:id="rId14"/>
    <sheet name="Enes" sheetId="13" r:id="rId15"/>
    <sheet name="Fuat" sheetId="16" r:id="rId16"/>
    <sheet name="Yusuf Duka" sheetId="14" r:id="rId17"/>
    <sheet name="Altin Sula" sheetId="15" r:id="rId18"/>
    <sheet name="Buran " sheetId="31" r:id="rId19"/>
    <sheet name="print" sheetId="9" r:id="rId20"/>
  </sheets>
  <externalReferences>
    <externalReference r:id="rId21"/>
  </externalReferences>
  <definedNames>
    <definedName name="_xlnm._FilterDatabase" localSheetId="1" hidden="1">Faktur!$B$19:$H$79</definedName>
    <definedName name="_xlnm._FilterDatabase" localSheetId="4" hidden="1">Materialet!$A$3:$G$125</definedName>
    <definedName name="_xlnm._FilterDatabase" localSheetId="6" hidden="1">Puntoret!$B$13:$H$66</definedName>
    <definedName name="_xlnm.Criteria" localSheetId="4">Materialet!$K$2:$K$3</definedName>
    <definedName name="Cust_ID">OFFSET([1]Customers!$A$3,1,,COUNTA([1]Customers!$A$3:$A$9997)-1,1)</definedName>
    <definedName name="Cust_Name">OFFSET([1]Customers!$B$3,1,,COUNTA([1]Customers!$A$3:$A$9997)-1,1)</definedName>
    <definedName name="_xlnm.Extract" localSheetId="4">Materialet!$N$2:$V$2</definedName>
    <definedName name="Months">[1]Admin!$G$6:$G$17</definedName>
    <definedName name="Ord_Date">OFFSET([1]Orders!$D$3,1,,COUNTA([1]Orders!$A$3:$A$997)-1,1)</definedName>
    <definedName name="Ord_ID">OFFSET([1]Orders!$A$3,1,,COUNTA([1]Orders!$A$3:$A$997)-1,1)</definedName>
    <definedName name="Ord_Total">OFFSET([1]Orders!$E$3,1,,COUNTA([1]Orders!$A$3:$A$9997)-1,1)</definedName>
    <definedName name="Ord_Type">OFFSET([1]Orders!$B$3,1,,COUNTA([1]Orders!$A$3:$A$997)-1,1)</definedName>
    <definedName name="OrdItem_ProdNm">OFFSET('[1]Order Items'!$C$3,1,,COUNTA('[1]Order Items'!$A$3:$A$9999)-1,1)</definedName>
    <definedName name="OrdItem_Qty">OFFSET('[1]Order Items'!$E$3,1,,COUNTA('[1]Order Items'!$A$3:$A$9999)-1,1)</definedName>
    <definedName name="OrdItem_Total">OFFSET('[1]Order Items'!$G$3,1,,COUNTA('[1]Order Items'!$A$3:$A$9999)-1,1)</definedName>
    <definedName name="OrdItem_Type">OFFSET('[1]Order Items'!$B$3,1,,COUNTA('[1]Order Items'!$A$3:$A$9999)-1,1)</definedName>
    <definedName name="_xlnm.Print_Area" localSheetId="1">Faktur!$A$1:$G$96</definedName>
    <definedName name="_xlnm.Print_Area" localSheetId="6">Puntoret!$A$1:$G$80</definedName>
    <definedName name="Prod_ID">OFFSET(Materialet!$A$3,1,,COUNTA(Materialet!$A$3:$A$10054)-1,1)</definedName>
    <definedName name="Prod_Name">OFFSET(Materialet!$B$3,1,,COUNTA(Materialet!$B$3:$B$10054)-1,1)</definedName>
    <definedName name="PurchTax">[1]Admin!$E$7</definedName>
    <definedName name="PurchTaxOpt">[1]Admin!$D$7</definedName>
    <definedName name="SalesTax">[1]Admin!$E$6</definedName>
    <definedName name="SalestaxOpt">[1]Admin!$D$6</definedName>
    <definedName name="Supp_ID">OFFSET([1]Suppliers!$A$3,1,,COUNTA([1]Suppliers!$A$3:$A$9999)-1,1)</definedName>
    <definedName name="Supp_Name">OFFSET([1]Suppliers!$B$3,1,,COUNTA([1]Suppliers!$A$3:$A$9999)-1,1)</definedName>
  </definedNames>
  <calcPr calcId="191029"/>
  <pivotCaches>
    <pivotCache cacheId="12" r:id="rId22"/>
    <pivotCache cacheId="15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29" l="1"/>
  <c r="K5" i="29"/>
  <c r="J5" i="29"/>
  <c r="C34" i="31"/>
  <c r="C36" i="31"/>
  <c r="D36" i="31" s="1"/>
  <c r="B34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S12" i="31"/>
  <c r="K25" i="31" s="1"/>
  <c r="F12" i="31"/>
  <c r="F11" i="31"/>
  <c r="F10" i="31"/>
  <c r="F9" i="31"/>
  <c r="F8" i="31"/>
  <c r="F7" i="31"/>
  <c r="F6" i="31"/>
  <c r="F5" i="31"/>
  <c r="F4" i="31"/>
  <c r="F3" i="31"/>
  <c r="F2" i="31"/>
  <c r="E11" i="5"/>
  <c r="E2" i="5"/>
  <c r="E3" i="5"/>
  <c r="E4" i="5"/>
  <c r="E5" i="5"/>
  <c r="E6" i="5"/>
  <c r="E7" i="5"/>
  <c r="E8" i="5"/>
  <c r="E9" i="5"/>
  <c r="E10" i="5"/>
  <c r="E12" i="5"/>
  <c r="E13" i="5"/>
  <c r="C36" i="29"/>
  <c r="G12" i="11"/>
  <c r="C34" i="8"/>
  <c r="B34" i="8"/>
  <c r="F12" i="8"/>
  <c r="F13" i="8"/>
  <c r="F14" i="8"/>
  <c r="F15" i="8"/>
  <c r="F16" i="8"/>
  <c r="F16" i="12"/>
  <c r="F15" i="12"/>
  <c r="F14" i="12"/>
  <c r="F13" i="12"/>
  <c r="F12" i="12"/>
  <c r="G27" i="1"/>
  <c r="G28" i="1"/>
  <c r="G20" i="1"/>
  <c r="B34" i="17"/>
  <c r="F4" i="11"/>
  <c r="F5" i="11"/>
  <c r="G5" i="11" s="1"/>
  <c r="F6" i="11"/>
  <c r="F7" i="11"/>
  <c r="G7" i="11" s="1"/>
  <c r="F8" i="11"/>
  <c r="F9" i="11"/>
  <c r="F10" i="11"/>
  <c r="F11" i="11"/>
  <c r="F12" i="11"/>
  <c r="F13" i="11"/>
  <c r="G13" i="11" s="1"/>
  <c r="F14" i="11"/>
  <c r="G14" i="11" s="1"/>
  <c r="F15" i="11"/>
  <c r="F16" i="11"/>
  <c r="G16" i="11" s="1"/>
  <c r="F17" i="11"/>
  <c r="F18" i="11"/>
  <c r="F19" i="11"/>
  <c r="F20" i="11"/>
  <c r="G20" i="11" s="1"/>
  <c r="F21" i="11"/>
  <c r="G21" i="11" s="1"/>
  <c r="F22" i="11"/>
  <c r="F23" i="11"/>
  <c r="F24" i="11"/>
  <c r="F25" i="11"/>
  <c r="F26" i="11"/>
  <c r="F27" i="11"/>
  <c r="F28" i="11"/>
  <c r="F29" i="11"/>
  <c r="F30" i="11"/>
  <c r="F31" i="11"/>
  <c r="F3" i="17"/>
  <c r="F4" i="17"/>
  <c r="F5" i="17"/>
  <c r="G5" i="17" s="1"/>
  <c r="A36" i="31" l="1"/>
  <c r="D26" i="7" s="1"/>
  <c r="G49" i="29"/>
  <c r="D36" i="29"/>
  <c r="C34" i="29"/>
  <c r="B34" i="29"/>
  <c r="F31" i="29"/>
  <c r="F30" i="29"/>
  <c r="F29" i="29"/>
  <c r="F28" i="29"/>
  <c r="F27" i="29"/>
  <c r="F26" i="29"/>
  <c r="R25" i="29" a="1"/>
  <c r="R25" i="29" s="1"/>
  <c r="Q25" i="29" a="1"/>
  <c r="Q25" i="29" s="1"/>
  <c r="P25" i="29" a="1"/>
  <c r="P25" i="29" s="1"/>
  <c r="I36" i="29" s="1"/>
  <c r="F25" i="29"/>
  <c r="F24" i="29"/>
  <c r="F23" i="29"/>
  <c r="F22" i="29"/>
  <c r="G22" i="29" s="1"/>
  <c r="F21" i="29"/>
  <c r="F20" i="29"/>
  <c r="F19" i="29"/>
  <c r="F18" i="29"/>
  <c r="F17" i="29"/>
  <c r="U16" i="29"/>
  <c r="U17" i="29" s="1"/>
  <c r="F16" i="29"/>
  <c r="F15" i="29"/>
  <c r="K15" i="29" s="1"/>
  <c r="F14" i="29"/>
  <c r="F13" i="29"/>
  <c r="F12" i="29"/>
  <c r="K12" i="29" s="1"/>
  <c r="F11" i="29"/>
  <c r="K11" i="29" s="1"/>
  <c r="F10" i="29"/>
  <c r="F9" i="29"/>
  <c r="F8" i="29"/>
  <c r="G8" i="29" s="1"/>
  <c r="F7" i="29"/>
  <c r="F6" i="29"/>
  <c r="G6" i="29" s="1"/>
  <c r="F5" i="29"/>
  <c r="F4" i="29"/>
  <c r="F3" i="29"/>
  <c r="F2" i="29"/>
  <c r="F6" i="17"/>
  <c r="G6" i="17" s="1"/>
  <c r="F7" i="17"/>
  <c r="F8" i="17"/>
  <c r="F9" i="17"/>
  <c r="F10" i="17"/>
  <c r="F11" i="17"/>
  <c r="F12" i="17"/>
  <c r="F13" i="17"/>
  <c r="F14" i="17"/>
  <c r="F15" i="17"/>
  <c r="F16" i="17"/>
  <c r="F17" i="17"/>
  <c r="G17" i="17" s="1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1" i="14"/>
  <c r="F30" i="14"/>
  <c r="C34" i="17"/>
  <c r="C34" i="12"/>
  <c r="F29" i="12"/>
  <c r="F30" i="12"/>
  <c r="F31" i="12"/>
  <c r="F32" i="12"/>
  <c r="B34" i="12"/>
  <c r="B14" i="5"/>
  <c r="C14" i="5"/>
  <c r="D14" i="5"/>
  <c r="I33" i="5"/>
  <c r="J33" i="5"/>
  <c r="L3" i="5"/>
  <c r="M3" i="5" s="1"/>
  <c r="L4" i="5"/>
  <c r="M4" i="5" s="1"/>
  <c r="L5" i="5"/>
  <c r="N5" i="5" s="1"/>
  <c r="L6" i="5"/>
  <c r="N6" i="5" s="1"/>
  <c r="L7" i="5"/>
  <c r="N7" i="5" s="1"/>
  <c r="L8" i="5"/>
  <c r="M8" i="5" s="1"/>
  <c r="L9" i="5"/>
  <c r="N9" i="5" s="1"/>
  <c r="L10" i="5"/>
  <c r="N10" i="5" s="1"/>
  <c r="L11" i="5"/>
  <c r="N11" i="5" s="1"/>
  <c r="L12" i="5"/>
  <c r="M12" i="5" s="1"/>
  <c r="L13" i="5"/>
  <c r="M13" i="5" s="1"/>
  <c r="L14" i="5"/>
  <c r="N14" i="5" s="1"/>
  <c r="L15" i="5"/>
  <c r="M15" i="5" s="1"/>
  <c r="L16" i="5"/>
  <c r="M16" i="5" s="1"/>
  <c r="L17" i="5"/>
  <c r="M17" i="5" s="1"/>
  <c r="L18" i="5"/>
  <c r="N18" i="5" s="1"/>
  <c r="L19" i="5"/>
  <c r="N19" i="5" s="1"/>
  <c r="L20" i="5"/>
  <c r="M20" i="5" s="1"/>
  <c r="L21" i="5"/>
  <c r="M21" i="5" s="1"/>
  <c r="L22" i="5"/>
  <c r="N22" i="5" s="1"/>
  <c r="L23" i="5"/>
  <c r="N23" i="5" s="1"/>
  <c r="L24" i="5"/>
  <c r="M24" i="5" s="1"/>
  <c r="L25" i="5"/>
  <c r="N25" i="5" s="1"/>
  <c r="L26" i="5"/>
  <c r="N26" i="5" s="1"/>
  <c r="L27" i="5"/>
  <c r="N27" i="5" s="1"/>
  <c r="L28" i="5"/>
  <c r="M28" i="5" s="1"/>
  <c r="L29" i="5"/>
  <c r="M29" i="5" s="1"/>
  <c r="L30" i="5"/>
  <c r="N30" i="5" s="1"/>
  <c r="L31" i="5"/>
  <c r="M31" i="5" s="1"/>
  <c r="L32" i="5"/>
  <c r="M32" i="5" s="1"/>
  <c r="K33" i="5"/>
  <c r="L2" i="5"/>
  <c r="N2" i="5" s="1"/>
  <c r="R25" i="17" a="1"/>
  <c r="R25" i="17" s="1"/>
  <c r="Q25" i="17" a="1"/>
  <c r="Q25" i="17" s="1"/>
  <c r="P25" i="17" a="1"/>
  <c r="P25" i="17" s="1"/>
  <c r="C36" i="18"/>
  <c r="D36" i="18" s="1"/>
  <c r="C34" i="18"/>
  <c r="B34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U12" i="18"/>
  <c r="T12" i="18"/>
  <c r="S12" i="18"/>
  <c r="F12" i="18"/>
  <c r="F11" i="18"/>
  <c r="F10" i="18"/>
  <c r="F9" i="18"/>
  <c r="F8" i="18"/>
  <c r="F7" i="18"/>
  <c r="F6" i="18"/>
  <c r="F5" i="18"/>
  <c r="G5" i="18" s="1"/>
  <c r="F4" i="18"/>
  <c r="F3" i="18"/>
  <c r="F2" i="18"/>
  <c r="C36" i="16"/>
  <c r="D36" i="16" s="1"/>
  <c r="C36" i="17"/>
  <c r="G49" i="17"/>
  <c r="U16" i="17"/>
  <c r="U17" i="17" s="1"/>
  <c r="F2" i="17"/>
  <c r="C34" i="16"/>
  <c r="B34" i="16"/>
  <c r="F32" i="16"/>
  <c r="F31" i="16"/>
  <c r="F30" i="16"/>
  <c r="F29" i="16"/>
  <c r="F28" i="16"/>
  <c r="F27" i="16"/>
  <c r="F26" i="16"/>
  <c r="F25" i="16"/>
  <c r="F24" i="16"/>
  <c r="F23" i="16"/>
  <c r="G23" i="16" s="1"/>
  <c r="F22" i="16"/>
  <c r="F21" i="16"/>
  <c r="F20" i="16"/>
  <c r="F19" i="16"/>
  <c r="G19" i="16" s="1"/>
  <c r="F18" i="16"/>
  <c r="F17" i="16"/>
  <c r="U16" i="16"/>
  <c r="T16" i="16"/>
  <c r="S16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C36" i="15"/>
  <c r="D36" i="15" s="1"/>
  <c r="C34" i="15"/>
  <c r="B34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U16" i="15"/>
  <c r="T16" i="15"/>
  <c r="S16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C36" i="14"/>
  <c r="D36" i="14" s="1"/>
  <c r="C36" i="13"/>
  <c r="D36" i="13" s="1"/>
  <c r="C34" i="14"/>
  <c r="B34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U16" i="14"/>
  <c r="T16" i="14"/>
  <c r="S16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S16" i="13"/>
  <c r="T16" i="13"/>
  <c r="U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B34" i="13"/>
  <c r="C34" i="13"/>
  <c r="C36" i="12"/>
  <c r="D36" i="12" s="1"/>
  <c r="F27" i="12"/>
  <c r="F26" i="12"/>
  <c r="F25" i="12"/>
  <c r="F24" i="12"/>
  <c r="F23" i="12"/>
  <c r="F22" i="12"/>
  <c r="F21" i="12"/>
  <c r="F20" i="12"/>
  <c r="F19" i="12"/>
  <c r="F18" i="12"/>
  <c r="F17" i="12"/>
  <c r="S12" i="12"/>
  <c r="G14" i="12" s="1"/>
  <c r="F11" i="12"/>
  <c r="F10" i="12"/>
  <c r="F9" i="12"/>
  <c r="F8" i="12"/>
  <c r="F7" i="12"/>
  <c r="F6" i="12"/>
  <c r="F5" i="12"/>
  <c r="F4" i="12"/>
  <c r="F3" i="12"/>
  <c r="F2" i="12"/>
  <c r="C36" i="11"/>
  <c r="C36" i="10"/>
  <c r="D36" i="10" s="1"/>
  <c r="C36" i="8"/>
  <c r="D36" i="8" s="1"/>
  <c r="C34" i="11"/>
  <c r="B34" i="11"/>
  <c r="U16" i="11"/>
  <c r="L12" i="11"/>
  <c r="M12" i="11" s="1"/>
  <c r="L10" i="11"/>
  <c r="K10" i="11"/>
  <c r="O8" i="11"/>
  <c r="P8" i="11" s="1"/>
  <c r="O7" i="11"/>
  <c r="P7" i="11" s="1"/>
  <c r="O6" i="11"/>
  <c r="O5" i="11"/>
  <c r="P5" i="11" s="1"/>
  <c r="O4" i="11"/>
  <c r="P4" i="11" s="1"/>
  <c r="O3" i="11"/>
  <c r="P3" i="11" s="1"/>
  <c r="F3" i="11"/>
  <c r="G3" i="11" s="1"/>
  <c r="O2" i="11"/>
  <c r="P2" i="11" s="1"/>
  <c r="F2" i="11"/>
  <c r="G2" i="11" s="1"/>
  <c r="F25" i="10"/>
  <c r="F2" i="10"/>
  <c r="O2" i="10"/>
  <c r="F3" i="10"/>
  <c r="O3" i="10"/>
  <c r="F4" i="10"/>
  <c r="O4" i="10"/>
  <c r="F5" i="10"/>
  <c r="O5" i="10"/>
  <c r="F6" i="10"/>
  <c r="O6" i="10"/>
  <c r="F7" i="10"/>
  <c r="F8" i="10"/>
  <c r="F9" i="10"/>
  <c r="N9" i="10"/>
  <c r="O9" i="10"/>
  <c r="F10" i="10"/>
  <c r="F11" i="10"/>
  <c r="N11" i="10"/>
  <c r="O11" i="10"/>
  <c r="P11" i="10" s="1"/>
  <c r="F12" i="10"/>
  <c r="F13" i="10"/>
  <c r="F14" i="10"/>
  <c r="F15" i="10"/>
  <c r="F16" i="10"/>
  <c r="S16" i="10"/>
  <c r="T3" i="10" s="1"/>
  <c r="U16" i="10"/>
  <c r="F17" i="10"/>
  <c r="F18" i="10"/>
  <c r="F19" i="10"/>
  <c r="F20" i="10"/>
  <c r="F21" i="10"/>
  <c r="F22" i="10"/>
  <c r="F23" i="10"/>
  <c r="F24" i="10"/>
  <c r="F26" i="10"/>
  <c r="F27" i="10"/>
  <c r="F28" i="10"/>
  <c r="F29" i="10"/>
  <c r="F30" i="10"/>
  <c r="F31" i="10"/>
  <c r="C34" i="10"/>
  <c r="B36" i="10"/>
  <c r="R4" i="7" a="1"/>
  <c r="R4" i="7" s="1"/>
  <c r="Q4" i="7" a="1"/>
  <c r="Q4" i="7" s="1"/>
  <c r="P4" i="7" a="1"/>
  <c r="P4" i="7" s="1"/>
  <c r="F32" i="8"/>
  <c r="F31" i="8"/>
  <c r="F30" i="8"/>
  <c r="F29" i="8"/>
  <c r="F28" i="8"/>
  <c r="F27" i="8"/>
  <c r="F26" i="8"/>
  <c r="F25" i="8"/>
  <c r="F24" i="8"/>
  <c r="F23" i="8"/>
  <c r="F22" i="8"/>
  <c r="G22" i="8" s="1"/>
  <c r="F21" i="8"/>
  <c r="G21" i="8" s="1"/>
  <c r="F20" i="8"/>
  <c r="F19" i="8"/>
  <c r="G19" i="8" s="1"/>
  <c r="F18" i="8"/>
  <c r="F17" i="8"/>
  <c r="S12" i="8"/>
  <c r="G14" i="8" s="1"/>
  <c r="F11" i="8"/>
  <c r="F10" i="8"/>
  <c r="F9" i="8"/>
  <c r="F8" i="8"/>
  <c r="G8" i="8" s="1"/>
  <c r="F7" i="8"/>
  <c r="F6" i="8"/>
  <c r="F5" i="8"/>
  <c r="G5" i="8" s="1"/>
  <c r="F4" i="8"/>
  <c r="F3" i="8"/>
  <c r="F2" i="8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20" i="1"/>
  <c r="G22" i="16" l="1"/>
  <c r="G21" i="18"/>
  <c r="G15" i="12"/>
  <c r="G13" i="8"/>
  <c r="A36" i="14"/>
  <c r="G14" i="18"/>
  <c r="G20" i="8"/>
  <c r="G24" i="8"/>
  <c r="G21" i="12"/>
  <c r="G24" i="16"/>
  <c r="G13" i="12"/>
  <c r="G12" i="8"/>
  <c r="G20" i="18"/>
  <c r="B36" i="31"/>
  <c r="G15" i="16"/>
  <c r="G12" i="16"/>
  <c r="G13" i="16"/>
  <c r="G14" i="16"/>
  <c r="G6" i="16"/>
  <c r="G7" i="16"/>
  <c r="G5" i="16"/>
  <c r="G2" i="16"/>
  <c r="G3" i="8"/>
  <c r="G7" i="8"/>
  <c r="G8" i="16"/>
  <c r="M5" i="5"/>
  <c r="K19" i="17"/>
  <c r="K18" i="17"/>
  <c r="G5" i="29"/>
  <c r="G13" i="29"/>
  <c r="J13" i="29" s="1"/>
  <c r="K13" i="29"/>
  <c r="G7" i="18"/>
  <c r="K17" i="17"/>
  <c r="G14" i="29"/>
  <c r="K14" i="29"/>
  <c r="G6" i="8"/>
  <c r="G2" i="13"/>
  <c r="K16" i="17"/>
  <c r="G3" i="13"/>
  <c r="G2" i="12"/>
  <c r="G8" i="12"/>
  <c r="G20" i="12"/>
  <c r="G5" i="12"/>
  <c r="G6" i="12"/>
  <c r="G7" i="12"/>
  <c r="M26" i="5"/>
  <c r="D36" i="17"/>
  <c r="J23" i="17" s="1"/>
  <c r="K15" i="17"/>
  <c r="G15" i="17"/>
  <c r="M11" i="10"/>
  <c r="K31" i="29"/>
  <c r="B36" i="11"/>
  <c r="D34" i="11" s="1"/>
  <c r="K3" i="17"/>
  <c r="M9" i="5"/>
  <c r="A36" i="10"/>
  <c r="D15" i="7" s="1"/>
  <c r="G14" i="15"/>
  <c r="B36" i="15" s="1"/>
  <c r="D34" i="15" s="1"/>
  <c r="G8" i="18"/>
  <c r="G12" i="18"/>
  <c r="G13" i="18"/>
  <c r="G2" i="8"/>
  <c r="G15" i="18"/>
  <c r="M7" i="5"/>
  <c r="J31" i="29"/>
  <c r="K27" i="29"/>
  <c r="K4" i="29"/>
  <c r="K6" i="29"/>
  <c r="K8" i="29"/>
  <c r="K10" i="29"/>
  <c r="K3" i="29"/>
  <c r="K21" i="29"/>
  <c r="K23" i="29"/>
  <c r="K25" i="29"/>
  <c r="K29" i="29"/>
  <c r="K20" i="29"/>
  <c r="K22" i="29"/>
  <c r="K24" i="29"/>
  <c r="K26" i="29"/>
  <c r="K28" i="29"/>
  <c r="K30" i="29"/>
  <c r="K2" i="29"/>
  <c r="K7" i="29"/>
  <c r="K9" i="29"/>
  <c r="J32" i="29"/>
  <c r="K19" i="29"/>
  <c r="J3" i="29"/>
  <c r="K16" i="29"/>
  <c r="J2" i="29"/>
  <c r="J20" i="29"/>
  <c r="J19" i="29"/>
  <c r="J21" i="29"/>
  <c r="J23" i="29"/>
  <c r="J25" i="29"/>
  <c r="J27" i="29"/>
  <c r="J29" i="29"/>
  <c r="J22" i="29"/>
  <c r="J7" i="29"/>
  <c r="J9" i="29"/>
  <c r="J11" i="29"/>
  <c r="J15" i="29"/>
  <c r="K17" i="29"/>
  <c r="J26" i="29"/>
  <c r="J28" i="29"/>
  <c r="J30" i="29"/>
  <c r="K32" i="29"/>
  <c r="J18" i="29"/>
  <c r="J24" i="29"/>
  <c r="J6" i="29"/>
  <c r="J8" i="29"/>
  <c r="J10" i="29"/>
  <c r="J12" i="29"/>
  <c r="J14" i="29"/>
  <c r="J16" i="29"/>
  <c r="K18" i="29"/>
  <c r="J4" i="29"/>
  <c r="J17" i="29"/>
  <c r="A36" i="29"/>
  <c r="D25" i="7" s="1"/>
  <c r="B36" i="14"/>
  <c r="D34" i="14" s="1"/>
  <c r="A36" i="17"/>
  <c r="K23" i="17"/>
  <c r="E14" i="5"/>
  <c r="F14" i="5" s="1"/>
  <c r="A36" i="12"/>
  <c r="D17" i="7" s="1"/>
  <c r="J12" i="11"/>
  <c r="D19" i="7"/>
  <c r="N4" i="5"/>
  <c r="M14" i="5"/>
  <c r="M11" i="5"/>
  <c r="M6" i="5"/>
  <c r="N15" i="5"/>
  <c r="N13" i="5"/>
  <c r="M27" i="5"/>
  <c r="M25" i="5"/>
  <c r="M18" i="5"/>
  <c r="N8" i="5"/>
  <c r="N17" i="5"/>
  <c r="N16" i="5"/>
  <c r="N12" i="5"/>
  <c r="M2" i="5"/>
  <c r="N21" i="5"/>
  <c r="N3" i="5"/>
  <c r="M19" i="5"/>
  <c r="M10" i="5"/>
  <c r="M30" i="5"/>
  <c r="M23" i="5"/>
  <c r="N28" i="5"/>
  <c r="N24" i="5"/>
  <c r="N20" i="5"/>
  <c r="N31" i="5"/>
  <c r="N29" i="5"/>
  <c r="M22" i="5"/>
  <c r="N32" i="5"/>
  <c r="L33" i="5"/>
  <c r="N33" i="5" s="1"/>
  <c r="K8" i="17"/>
  <c r="K10" i="17"/>
  <c r="K2" i="17"/>
  <c r="K7" i="17"/>
  <c r="K4" i="17"/>
  <c r="K6" i="17"/>
  <c r="K9" i="17"/>
  <c r="K27" i="17"/>
  <c r="A36" i="18"/>
  <c r="D23" i="7" s="1"/>
  <c r="A36" i="16"/>
  <c r="D22" i="7" s="1"/>
  <c r="A36" i="15"/>
  <c r="D20" i="7" s="1"/>
  <c r="K22" i="17"/>
  <c r="K24" i="17"/>
  <c r="K21" i="17"/>
  <c r="K26" i="17"/>
  <c r="K31" i="17"/>
  <c r="K32" i="17"/>
  <c r="K29" i="17"/>
  <c r="K30" i="17"/>
  <c r="K20" i="17"/>
  <c r="K25" i="17"/>
  <c r="K28" i="17"/>
  <c r="K5" i="17"/>
  <c r="A36" i="13"/>
  <c r="D18" i="7" s="1"/>
  <c r="W16" i="11"/>
  <c r="W17" i="11" s="1"/>
  <c r="K12" i="11"/>
  <c r="M10" i="11" s="1"/>
  <c r="A36" i="11"/>
  <c r="D16" i="7" s="1"/>
  <c r="U17" i="10"/>
  <c r="P9" i="10"/>
  <c r="D34" i="10"/>
  <c r="A36" i="8"/>
  <c r="D14" i="7" s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6" i="1"/>
  <c r="G25" i="1"/>
  <c r="G24" i="1"/>
  <c r="G22" i="1"/>
  <c r="G21" i="1"/>
  <c r="G23" i="1"/>
  <c r="Q11" i="10" l="1"/>
  <c r="B36" i="16"/>
  <c r="D34" i="16" s="1"/>
  <c r="E36" i="16" s="1"/>
  <c r="F22" i="7" s="1"/>
  <c r="G22" i="7" s="1"/>
  <c r="D34" i="31"/>
  <c r="E36" i="31" s="1"/>
  <c r="F26" i="7" s="1"/>
  <c r="G26" i="7" s="1"/>
  <c r="F72" i="1"/>
  <c r="F74" i="1" s="1"/>
  <c r="B36" i="17"/>
  <c r="D34" i="17" s="1"/>
  <c r="J24" i="17"/>
  <c r="L24" i="17" s="1"/>
  <c r="M24" i="17" s="1"/>
  <c r="J17" i="17"/>
  <c r="J18" i="17"/>
  <c r="J19" i="17"/>
  <c r="J20" i="17"/>
  <c r="L20" i="17" s="1"/>
  <c r="M20" i="17" s="1"/>
  <c r="J21" i="17"/>
  <c r="L21" i="17" s="1"/>
  <c r="M21" i="17" s="1"/>
  <c r="J22" i="17"/>
  <c r="L22" i="17" s="1"/>
  <c r="M22" i="17" s="1"/>
  <c r="D21" i="7"/>
  <c r="L27" i="29"/>
  <c r="M27" i="29" s="1"/>
  <c r="L4" i="29"/>
  <c r="M4" i="29" s="1"/>
  <c r="L31" i="29"/>
  <c r="M31" i="29" s="1"/>
  <c r="B36" i="18"/>
  <c r="D34" i="18" s="1"/>
  <c r="E36" i="18" s="1"/>
  <c r="F23" i="7" s="1"/>
  <c r="G23" i="7" s="1"/>
  <c r="G14" i="5"/>
  <c r="L26" i="29"/>
  <c r="M26" i="29" s="1"/>
  <c r="L3" i="29"/>
  <c r="M3" i="29" s="1"/>
  <c r="B36" i="8"/>
  <c r="D34" i="8" s="1"/>
  <c r="E36" i="8" s="1"/>
  <c r="F14" i="7" s="1"/>
  <c r="L6" i="29"/>
  <c r="M6" i="29" s="1"/>
  <c r="L29" i="29"/>
  <c r="M29" i="29" s="1"/>
  <c r="L21" i="29"/>
  <c r="M21" i="29" s="1"/>
  <c r="L17" i="29"/>
  <c r="M17" i="29" s="1"/>
  <c r="L28" i="29"/>
  <c r="M28" i="29" s="1"/>
  <c r="M5" i="29"/>
  <c r="L20" i="29"/>
  <c r="M20" i="29" s="1"/>
  <c r="L24" i="29"/>
  <c r="M24" i="29" s="1"/>
  <c r="L10" i="29"/>
  <c r="M10" i="29" s="1"/>
  <c r="L25" i="29"/>
  <c r="M25" i="29" s="1"/>
  <c r="L8" i="29"/>
  <c r="M8" i="29" s="1"/>
  <c r="L23" i="29"/>
  <c r="M23" i="29" s="1"/>
  <c r="L2" i="29"/>
  <c r="M2" i="29" s="1"/>
  <c r="L9" i="29"/>
  <c r="M9" i="29" s="1"/>
  <c r="L30" i="29"/>
  <c r="M30" i="29" s="1"/>
  <c r="L7" i="29"/>
  <c r="M7" i="29" s="1"/>
  <c r="L22" i="29"/>
  <c r="M22" i="29" s="1"/>
  <c r="L14" i="29"/>
  <c r="M14" i="29" s="1"/>
  <c r="L15" i="29"/>
  <c r="M15" i="29" s="1"/>
  <c r="L32" i="29"/>
  <c r="M32" i="29" s="1"/>
  <c r="L13" i="29"/>
  <c r="M13" i="29" s="1"/>
  <c r="L12" i="29"/>
  <c r="M12" i="29" s="1"/>
  <c r="L19" i="29"/>
  <c r="M19" i="29" s="1"/>
  <c r="L18" i="29"/>
  <c r="M18" i="29" s="1"/>
  <c r="L11" i="29"/>
  <c r="M11" i="29" s="1"/>
  <c r="L16" i="29"/>
  <c r="M16" i="29" s="1"/>
  <c r="B36" i="29"/>
  <c r="D34" i="29" s="1"/>
  <c r="E36" i="29" s="1"/>
  <c r="F25" i="7" s="1"/>
  <c r="G25" i="7" s="1"/>
  <c r="K14" i="17"/>
  <c r="J3" i="17"/>
  <c r="L3" i="17" s="1"/>
  <c r="M3" i="17" s="1"/>
  <c r="J4" i="17"/>
  <c r="L4" i="17" s="1"/>
  <c r="M4" i="17" s="1"/>
  <c r="B36" i="13"/>
  <c r="D34" i="13" s="1"/>
  <c r="E36" i="13" s="1"/>
  <c r="F18" i="7" s="1"/>
  <c r="G18" i="7" s="1"/>
  <c r="E36" i="14"/>
  <c r="F19" i="7" s="1"/>
  <c r="G19" i="7" s="1"/>
  <c r="B36" i="12"/>
  <c r="D34" i="12" s="1"/>
  <c r="E36" i="12" s="1"/>
  <c r="F17" i="7" s="1"/>
  <c r="G17" i="7" s="1"/>
  <c r="N12" i="11"/>
  <c r="M33" i="5"/>
  <c r="J7" i="17"/>
  <c r="L7" i="17" s="1"/>
  <c r="M7" i="17" s="1"/>
  <c r="E36" i="15"/>
  <c r="F20" i="7" s="1"/>
  <c r="G20" i="7" s="1"/>
  <c r="K13" i="17"/>
  <c r="J32" i="17"/>
  <c r="L32" i="17" s="1"/>
  <c r="M32" i="17" s="1"/>
  <c r="L23" i="17"/>
  <c r="M23" i="17" s="1"/>
  <c r="J10" i="17"/>
  <c r="L10" i="17" s="1"/>
  <c r="M10" i="17" s="1"/>
  <c r="J13" i="17"/>
  <c r="J14" i="17"/>
  <c r="J11" i="17"/>
  <c r="J30" i="17"/>
  <c r="L30" i="17" s="1"/>
  <c r="M30" i="17" s="1"/>
  <c r="K12" i="17"/>
  <c r="J16" i="17"/>
  <c r="J25" i="17"/>
  <c r="L25" i="17" s="1"/>
  <c r="M25" i="17" s="1"/>
  <c r="J26" i="17"/>
  <c r="L26" i="17" s="1"/>
  <c r="M26" i="17" s="1"/>
  <c r="J5" i="17"/>
  <c r="L5" i="17" s="1"/>
  <c r="M5" i="17" s="1"/>
  <c r="J28" i="17"/>
  <c r="L28" i="17" s="1"/>
  <c r="M28" i="17" s="1"/>
  <c r="J2" i="17"/>
  <c r="L2" i="17" s="1"/>
  <c r="M2" i="17" s="1"/>
  <c r="J12" i="17"/>
  <c r="J15" i="17"/>
  <c r="J31" i="17"/>
  <c r="L31" i="17" s="1"/>
  <c r="M31" i="17" s="1"/>
  <c r="J29" i="17"/>
  <c r="L29" i="17" s="1"/>
  <c r="M29" i="17" s="1"/>
  <c r="K11" i="17"/>
  <c r="J9" i="17"/>
  <c r="L9" i="17" s="1"/>
  <c r="M9" i="17" s="1"/>
  <c r="J8" i="17"/>
  <c r="L8" i="17" s="1"/>
  <c r="M8" i="17" s="1"/>
  <c r="J6" i="17"/>
  <c r="L6" i="17" s="1"/>
  <c r="M6" i="17" s="1"/>
  <c r="J27" i="17"/>
  <c r="L27" i="17" s="1"/>
  <c r="M27" i="17" s="1"/>
  <c r="E36" i="11"/>
  <c r="E36" i="10"/>
  <c r="F15" i="7" s="1"/>
  <c r="G15" i="7" s="1"/>
  <c r="G50" i="29" l="1"/>
  <c r="E36" i="17"/>
  <c r="I36" i="17" s="1"/>
  <c r="G50" i="17" s="1"/>
  <c r="L19" i="17"/>
  <c r="M19" i="17" s="1"/>
  <c r="L14" i="17"/>
  <c r="M14" i="17" s="1"/>
  <c r="L13" i="17"/>
  <c r="M13" i="17" s="1"/>
  <c r="L18" i="17"/>
  <c r="M18" i="17" s="1"/>
  <c r="L12" i="17"/>
  <c r="M12" i="17" s="1"/>
  <c r="L17" i="17"/>
  <c r="M17" i="17" s="1"/>
  <c r="L15" i="17"/>
  <c r="M15" i="17" s="1"/>
  <c r="L16" i="17"/>
  <c r="M16" i="17" s="1"/>
  <c r="L11" i="17"/>
  <c r="M11" i="17" s="1"/>
  <c r="F16" i="7"/>
  <c r="G16" i="7" s="1"/>
  <c r="G14" i="7"/>
  <c r="F21" i="7" l="1"/>
  <c r="G21" i="7" s="1"/>
  <c r="F65" i="7" s="1"/>
  <c r="F66" i="7" s="1"/>
  <c r="F6" i="5"/>
  <c r="G6" i="5"/>
  <c r="F2" i="5"/>
  <c r="G2" i="5"/>
  <c r="F9" i="5"/>
  <c r="G9" i="5"/>
  <c r="F13" i="5"/>
  <c r="G13" i="5"/>
  <c r="F3" i="5"/>
  <c r="G3" i="5"/>
  <c r="F5" i="5"/>
  <c r="G5" i="5"/>
  <c r="F7" i="5"/>
  <c r="G7" i="5"/>
  <c r="F8" i="5"/>
  <c r="G8" i="5"/>
  <c r="F12" i="5"/>
  <c r="G12" i="5"/>
  <c r="F4" i="5"/>
  <c r="G4" i="5"/>
  <c r="F10" i="5"/>
  <c r="G10" i="5"/>
  <c r="F11" i="5"/>
  <c r="G1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<sst xmlns="http://schemas.openxmlformats.org/spreadsheetml/2006/main" count="768" uniqueCount="283">
  <si>
    <t xml:space="preserve"> </t>
  </si>
  <si>
    <t>MITEGRA TECHNOLOGY SYSTEM DOOEL EXPORT-IMPORT DIBËR</t>
  </si>
  <si>
    <t>rr.Amdi Lleshi</t>
  </si>
  <si>
    <t>Komercjalna Banka AD Shkup</t>
  </si>
  <si>
    <t>МК 4008021504853</t>
  </si>
  <si>
    <t>mitegra.mk</t>
  </si>
  <si>
    <t>info@mitegra.mk</t>
  </si>
  <si>
    <t xml:space="preserve">Oferte per </t>
  </si>
  <si>
    <t>Oferta</t>
  </si>
  <si>
    <t>Data</t>
  </si>
  <si>
    <t xml:space="preserve">Maqedonia e veriut </t>
  </si>
  <si>
    <t>Diber</t>
  </si>
  <si>
    <t>Nr.</t>
  </si>
  <si>
    <t>PËRSHKRIM</t>
  </si>
  <si>
    <t>Sasia</t>
  </si>
  <si>
    <t>njesia</t>
  </si>
  <si>
    <t>cmimi</t>
  </si>
  <si>
    <t>TVSH</t>
  </si>
  <si>
    <t>Total</t>
  </si>
  <si>
    <t>cop</t>
  </si>
  <si>
    <t>TOTAL</t>
  </si>
  <si>
    <t xml:space="preserve">gjithsejt </t>
  </si>
  <si>
    <t xml:space="preserve">Klient </t>
  </si>
  <si>
    <t>MITEGRA</t>
  </si>
  <si>
    <t>Helper</t>
  </si>
  <si>
    <t>a</t>
  </si>
  <si>
    <t>Faktura ID</t>
  </si>
  <si>
    <t>Shifra</t>
  </si>
  <si>
    <t>Klienti</t>
  </si>
  <si>
    <t xml:space="preserve">Data </t>
  </si>
  <si>
    <t>Paguar</t>
  </si>
  <si>
    <t>Faktura ne pdf</t>
  </si>
  <si>
    <t>Faktura ne xsl</t>
  </si>
  <si>
    <t>Puntori</t>
  </si>
  <si>
    <t>Oret totale</t>
  </si>
  <si>
    <t>Paga per ore</t>
  </si>
  <si>
    <t>Paga totale</t>
  </si>
  <si>
    <t>Paga totale EUR</t>
  </si>
  <si>
    <t>Shemsi iljazi</t>
  </si>
  <si>
    <t>Jon Kerluku</t>
  </si>
  <si>
    <t>Rakip Frangu</t>
  </si>
  <si>
    <t>Harbin Beguneci</t>
  </si>
  <si>
    <t>Enes</t>
  </si>
  <si>
    <t>Jusuf Duka</t>
  </si>
  <si>
    <t>Altin sula</t>
  </si>
  <si>
    <t>Nehar tale</t>
  </si>
  <si>
    <t>Fuat</t>
  </si>
  <si>
    <t>Vendi i punes</t>
  </si>
  <si>
    <t>Fillim</t>
  </si>
  <si>
    <t>Pushimi</t>
  </si>
  <si>
    <t>Mbarim</t>
  </si>
  <si>
    <t>Oret</t>
  </si>
  <si>
    <t>Oret extra</t>
  </si>
  <si>
    <t>Buka</t>
  </si>
  <si>
    <t xml:space="preserve">Te xhumajave - 2 ore </t>
  </si>
  <si>
    <t>pa puke</t>
  </si>
  <si>
    <t xml:space="preserve">mbas 9 ore 50 extra  </t>
  </si>
  <si>
    <t>buka -250</t>
  </si>
  <si>
    <t>xhiti</t>
  </si>
  <si>
    <t>alb</t>
  </si>
  <si>
    <t>Extra</t>
  </si>
  <si>
    <t>Shemsi Iljazi</t>
  </si>
  <si>
    <t xml:space="preserve">total </t>
  </si>
  <si>
    <t>Paga per extra</t>
  </si>
  <si>
    <t>13/06</t>
  </si>
  <si>
    <t>14/06</t>
  </si>
  <si>
    <t>15/06</t>
  </si>
  <si>
    <t>16/06</t>
  </si>
  <si>
    <t>17/06</t>
  </si>
  <si>
    <t>18/06</t>
  </si>
  <si>
    <t>19/06</t>
  </si>
  <si>
    <t>20/06</t>
  </si>
  <si>
    <t>21/06</t>
  </si>
  <si>
    <t>22/06</t>
  </si>
  <si>
    <t>23/06</t>
  </si>
  <si>
    <t>24/06</t>
  </si>
  <si>
    <t>25/06</t>
  </si>
  <si>
    <t>26/06</t>
  </si>
  <si>
    <t>27/06</t>
  </si>
  <si>
    <t>28/06</t>
  </si>
  <si>
    <t>29/06</t>
  </si>
  <si>
    <t>30/06</t>
  </si>
  <si>
    <t>Muaj</t>
  </si>
  <si>
    <t>Safet</t>
  </si>
  <si>
    <t>C:\Users\CCC\Desktop\Mitegra\2023\excel\597 - Safet.xlsx</t>
  </si>
  <si>
    <t>C:\Users\CCC\Desktop\Mitegra\2023\pdf\597 - Safet.pdf</t>
  </si>
  <si>
    <t>buka</t>
  </si>
  <si>
    <t>klima</t>
  </si>
  <si>
    <t>oret extra</t>
  </si>
  <si>
    <t xml:space="preserve">buka </t>
  </si>
  <si>
    <t>bekteshi solar</t>
  </si>
  <si>
    <t>agon klima</t>
  </si>
  <si>
    <t>objekt</t>
  </si>
  <si>
    <t>3 klima 1 comontim</t>
  </si>
  <si>
    <t>xheki panorama</t>
  </si>
  <si>
    <t xml:space="preserve">xhiti </t>
  </si>
  <si>
    <t>Lindi Izumche</t>
  </si>
  <si>
    <t>Holland (Safet)</t>
  </si>
  <si>
    <t>(Safet) Hollandklim</t>
  </si>
  <si>
    <t>Mitegra (Safet) Holland</t>
  </si>
  <si>
    <t>Klima</t>
  </si>
  <si>
    <t>Ajet</t>
  </si>
  <si>
    <t>~</t>
  </si>
  <si>
    <t>Arlind Mashkulli</t>
  </si>
  <si>
    <t>Arbin Begoneci</t>
  </si>
  <si>
    <t>Harbin Begoneci</t>
  </si>
  <si>
    <t>Yusuf Duka</t>
  </si>
  <si>
    <t>Altin Sula</t>
  </si>
  <si>
    <t xml:space="preserve">   </t>
  </si>
  <si>
    <t>mitegra</t>
  </si>
  <si>
    <t>Nehar Tale</t>
  </si>
  <si>
    <t>total</t>
  </si>
  <si>
    <t>xhiti radoveshi</t>
  </si>
  <si>
    <t>Lindi Mashkulli</t>
  </si>
  <si>
    <t xml:space="preserve"> Frangu</t>
  </si>
  <si>
    <t>Jo</t>
  </si>
  <si>
    <t>Sum of Shifra</t>
  </si>
  <si>
    <t>Row Labels</t>
  </si>
  <si>
    <t>Grand Total</t>
  </si>
  <si>
    <t>Aug</t>
  </si>
  <si>
    <t>Sep</t>
  </si>
  <si>
    <t>Oct</t>
  </si>
  <si>
    <t>Nov</t>
  </si>
  <si>
    <t>Jan</t>
  </si>
  <si>
    <t>Dec</t>
  </si>
  <si>
    <t>Feb</t>
  </si>
  <si>
    <t>Mar</t>
  </si>
  <si>
    <t>Apr</t>
  </si>
  <si>
    <t>MUAJ</t>
  </si>
  <si>
    <t>May</t>
  </si>
  <si>
    <t>Jun</t>
  </si>
  <si>
    <t>Jul</t>
  </si>
  <si>
    <t>Te ardhurat</t>
  </si>
  <si>
    <t>pajisje</t>
  </si>
  <si>
    <t>Fitimet</t>
  </si>
  <si>
    <t>Fitimet %</t>
  </si>
  <si>
    <t>Materialet</t>
  </si>
  <si>
    <t>Sum of Fitimet</t>
  </si>
  <si>
    <t>Sum of Fitimet %</t>
  </si>
  <si>
    <t>Sum of TVSH</t>
  </si>
  <si>
    <t>Dite/muaj</t>
  </si>
  <si>
    <t>=SUM(Table33[@[Te ardhurat]:[TVSH]])/[@[Te ardhurat]]</t>
  </si>
  <si>
    <t>Etj</t>
  </si>
  <si>
    <t>kercov teren</t>
  </si>
  <si>
    <t>Davud Tale</t>
  </si>
  <si>
    <t>Row</t>
  </si>
  <si>
    <t>Pershkrimi</t>
  </si>
  <si>
    <t>Çmimi i blerjes</t>
  </si>
  <si>
    <t>Çmimi i shitjes</t>
  </si>
  <si>
    <t>Në magazinë</t>
  </si>
  <si>
    <t>Lista e Materialeve</t>
  </si>
  <si>
    <t>Mate. ID</t>
  </si>
  <si>
    <t xml:space="preserve">Emri </t>
  </si>
  <si>
    <t>Kolena 90/30</t>
  </si>
  <si>
    <t>Mufa 50</t>
  </si>
  <si>
    <t>laguana</t>
  </si>
  <si>
    <t xml:space="preserve"> hkjgujbujb</t>
  </si>
  <si>
    <t>pp</t>
  </si>
  <si>
    <t>vershna guma te pergjithshme</t>
  </si>
  <si>
    <t>shtopna</t>
  </si>
  <si>
    <t>reduktiv 50/32</t>
  </si>
  <si>
    <t>gjera per tofsifon</t>
  </si>
  <si>
    <t>cefka me greac</t>
  </si>
  <si>
    <t>(</t>
  </si>
  <si>
    <t>reduktiv 110/50</t>
  </si>
  <si>
    <t>reduktiv 125/75</t>
  </si>
  <si>
    <t>reduktiv 110/75</t>
  </si>
  <si>
    <t>reduktiv 90/40</t>
  </si>
  <si>
    <t>Reduktiv 40/32</t>
  </si>
  <si>
    <t>cefka 40/5</t>
  </si>
  <si>
    <t>10cm</t>
  </si>
  <si>
    <t>reduktiv 75/50</t>
  </si>
  <si>
    <t>koso 40/40</t>
  </si>
  <si>
    <t xml:space="preserve"> Kolea 40</t>
  </si>
  <si>
    <t xml:space="preserve"> Koso 75/50 </t>
  </si>
  <si>
    <t>Koso 90/50</t>
  </si>
  <si>
    <t>Koso 75/75</t>
  </si>
  <si>
    <t>Muf 75</t>
  </si>
  <si>
    <t>Muf 40</t>
  </si>
  <si>
    <t>Muf 32</t>
  </si>
  <si>
    <t xml:space="preserve"> Kolena 75/45</t>
  </si>
  <si>
    <t>Kolena 75/90</t>
  </si>
  <si>
    <t>Kolena 50/45</t>
  </si>
  <si>
    <t>Kolena 50/90</t>
  </si>
  <si>
    <t>Kolena 90/45</t>
  </si>
  <si>
    <t>Kolena 90/15</t>
  </si>
  <si>
    <t>shtopna 110</t>
  </si>
  <si>
    <t>shtopna 56</t>
  </si>
  <si>
    <t>shtopna 50</t>
  </si>
  <si>
    <t>shtopna 75</t>
  </si>
  <si>
    <t xml:space="preserve"> teshtig 75/75</t>
  </si>
  <si>
    <t xml:space="preserve"> teshtig 110/75</t>
  </si>
  <si>
    <t xml:space="preserve">vershna guma </t>
  </si>
  <si>
    <t>xhepisht teren</t>
  </si>
  <si>
    <t>Xhiti titi xhepisht</t>
  </si>
  <si>
    <t>diqan</t>
  </si>
  <si>
    <t>xhiti gjogji</t>
  </si>
  <si>
    <t>korcov</t>
  </si>
  <si>
    <t>mondi</t>
  </si>
  <si>
    <t>Atli Duka</t>
  </si>
  <si>
    <t>C:\Users\CCC\Desktop\Mitegra\2023\excel\598 - Atli Duka.xlsx</t>
  </si>
  <si>
    <t>C:\Users\CCC\Desktop\Mitegra\2023\pdf\598 - Atli Duka.pdf</t>
  </si>
  <si>
    <t>Urim Guze</t>
  </si>
  <si>
    <t>C:\Users\CCC\Desktop\Mitegra\2023\excel\599 - Urim Guze.xlsx</t>
  </si>
  <si>
    <t>C:\Users\CCC\Desktop\Mitegra\2023\pdf\599 - Urim Guze.pdf</t>
  </si>
  <si>
    <t>Edmir</t>
  </si>
  <si>
    <t>C:\Users\CCC\Desktop\Mitegra\2023\excel\600 - Edmir.xlsx</t>
  </si>
  <si>
    <t>C:\Users\CCC\Desktop\Mitegra\2023\pdf\600 - Edmir.pdf</t>
  </si>
  <si>
    <t>Gezim</t>
  </si>
  <si>
    <t>C:\Users\CCC\Desktop\Mitegra\2023\excel\601 - Gezim.xlsx</t>
  </si>
  <si>
    <t>C:\Users\CCC\Desktop\Mitegra\2023\pdf\601 - Gezim.pdf</t>
  </si>
  <si>
    <t>Sokol Alla</t>
  </si>
  <si>
    <t>C:\Users\CCC\Desktop\Mitegra\2023\excel\602 - Sokol Alla.xlsx</t>
  </si>
  <si>
    <t>C:\Users\CCC\Desktop\Mitegra\2023\pdf\602 - Sokol Alla.pdf</t>
  </si>
  <si>
    <t>C:\Users\CCC\Desktop\Mitegra\2023\excel\603 - Asuan JS kompani.xlsx</t>
  </si>
  <si>
    <t>C:\Users\CCC\Desktop\Mitegra\2023\pdf\603 - Asuan JS kompani.pdf</t>
  </si>
  <si>
    <t>besnik Kasapi</t>
  </si>
  <si>
    <t>C:\Users\CCC\Desktop\Mitegra\2023\excel\604 - besnik Kasapi.xlsx</t>
  </si>
  <si>
    <t>C:\Users\CCC\Desktop\Mitegra\2023\pdf\604 - besnik Kasapi.pdf</t>
  </si>
  <si>
    <t>Xhiti</t>
  </si>
  <si>
    <t>gjoci</t>
  </si>
  <si>
    <t>xhiti gjoci</t>
  </si>
  <si>
    <t>montim klim xhiti</t>
  </si>
  <si>
    <t>xhiti tit xhep</t>
  </si>
  <si>
    <t>Po</t>
  </si>
  <si>
    <t>Lanti Popinara</t>
  </si>
  <si>
    <t>C:\Users\CCC\Desktop\Mitegra\2023\excel\605 - Lanti Popinara.xlsx</t>
  </si>
  <si>
    <t>C:\Users\CCC\Desktop\Mitegra\2023\pdf\605 - Lanti Popinara.pdf</t>
  </si>
  <si>
    <t>Shenim:</t>
  </si>
  <si>
    <t>Nga perpillimi I ofertes cmimi vlen 10 dite</t>
  </si>
  <si>
    <t>Ne rast pranimi te ofertes dakordimi per kohen e punimeve do te jet ne marveshje me klientin ose arkitektin</t>
  </si>
  <si>
    <t>Menyra e pageses: 50% ne dakordim, 30% ne fillim te punes edhe 20% ne mbarin te punes</t>
  </si>
  <si>
    <t>Garancjon per te gjidha keto pune vlen 3 vite</t>
  </si>
  <si>
    <t>Ne rest te Nderhyrjes te ndonje Firme tjeter ne punet qe jane kryer nga Mitegra garancjoni nuk vlen me</t>
  </si>
  <si>
    <t>Offerte</t>
  </si>
  <si>
    <t>AMB. Abdulkadr Memedi</t>
  </si>
  <si>
    <t>C:\Users\CCC\Desktop\Mitegra\2023\excel\606 - .xlsx</t>
  </si>
  <si>
    <t>C:\Users\CCC\Desktop\Mitegra\2023\pdf\606 - .pdf</t>
  </si>
  <si>
    <t>C:\Users\CCC\Desktop\Mitegra\2023\excel\607 - Sokol Alla.xlsx</t>
  </si>
  <si>
    <t>C:\Users\CCC\Desktop\Mitegra\2023\pdf\607 - Sokol Alla.pdf</t>
  </si>
  <si>
    <t>C:\Users\CCC\Desktop\Mitegra\2023\pdf\608 - Guzim Mela.pdf</t>
  </si>
  <si>
    <t>Guxim Mela</t>
  </si>
  <si>
    <t>mt</t>
  </si>
  <si>
    <t>Armend Dika</t>
  </si>
  <si>
    <t>Asllan JS kompani</t>
  </si>
  <si>
    <t>609 - Ilir Jegeni (mezo bar)</t>
  </si>
  <si>
    <t>C:\Users\CCC\Desktop\Mitegra\2023\excel\610 - Armend Dika.xlsx</t>
  </si>
  <si>
    <t>C:\Users\CCC\Desktop\Mitegra\2023\pdf\610 - Armend Dika.pdf</t>
  </si>
  <si>
    <t>Mandi</t>
  </si>
  <si>
    <t>Installim parno me tuba bakri</t>
  </si>
  <si>
    <t>Montim radiator</t>
  </si>
  <si>
    <t>Register 600x1,200</t>
  </si>
  <si>
    <t>Montim shporet</t>
  </si>
  <si>
    <t>set per lidhje oxhak</t>
  </si>
  <si>
    <t>Radiator 600x2,000</t>
  </si>
  <si>
    <t>Radiator 600x1,600</t>
  </si>
  <si>
    <t>Radiator 600x1,400</t>
  </si>
  <si>
    <t>Ventila per radiator</t>
  </si>
  <si>
    <t>C:\Users\CCC\Desktop\Mitegra\2023\excel\611 - Mandi.xlsx</t>
  </si>
  <si>
    <t>C:\Users\CCC\Desktop\Mitegra\2023\pdf\611 - Mandi.pdf</t>
  </si>
  <si>
    <t>g.mela</t>
  </si>
  <si>
    <t>mondi xhepisht</t>
  </si>
  <si>
    <t>xhiti xhepisht teren</t>
  </si>
  <si>
    <t>xhepisht teren mondi</t>
  </si>
  <si>
    <t>xhiti mondi</t>
  </si>
  <si>
    <t xml:space="preserve">Arlind Mashkulli </t>
  </si>
  <si>
    <t>imeri</t>
  </si>
  <si>
    <t>klima mandi</t>
  </si>
  <si>
    <t xml:space="preserve"> xhiti</t>
  </si>
  <si>
    <t>xhepist teren</t>
  </si>
  <si>
    <t>mondi xhiti</t>
  </si>
  <si>
    <t>klim</t>
  </si>
  <si>
    <t>xhiti, mela</t>
  </si>
  <si>
    <t>mondi mela</t>
  </si>
  <si>
    <t>xhiti fuat</t>
  </si>
  <si>
    <t>mela fuat</t>
  </si>
  <si>
    <t xml:space="preserve">mela </t>
  </si>
  <si>
    <t xml:space="preserve">mondi </t>
  </si>
  <si>
    <t>xiti</t>
  </si>
  <si>
    <t xml:space="preserve">  </t>
  </si>
  <si>
    <t>Buran</t>
  </si>
  <si>
    <t>\</t>
  </si>
  <si>
    <t>https://soundcloud.com/salafi-publications/sets/the-three-fundamental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</si>
</sst>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7" formatCode="&quot;$&quot;#,##0.00_);\(&quot;$&quot;#,##0.00\)"/>
    <numFmt numFmtId="44" formatCode="_(&quot;$&quot;* #,##0.00_);_(&quot;$&quot;* \(#,##0.00\);_(&quot;$&quot;* &quot;-&quot;??_);_(@_)"/>
    <numFmt numFmtId="164" formatCode="[$din]#,##0.00"/>
    <numFmt numFmtId="165" formatCode="mm/dd/yyyy"/>
    <numFmt numFmtId="166" formatCode="&quot;$&quot;#,##0.00"/>
    <numFmt numFmtId="167" formatCode="[$EUR]\ #,##0"/>
    <numFmt numFmtId="168" formatCode="[$EUR]\ #,##0.00"/>
    <numFmt numFmtId="169" formatCode="mm/dd/yy;@"/>
    <numFmt numFmtId="170" formatCode="[$€]#,##0.00"/>
    <numFmt numFmtId="171" formatCode="[$MKD]\ #,##0.00"/>
    <numFmt numFmtId="172" formatCode="[$-409]mmm\-yy;@"/>
    <numFmt numFmtId="173" formatCode="[$MKD]\ #,##0"/>
    <numFmt numFmtId="174" formatCode="mm/dd"/>
    <numFmt numFmtId="175" formatCode="[$€-2]\ #,##0.00"/>
    <numFmt numFmtId="176" formatCode="[$€-2]\ #,##0.00;[Red][$€-2]\ #,##0.00"/>
    <numFmt numFmtId="177" formatCode="_([$€-2]\ * #,##0.00_);_([$€-2]\ * \(#,##0.00\);_([$€-2]\ * &quot;-&quot;??_);_(@_)"/>
    <numFmt numFmtId="178" formatCode="[$$]#,##0.00"/>
    <numFmt numFmtId="179" formatCode="&quot;$&quot;#,##0"/>
    <numFmt numFmtId="180" formatCode="[$€-2]\ #,##0"/>
    <numFmt numFmtId="181" formatCode="_-* #,##0\ [$€-47E]_-;\-* #,##0\ [$€-47E]_-;_-* &quot;-&quot;??\ [$€-47E]_-;_-@_-"/>
    <numFmt numFmtId="182" formatCode="[$-F400]h:mm:ss\ AM/PM"/>
  </numFmts>
  <fonts count="54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color theme="1"/>
      <name val="Calibri"/>
      <scheme val="minor"/>
    </font>
    <font>
      <b/>
      <sz val="10"/>
      <color theme="1"/>
      <name val="Calibri"/>
      <scheme val="minor"/>
    </font>
    <font>
      <sz val="10"/>
      <color rgb="FF000000"/>
      <name val="Arial"/>
    </font>
    <font>
      <b/>
      <sz val="8"/>
      <color rgb="FF000000"/>
      <name val="Arial"/>
    </font>
    <font>
      <b/>
      <sz val="8"/>
      <color theme="1"/>
      <name val="Arial"/>
    </font>
    <font>
      <b/>
      <sz val="8"/>
      <color theme="1"/>
      <name val="Arial"/>
      <family val="2"/>
    </font>
    <font>
      <sz val="10"/>
      <color theme="1"/>
      <name val="Arial"/>
    </font>
    <font>
      <sz val="9"/>
      <color theme="1"/>
      <name val="Arial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i/>
      <sz val="12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4"/>
      <color theme="1"/>
      <name val="Arial"/>
    </font>
    <font>
      <b/>
      <i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rgb="FF000000"/>
      <name val="Arial"/>
    </font>
    <font>
      <b/>
      <sz val="12"/>
      <color rgb="FF00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8"/>
      <color theme="3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24"/>
      <color theme="1"/>
      <name val="Arial"/>
      <family val="2"/>
    </font>
    <font>
      <sz val="11"/>
      <color theme="1"/>
      <name val="Inconsolata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rgb="FF7E3794"/>
      <name val="&quot;Google Sans Mono&quot;"/>
    </font>
    <font>
      <sz val="18"/>
      <color theme="1"/>
      <name val="Arial"/>
      <family val="2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7E1CD"/>
      </patternFill>
    </fill>
    <fill>
      <patternFill patternType="solid">
        <fgColor rgb="FFB7B7B7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9999"/>
        <bgColor rgb="FF999999"/>
      </patternFill>
    </fill>
    <fill>
      <patternFill patternType="solid">
        <fgColor theme="7"/>
        <bgColor indexed="64"/>
      </patternFill>
    </fill>
    <fill>
      <patternFill patternType="solid">
        <fgColor rgb="FFF1C232"/>
        <bgColor rgb="FFF1C232"/>
      </patternFill>
    </fill>
    <fill>
      <patternFill patternType="solid">
        <fgColor rgb="FF6AA84F"/>
        <bgColor rgb="FF6AA84F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rgb="FF398378"/>
        <bgColor indexed="64"/>
      </patternFill>
    </fill>
    <fill>
      <patternFill patternType="solid">
        <fgColor rgb="FF4C0085"/>
        <bgColor rgb="FFF1C232"/>
      </patternFill>
    </fill>
    <fill>
      <patternFill patternType="solid">
        <fgColor rgb="FF4C0085"/>
        <bgColor rgb="FFFFFFFF"/>
      </patternFill>
    </fill>
    <fill>
      <patternFill patternType="solid">
        <fgColor rgb="FF4C0085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4C0085"/>
        <bgColor auto="1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/>
      <diagonal/>
    </border>
    <border>
      <left/>
      <right/>
      <top/>
      <bottom style="medium">
        <color rgb="FF6AA84F"/>
      </bottom>
      <diagonal/>
    </border>
    <border>
      <left/>
      <right/>
      <top style="thick">
        <color rgb="FF666666"/>
      </top>
      <bottom style="thick">
        <color rgb="FF666666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30" fillId="0" borderId="0" applyNumberFormat="0" applyFill="0" applyBorder="0" applyAlignment="0" applyProtection="0"/>
    <xf numFmtId="44" fontId="31" fillId="0" borderId="0" applyFont="0" applyFill="0" applyBorder="0" applyAlignment="0" applyProtection="0"/>
    <xf numFmtId="0" fontId="32" fillId="0" borderId="0"/>
    <xf numFmtId="9" fontId="31" fillId="0" borderId="0" applyFont="0" applyFill="0" applyBorder="0" applyAlignment="0" applyProtection="0"/>
  </cellStyleXfs>
  <cellXfs count="342">
    <xf numFmtId="0" fontId="0" fillId="0" borderId="0" xfId="0"/>
    <xf numFmtId="44" fontId="2" fillId="2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2" fillId="3" borderId="0" xfId="0" applyFont="1" applyFill="1"/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9" fillId="0" borderId="0" xfId="0" applyNumberFormat="1" applyFont="1" applyAlignment="1">
      <alignment horizontal="left" vertical="center"/>
    </xf>
    <xf numFmtId="0" fontId="20" fillId="2" borderId="0" xfId="0" applyFont="1" applyFill="1" applyAlignment="1">
      <alignment horizontal="center"/>
    </xf>
    <xf numFmtId="0" fontId="8" fillId="0" borderId="0" xfId="0" applyFont="1"/>
    <xf numFmtId="0" fontId="22" fillId="2" borderId="0" xfId="0" applyFont="1" applyFill="1" applyAlignment="1">
      <alignment vertical="center"/>
    </xf>
    <xf numFmtId="0" fontId="10" fillId="0" borderId="0" xfId="0" applyFont="1" applyAlignment="1">
      <alignment horizontal="left" vertical="top"/>
    </xf>
    <xf numFmtId="0" fontId="23" fillId="2" borderId="0" xfId="0" applyFont="1" applyFill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 wrapText="1"/>
    </xf>
    <xf numFmtId="0" fontId="8" fillId="0" borderId="8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textRotation="90" wrapText="1"/>
    </xf>
    <xf numFmtId="0" fontId="13" fillId="0" borderId="5" xfId="0" applyFont="1" applyBorder="1" applyAlignment="1">
      <alignment vertical="center" wrapText="1"/>
    </xf>
    <xf numFmtId="3" fontId="15" fillId="0" borderId="6" xfId="0" applyNumberFormat="1" applyFont="1" applyBorder="1" applyAlignment="1">
      <alignment horizontal="left" vertical="center" wrapText="1"/>
    </xf>
    <xf numFmtId="167" fontId="9" fillId="0" borderId="7" xfId="0" applyNumberFormat="1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14" fillId="2" borderId="0" xfId="0" applyFont="1" applyFill="1" applyAlignment="1">
      <alignment horizontal="left" vertical="center" wrapText="1"/>
    </xf>
    <xf numFmtId="0" fontId="12" fillId="7" borderId="11" xfId="0" applyFont="1" applyFill="1" applyBorder="1" applyAlignment="1">
      <alignment vertical="center"/>
    </xf>
    <xf numFmtId="0" fontId="12" fillId="7" borderId="12" xfId="0" applyFont="1" applyFill="1" applyBorder="1" applyAlignment="1">
      <alignment vertical="center"/>
    </xf>
    <xf numFmtId="0" fontId="5" fillId="6" borderId="2" xfId="0" applyFont="1" applyFill="1" applyBorder="1"/>
    <xf numFmtId="0" fontId="5" fillId="6" borderId="3" xfId="0" applyFont="1" applyFill="1" applyBorder="1"/>
    <xf numFmtId="14" fontId="9" fillId="0" borderId="9" xfId="0" applyNumberFormat="1" applyFont="1" applyBorder="1"/>
    <xf numFmtId="0" fontId="6" fillId="8" borderId="2" xfId="0" applyFont="1" applyFill="1" applyBorder="1"/>
    <xf numFmtId="0" fontId="0" fillId="0" borderId="3" xfId="0" applyBorder="1"/>
    <xf numFmtId="0" fontId="1" fillId="0" borderId="1" xfId="1" applyAlignment="1"/>
    <xf numFmtId="164" fontId="16" fillId="0" borderId="8" xfId="0" applyNumberFormat="1" applyFont="1" applyBorder="1" applyAlignment="1">
      <alignment vertical="center"/>
    </xf>
    <xf numFmtId="9" fontId="18" fillId="0" borderId="0" xfId="0" applyNumberFormat="1" applyFont="1"/>
    <xf numFmtId="0" fontId="23" fillId="2" borderId="0" xfId="0" applyFont="1" applyFill="1" applyAlignment="1">
      <alignment vertical="center"/>
    </xf>
    <xf numFmtId="0" fontId="7" fillId="0" borderId="0" xfId="0" applyFont="1"/>
    <xf numFmtId="0" fontId="9" fillId="0" borderId="0" xfId="0" applyFont="1"/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21" fillId="2" borderId="0" xfId="0" applyFont="1" applyFill="1"/>
    <xf numFmtId="0" fontId="3" fillId="3" borderId="0" xfId="0" applyFont="1" applyFill="1" applyAlignment="1">
      <alignment wrapText="1"/>
    </xf>
    <xf numFmtId="2" fontId="0" fillId="0" borderId="0" xfId="0" applyNumberFormat="1"/>
    <xf numFmtId="0" fontId="4" fillId="0" borderId="0" xfId="0" applyFont="1"/>
    <xf numFmtId="0" fontId="0" fillId="0" borderId="0" xfId="0" applyAlignment="1">
      <alignment horizontal="left" vertical="center"/>
    </xf>
    <xf numFmtId="168" fontId="0" fillId="0" borderId="0" xfId="0" applyNumberFormat="1" applyAlignment="1">
      <alignment horizontal="left" vertical="center"/>
    </xf>
    <xf numFmtId="169" fontId="0" fillId="0" borderId="0" xfId="0" applyNumberFormat="1" applyAlignment="1">
      <alignment horizontal="left" vertical="center"/>
    </xf>
    <xf numFmtId="0" fontId="25" fillId="0" borderId="0" xfId="0" applyFont="1"/>
    <xf numFmtId="0" fontId="10" fillId="4" borderId="0" xfId="0" applyFont="1" applyFill="1"/>
    <xf numFmtId="0" fontId="6" fillId="0" borderId="10" xfId="0" applyFont="1" applyBorder="1"/>
    <xf numFmtId="165" fontId="9" fillId="0" borderId="0" xfId="0" applyNumberFormat="1" applyFont="1"/>
    <xf numFmtId="0" fontId="9" fillId="0" borderId="0" xfId="0" applyFont="1" applyAlignment="1">
      <alignment horizontal="left" vertical="center"/>
    </xf>
    <xf numFmtId="0" fontId="15" fillId="0" borderId="0" xfId="0" applyFont="1"/>
    <xf numFmtId="0" fontId="29" fillId="4" borderId="0" xfId="0" applyFont="1" applyFill="1"/>
    <xf numFmtId="0" fontId="28" fillId="0" borderId="0" xfId="0" applyFont="1"/>
    <xf numFmtId="0" fontId="30" fillId="0" borderId="0" xfId="2" applyAlignment="1">
      <alignment horizontal="left" vertical="center"/>
    </xf>
    <xf numFmtId="0" fontId="33" fillId="10" borderId="0" xfId="4" applyFont="1" applyFill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32" fillId="0" borderId="0" xfId="4"/>
    <xf numFmtId="0" fontId="24" fillId="0" borderId="0" xfId="4" applyFont="1"/>
    <xf numFmtId="14" fontId="24" fillId="0" borderId="0" xfId="4" applyNumberFormat="1" applyFont="1" applyAlignment="1">
      <alignment horizontal="center" vertical="center"/>
    </xf>
    <xf numFmtId="0" fontId="24" fillId="2" borderId="0" xfId="4" applyFont="1" applyFill="1"/>
    <xf numFmtId="4" fontId="33" fillId="10" borderId="0" xfId="4" applyNumberFormat="1" applyFont="1" applyFill="1" applyAlignment="1">
      <alignment horizontal="center" vertical="center"/>
    </xf>
    <xf numFmtId="0" fontId="24" fillId="3" borderId="0" xfId="4" applyFont="1" applyFill="1" applyAlignment="1">
      <alignment horizontal="center" vertical="center"/>
    </xf>
    <xf numFmtId="0" fontId="14" fillId="2" borderId="0" xfId="4" applyFont="1" applyFill="1" applyAlignment="1">
      <alignment horizontal="center" vertical="center"/>
    </xf>
    <xf numFmtId="164" fontId="24" fillId="0" borderId="0" xfId="4" applyNumberFormat="1" applyFont="1" applyAlignment="1">
      <alignment horizontal="center" vertical="center"/>
    </xf>
    <xf numFmtId="171" fontId="24" fillId="10" borderId="0" xfId="4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left" vertical="center"/>
    </xf>
    <xf numFmtId="172" fontId="13" fillId="0" borderId="5" xfId="0" applyNumberFormat="1" applyFont="1" applyBorder="1" applyAlignment="1">
      <alignment vertical="center" wrapText="1"/>
    </xf>
    <xf numFmtId="173" fontId="15" fillId="0" borderId="6" xfId="0" applyNumberFormat="1" applyFont="1" applyBorder="1" applyAlignment="1">
      <alignment horizontal="left" vertical="center" wrapText="1"/>
    </xf>
    <xf numFmtId="0" fontId="34" fillId="11" borderId="0" xfId="4" applyFont="1" applyFill="1" applyAlignment="1">
      <alignment horizontal="center" vertical="center"/>
    </xf>
    <xf numFmtId="19" fontId="34" fillId="11" borderId="0" xfId="4" applyNumberFormat="1" applyFont="1" applyFill="1" applyAlignment="1">
      <alignment horizontal="center" vertical="center"/>
    </xf>
    <xf numFmtId="4" fontId="34" fillId="11" borderId="0" xfId="4" applyNumberFormat="1" applyFont="1" applyFill="1" applyAlignment="1">
      <alignment horizontal="center" vertical="center"/>
    </xf>
    <xf numFmtId="164" fontId="34" fillId="11" borderId="0" xfId="4" applyNumberFormat="1" applyFont="1" applyFill="1" applyAlignment="1">
      <alignment horizontal="center" vertical="center"/>
    </xf>
    <xf numFmtId="14" fontId="14" fillId="0" borderId="13" xfId="4" applyNumberFormat="1" applyFont="1" applyBorder="1" applyAlignment="1">
      <alignment horizontal="center" vertical="center"/>
    </xf>
    <xf numFmtId="0" fontId="14" fillId="0" borderId="13" xfId="4" applyFont="1" applyBorder="1" applyAlignment="1">
      <alignment horizontal="center" vertical="center"/>
    </xf>
    <xf numFmtId="19" fontId="14" fillId="0" borderId="13" xfId="4" applyNumberFormat="1" applyFont="1" applyBorder="1" applyAlignment="1">
      <alignment horizontal="center" vertical="center"/>
    </xf>
    <xf numFmtId="4" fontId="14" fillId="0" borderId="13" xfId="4" applyNumberFormat="1" applyFont="1" applyBorder="1" applyAlignment="1">
      <alignment horizontal="center" vertical="center"/>
    </xf>
    <xf numFmtId="164" fontId="14" fillId="0" borderId="13" xfId="4" applyNumberFormat="1" applyFont="1" applyBorder="1" applyAlignment="1">
      <alignment horizontal="center" vertical="center"/>
    </xf>
    <xf numFmtId="0" fontId="14" fillId="2" borderId="0" xfId="4" applyFont="1" applyFill="1"/>
    <xf numFmtId="164" fontId="14" fillId="2" borderId="0" xfId="4" applyNumberFormat="1" applyFont="1" applyFill="1"/>
    <xf numFmtId="19" fontId="14" fillId="2" borderId="0" xfId="4" applyNumberFormat="1" applyFont="1" applyFill="1"/>
    <xf numFmtId="19" fontId="14" fillId="2" borderId="0" xfId="4" applyNumberFormat="1" applyFont="1" applyFill="1" applyAlignment="1">
      <alignment horizontal="center"/>
    </xf>
    <xf numFmtId="164" fontId="14" fillId="2" borderId="0" xfId="4" applyNumberFormat="1" applyFont="1" applyFill="1" applyAlignment="1">
      <alignment horizontal="center"/>
    </xf>
    <xf numFmtId="164" fontId="14" fillId="2" borderId="0" xfId="4" applyNumberFormat="1" applyFont="1" applyFill="1" applyAlignment="1">
      <alignment horizontal="center" vertical="center"/>
    </xf>
    <xf numFmtId="19" fontId="14" fillId="2" borderId="0" xfId="4" applyNumberFormat="1" applyFont="1" applyFill="1" applyAlignment="1">
      <alignment horizontal="center" vertical="center"/>
    </xf>
    <xf numFmtId="164" fontId="14" fillId="0" borderId="0" xfId="4" applyNumberFormat="1" applyFont="1"/>
    <xf numFmtId="19" fontId="14" fillId="0" borderId="0" xfId="4" applyNumberFormat="1" applyFont="1" applyAlignment="1">
      <alignment horizontal="center"/>
    </xf>
    <xf numFmtId="4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4" fontId="14" fillId="0" borderId="0" xfId="4" applyNumberFormat="1" applyFont="1" applyAlignment="1">
      <alignment horizontal="center"/>
    </xf>
    <xf numFmtId="4" fontId="14" fillId="2" borderId="0" xfId="4" applyNumberFormat="1" applyFont="1" applyFill="1" applyAlignment="1">
      <alignment horizontal="center" vertical="center"/>
    </xf>
    <xf numFmtId="20" fontId="14" fillId="2" borderId="0" xfId="4" applyNumberFormat="1" applyFont="1" applyFill="1" applyAlignment="1">
      <alignment horizontal="center" vertical="center"/>
    </xf>
    <xf numFmtId="19" fontId="35" fillId="0" borderId="0" xfId="4" applyNumberFormat="1" applyFont="1" applyAlignment="1">
      <alignment horizontal="center" vertical="center"/>
    </xf>
    <xf numFmtId="4" fontId="14" fillId="0" borderId="14" xfId="4" applyNumberFormat="1" applyFont="1" applyBorder="1" applyAlignment="1">
      <alignment horizontal="center" vertical="center"/>
    </xf>
    <xf numFmtId="4" fontId="14" fillId="2" borderId="14" xfId="4" applyNumberFormat="1" applyFont="1" applyFill="1" applyBorder="1" applyAlignment="1">
      <alignment horizontal="center" vertical="center"/>
    </xf>
    <xf numFmtId="0" fontId="14" fillId="0" borderId="14" xfId="4" applyFont="1" applyBorder="1" applyAlignment="1">
      <alignment horizontal="center" vertical="center"/>
    </xf>
    <xf numFmtId="164" fontId="14" fillId="2" borderId="14" xfId="4" applyNumberFormat="1" applyFont="1" applyFill="1" applyBorder="1" applyAlignment="1">
      <alignment horizontal="center" vertical="center"/>
    </xf>
    <xf numFmtId="164" fontId="14" fillId="0" borderId="0" xfId="4" applyNumberFormat="1" applyFont="1" applyAlignment="1">
      <alignment horizontal="center" vertical="center"/>
    </xf>
    <xf numFmtId="14" fontId="14" fillId="2" borderId="0" xfId="4" applyNumberFormat="1" applyFont="1" applyFill="1" applyAlignment="1">
      <alignment horizontal="center" vertical="center"/>
    </xf>
    <xf numFmtId="4" fontId="34" fillId="11" borderId="15" xfId="4" applyNumberFormat="1" applyFont="1" applyFill="1" applyBorder="1" applyAlignment="1">
      <alignment horizontal="center" vertical="center"/>
    </xf>
    <xf numFmtId="4" fontId="36" fillId="2" borderId="13" xfId="4" applyNumberFormat="1" applyFont="1" applyFill="1" applyBorder="1" applyAlignment="1">
      <alignment horizontal="center" vertical="center"/>
    </xf>
    <xf numFmtId="19" fontId="14" fillId="0" borderId="0" xfId="4" applyNumberFormat="1" applyFont="1"/>
    <xf numFmtId="0" fontId="14" fillId="0" borderId="0" xfId="4" applyFont="1" applyAlignment="1">
      <alignment horizontal="center" vertical="center"/>
    </xf>
    <xf numFmtId="19" fontId="14" fillId="0" borderId="0" xfId="4" applyNumberFormat="1" applyFont="1" applyAlignment="1">
      <alignment horizontal="center" vertical="center"/>
    </xf>
    <xf numFmtId="14" fontId="14" fillId="12" borderId="0" xfId="4" applyNumberFormat="1" applyFont="1" applyFill="1" applyAlignment="1">
      <alignment horizontal="center" vertical="center"/>
    </xf>
    <xf numFmtId="19" fontId="14" fillId="12" borderId="0" xfId="4" applyNumberFormat="1" applyFont="1" applyFill="1" applyAlignment="1">
      <alignment horizontal="center" vertical="center"/>
    </xf>
    <xf numFmtId="4" fontId="14" fillId="12" borderId="0" xfId="4" applyNumberFormat="1" applyFont="1" applyFill="1" applyAlignment="1">
      <alignment horizontal="center" vertical="center"/>
    </xf>
    <xf numFmtId="4" fontId="14" fillId="0" borderId="0" xfId="4" applyNumberFormat="1" applyFont="1" applyAlignment="1">
      <alignment horizontal="center" vertical="center"/>
    </xf>
    <xf numFmtId="14" fontId="14" fillId="0" borderId="0" xfId="4" applyNumberFormat="1" applyFont="1" applyAlignment="1">
      <alignment horizontal="center" vertical="center"/>
    </xf>
    <xf numFmtId="174" fontId="24" fillId="0" borderId="0" xfId="4" applyNumberFormat="1" applyFont="1" applyAlignment="1">
      <alignment horizontal="center" vertical="center"/>
    </xf>
    <xf numFmtId="175" fontId="4" fillId="0" borderId="0" xfId="0" applyNumberFormat="1" applyFont="1"/>
    <xf numFmtId="175" fontId="0" fillId="0" borderId="0" xfId="0" applyNumberFormat="1"/>
    <xf numFmtId="175" fontId="5" fillId="6" borderId="3" xfId="0" applyNumberFormat="1" applyFont="1" applyFill="1" applyBorder="1"/>
    <xf numFmtId="175" fontId="12" fillId="7" borderId="12" xfId="0" applyNumberFormat="1" applyFont="1" applyFill="1" applyBorder="1" applyAlignment="1">
      <alignment vertical="center"/>
    </xf>
    <xf numFmtId="175" fontId="33" fillId="10" borderId="0" xfId="4" applyNumberFormat="1" applyFont="1" applyFill="1" applyAlignment="1">
      <alignment horizontal="center" vertical="center"/>
    </xf>
    <xf numFmtId="175" fontId="0" fillId="0" borderId="3" xfId="0" applyNumberFormat="1" applyBorder="1"/>
    <xf numFmtId="175" fontId="16" fillId="0" borderId="8" xfId="0" applyNumberFormat="1" applyFont="1" applyBorder="1" applyAlignment="1">
      <alignment vertical="center"/>
    </xf>
    <xf numFmtId="175" fontId="23" fillId="2" borderId="0" xfId="0" applyNumberFormat="1" applyFont="1" applyFill="1" applyAlignment="1">
      <alignment horizontal="left" vertical="center"/>
    </xf>
    <xf numFmtId="175" fontId="20" fillId="2" borderId="0" xfId="0" applyNumberFormat="1" applyFont="1" applyFill="1" applyAlignment="1">
      <alignment horizontal="center"/>
    </xf>
    <xf numFmtId="175" fontId="21" fillId="2" borderId="0" xfId="0" applyNumberFormat="1" applyFont="1" applyFill="1"/>
    <xf numFmtId="175" fontId="1" fillId="0" borderId="1" xfId="1" applyNumberFormat="1" applyAlignment="1"/>
    <xf numFmtId="176" fontId="9" fillId="0" borderId="7" xfId="0" applyNumberFormat="1" applyFont="1" applyBorder="1" applyAlignment="1">
      <alignment horizontal="left" vertical="center" wrapText="1"/>
    </xf>
    <xf numFmtId="177" fontId="0" fillId="0" borderId="0" xfId="0" applyNumberFormat="1"/>
    <xf numFmtId="1" fontId="8" fillId="0" borderId="0" xfId="0" applyNumberFormat="1" applyFont="1" applyAlignment="1">
      <alignment horizontal="center" vertical="center"/>
    </xf>
    <xf numFmtId="1" fontId="19" fillId="2" borderId="0" xfId="0" applyNumberFormat="1" applyFont="1" applyFill="1" applyAlignment="1">
      <alignment horizontal="center" vertical="center"/>
    </xf>
    <xf numFmtId="19" fontId="24" fillId="0" borderId="0" xfId="4" applyNumberFormat="1" applyFont="1" applyAlignment="1">
      <alignment horizontal="center" vertical="center"/>
    </xf>
    <xf numFmtId="19" fontId="14" fillId="0" borderId="16" xfId="4" applyNumberFormat="1" applyFont="1" applyBorder="1" applyAlignment="1">
      <alignment horizontal="center" vertical="center"/>
    </xf>
    <xf numFmtId="0" fontId="39" fillId="2" borderId="0" xfId="4" applyFont="1" applyFill="1" applyAlignment="1">
      <alignment horizontal="center" vertical="center"/>
    </xf>
    <xf numFmtId="19" fontId="39" fillId="2" borderId="0" xfId="4" applyNumberFormat="1" applyFont="1" applyFill="1" applyAlignment="1">
      <alignment horizontal="center" vertical="center"/>
    </xf>
    <xf numFmtId="19" fontId="24" fillId="3" borderId="0" xfId="4" applyNumberFormat="1" applyFont="1" applyFill="1" applyAlignment="1">
      <alignment horizontal="center" vertical="center"/>
    </xf>
    <xf numFmtId="164" fontId="24" fillId="3" borderId="0" xfId="4" applyNumberFormat="1" applyFont="1" applyFill="1" applyAlignment="1">
      <alignment horizontal="center" vertical="center"/>
    </xf>
    <xf numFmtId="14" fontId="24" fillId="3" borderId="0" xfId="4" applyNumberFormat="1" applyFont="1" applyFill="1" applyAlignment="1">
      <alignment horizontal="center" vertical="center"/>
    </xf>
    <xf numFmtId="0" fontId="39" fillId="3" borderId="0" xfId="4" applyFont="1" applyFill="1" applyAlignment="1">
      <alignment horizontal="center" vertical="center"/>
    </xf>
    <xf numFmtId="19" fontId="39" fillId="3" borderId="0" xfId="4" applyNumberFormat="1" applyFont="1" applyFill="1" applyAlignment="1">
      <alignment horizontal="center" vertical="center"/>
    </xf>
    <xf numFmtId="0" fontId="34" fillId="3" borderId="0" xfId="4" applyFont="1" applyFill="1" applyAlignment="1">
      <alignment horizontal="center" vertical="center"/>
    </xf>
    <xf numFmtId="0" fontId="40" fillId="3" borderId="0" xfId="4" applyFont="1" applyFill="1" applyAlignment="1">
      <alignment horizontal="center" vertical="center"/>
    </xf>
    <xf numFmtId="164" fontId="34" fillId="3" borderId="0" xfId="4" applyNumberFormat="1" applyFont="1" applyFill="1" applyAlignment="1">
      <alignment horizontal="center" vertical="center"/>
    </xf>
    <xf numFmtId="19" fontId="40" fillId="3" borderId="0" xfId="4" applyNumberFormat="1" applyFont="1" applyFill="1" applyAlignment="1">
      <alignment horizontal="center" vertical="center"/>
    </xf>
    <xf numFmtId="14" fontId="24" fillId="13" borderId="0" xfId="4" applyNumberFormat="1" applyFont="1" applyFill="1" applyAlignment="1">
      <alignment horizontal="center" vertical="center"/>
    </xf>
    <xf numFmtId="19" fontId="24" fillId="13" borderId="0" xfId="4" applyNumberFormat="1" applyFont="1" applyFill="1" applyAlignment="1">
      <alignment horizontal="center" vertical="center"/>
    </xf>
    <xf numFmtId="164" fontId="39" fillId="3" borderId="0" xfId="4" applyNumberFormat="1" applyFont="1" applyFill="1" applyAlignment="1">
      <alignment horizontal="center" vertical="center"/>
    </xf>
    <xf numFmtId="164" fontId="14" fillId="3" borderId="17" xfId="4" applyNumberFormat="1" applyFont="1" applyFill="1" applyBorder="1" applyAlignment="1">
      <alignment horizontal="center" vertical="center"/>
    </xf>
    <xf numFmtId="19" fontId="41" fillId="3" borderId="0" xfId="4" applyNumberFormat="1" applyFont="1" applyFill="1" applyAlignment="1">
      <alignment horizontal="center" vertical="center"/>
    </xf>
    <xf numFmtId="0" fontId="41" fillId="3" borderId="0" xfId="4" applyFont="1" applyFill="1" applyAlignment="1">
      <alignment horizontal="center" vertical="center"/>
    </xf>
    <xf numFmtId="164" fontId="14" fillId="0" borderId="13" xfId="4" applyNumberFormat="1" applyFont="1" applyBorder="1" applyAlignment="1">
      <alignment horizontal="center"/>
    </xf>
    <xf numFmtId="4" fontId="36" fillId="2" borderId="13" xfId="4" applyNumberFormat="1" applyFont="1" applyFill="1" applyBorder="1" applyAlignment="1">
      <alignment horizontal="center"/>
    </xf>
    <xf numFmtId="164" fontId="34" fillId="11" borderId="0" xfId="4" applyNumberFormat="1" applyFont="1" applyFill="1" applyAlignment="1">
      <alignment horizontal="center"/>
    </xf>
    <xf numFmtId="19" fontId="34" fillId="11" borderId="0" xfId="4" applyNumberFormat="1" applyFont="1" applyFill="1" applyAlignment="1">
      <alignment horizontal="center"/>
    </xf>
    <xf numFmtId="4" fontId="34" fillId="11" borderId="15" xfId="4" applyNumberFormat="1" applyFont="1" applyFill="1" applyBorder="1" applyAlignment="1">
      <alignment horizontal="center"/>
    </xf>
    <xf numFmtId="164" fontId="14" fillId="0" borderId="0" xfId="4" applyNumberFormat="1" applyFont="1" applyAlignment="1">
      <alignment horizontal="center"/>
    </xf>
    <xf numFmtId="164" fontId="14" fillId="2" borderId="0" xfId="4" applyNumberFormat="1" applyFont="1" applyFill="1" applyAlignment="1">
      <alignment horizontal="right"/>
    </xf>
    <xf numFmtId="4" fontId="14" fillId="2" borderId="0" xfId="4" applyNumberFormat="1" applyFont="1" applyFill="1" applyAlignment="1">
      <alignment horizontal="right"/>
    </xf>
    <xf numFmtId="164" fontId="14" fillId="2" borderId="14" xfId="4" applyNumberFormat="1" applyFont="1" applyFill="1" applyBorder="1"/>
    <xf numFmtId="0" fontId="14" fillId="0" borderId="14" xfId="4" applyFont="1" applyBorder="1" applyAlignment="1">
      <alignment horizontal="center"/>
    </xf>
    <xf numFmtId="19" fontId="14" fillId="0" borderId="14" xfId="4" applyNumberFormat="1" applyFont="1" applyBorder="1" applyAlignment="1">
      <alignment horizontal="center"/>
    </xf>
    <xf numFmtId="4" fontId="14" fillId="2" borderId="14" xfId="4" applyNumberFormat="1" applyFont="1" applyFill="1" applyBorder="1" applyAlignment="1">
      <alignment horizontal="center"/>
    </xf>
    <xf numFmtId="4" fontId="14" fillId="0" borderId="14" xfId="4" applyNumberFormat="1" applyFont="1" applyBorder="1" applyAlignment="1">
      <alignment horizontal="center"/>
    </xf>
    <xf numFmtId="20" fontId="14" fillId="0" borderId="0" xfId="4" applyNumberFormat="1" applyFont="1" applyAlignment="1">
      <alignment horizontal="center" vertical="center"/>
    </xf>
    <xf numFmtId="170" fontId="14" fillId="0" borderId="0" xfId="4" applyNumberFormat="1" applyFont="1" applyAlignment="1">
      <alignment horizontal="center" vertical="center"/>
    </xf>
    <xf numFmtId="0" fontId="40" fillId="11" borderId="0" xfId="4" applyFont="1" applyFill="1" applyAlignment="1">
      <alignment horizontal="center" vertical="center"/>
    </xf>
    <xf numFmtId="164" fontId="43" fillId="2" borderId="0" xfId="4" applyNumberFormat="1" applyFont="1" applyFill="1"/>
    <xf numFmtId="170" fontId="14" fillId="0" borderId="14" xfId="4" applyNumberFormat="1" applyFont="1" applyBorder="1" applyAlignment="1">
      <alignment horizontal="center"/>
    </xf>
    <xf numFmtId="4" fontId="14" fillId="2" borderId="0" xfId="4" applyNumberFormat="1" applyFont="1" applyFill="1" applyAlignment="1">
      <alignment horizontal="right" vertical="center"/>
    </xf>
    <xf numFmtId="164" fontId="14" fillId="2" borderId="0" xfId="4" applyNumberFormat="1" applyFont="1" applyFill="1" applyAlignment="1">
      <alignment horizontal="left" vertical="center"/>
    </xf>
    <xf numFmtId="4" fontId="24" fillId="0" borderId="0" xfId="4" applyNumberFormat="1" applyFont="1" applyAlignment="1">
      <alignment horizontal="center"/>
    </xf>
    <xf numFmtId="4" fontId="39" fillId="2" borderId="0" xfId="4" applyNumberFormat="1" applyFont="1" applyFill="1" applyAlignment="1">
      <alignment horizontal="center" vertical="center"/>
    </xf>
    <xf numFmtId="170" fontId="14" fillId="0" borderId="14" xfId="4" applyNumberFormat="1" applyFont="1" applyBorder="1" applyAlignment="1">
      <alignment horizontal="center" vertical="center"/>
    </xf>
    <xf numFmtId="164" fontId="14" fillId="2" borderId="17" xfId="4" applyNumberFormat="1" applyFont="1" applyFill="1" applyBorder="1" applyAlignment="1">
      <alignment horizontal="center" vertical="center"/>
    </xf>
    <xf numFmtId="20" fontId="14" fillId="0" borderId="13" xfId="4" applyNumberFormat="1" applyFont="1" applyBorder="1" applyAlignment="1">
      <alignment horizontal="center" vertical="center"/>
    </xf>
    <xf numFmtId="0" fontId="44" fillId="0" borderId="0" xfId="4" applyFont="1" applyAlignment="1">
      <alignment horizontal="center" vertical="center"/>
    </xf>
    <xf numFmtId="4" fontId="14" fillId="2" borderId="14" xfId="4" applyNumberFormat="1" applyFont="1" applyFill="1" applyBorder="1"/>
    <xf numFmtId="0" fontId="14" fillId="0" borderId="0" xfId="4" applyFont="1" applyAlignment="1">
      <alignment horizontal="center"/>
    </xf>
    <xf numFmtId="178" fontId="24" fillId="3" borderId="0" xfId="4" applyNumberFormat="1" applyFont="1" applyFill="1" applyAlignment="1">
      <alignment horizontal="center" vertical="center"/>
    </xf>
    <xf numFmtId="14" fontId="24" fillId="0" borderId="13" xfId="4" applyNumberFormat="1" applyFont="1" applyBorder="1" applyAlignment="1">
      <alignment horizontal="center" vertical="center"/>
    </xf>
    <xf numFmtId="0" fontId="24" fillId="0" borderId="13" xfId="4" applyFont="1" applyBorder="1" applyAlignment="1">
      <alignment horizontal="center" vertical="center"/>
    </xf>
    <xf numFmtId="19" fontId="24" fillId="0" borderId="13" xfId="4" applyNumberFormat="1" applyFont="1" applyBorder="1" applyAlignment="1">
      <alignment horizontal="center" vertical="center"/>
    </xf>
    <xf numFmtId="4" fontId="24" fillId="0" borderId="13" xfId="4" applyNumberFormat="1" applyFont="1" applyBorder="1" applyAlignment="1">
      <alignment horizontal="center" vertical="center"/>
    </xf>
    <xf numFmtId="178" fontId="24" fillId="0" borderId="0" xfId="4" applyNumberFormat="1" applyFont="1" applyAlignment="1">
      <alignment horizontal="center" vertical="center"/>
    </xf>
    <xf numFmtId="164" fontId="14" fillId="3" borderId="0" xfId="4" applyNumberFormat="1" applyFont="1" applyFill="1" applyAlignment="1">
      <alignment horizontal="center" vertical="center"/>
    </xf>
    <xf numFmtId="0" fontId="14" fillId="0" borderId="16" xfId="4" applyFont="1" applyBorder="1" applyAlignment="1">
      <alignment horizontal="center" vertical="center"/>
    </xf>
    <xf numFmtId="164" fontId="14" fillId="0" borderId="14" xfId="4" applyNumberFormat="1" applyFont="1" applyBorder="1" applyAlignment="1">
      <alignment horizontal="center" vertical="center"/>
    </xf>
    <xf numFmtId="164" fontId="42" fillId="0" borderId="0" xfId="4" applyNumberFormat="1" applyFont="1" applyAlignment="1">
      <alignment horizontal="center" vertical="center"/>
    </xf>
    <xf numFmtId="164" fontId="42" fillId="0" borderId="13" xfId="4" applyNumberFormat="1" applyFont="1" applyBorder="1" applyAlignment="1">
      <alignment horizontal="center" vertical="center"/>
    </xf>
    <xf numFmtId="164" fontId="34" fillId="11" borderId="15" xfId="4" applyNumberFormat="1" applyFont="1" applyFill="1" applyBorder="1" applyAlignment="1">
      <alignment horizontal="center" vertical="center"/>
    </xf>
    <xf numFmtId="164" fontId="36" fillId="2" borderId="13" xfId="4" applyNumberFormat="1" applyFont="1" applyFill="1" applyBorder="1" applyAlignment="1">
      <alignment horizontal="center" vertical="center"/>
    </xf>
    <xf numFmtId="164" fontId="40" fillId="3" borderId="0" xfId="4" applyNumberFormat="1" applyFont="1" applyFill="1" applyAlignment="1">
      <alignment horizontal="center" vertical="center"/>
    </xf>
    <xf numFmtId="164" fontId="39" fillId="2" borderId="0" xfId="4" applyNumberFormat="1" applyFont="1" applyFill="1" applyAlignment="1">
      <alignment horizontal="center" vertical="center"/>
    </xf>
    <xf numFmtId="0" fontId="0" fillId="14" borderId="0" xfId="0" applyFill="1"/>
    <xf numFmtId="175" fontId="24" fillId="3" borderId="0" xfId="4" applyNumberFormat="1" applyFont="1" applyFill="1" applyAlignment="1">
      <alignment horizontal="center" vertical="center"/>
    </xf>
    <xf numFmtId="175" fontId="24" fillId="0" borderId="0" xfId="4" applyNumberFormat="1" applyFont="1" applyAlignment="1">
      <alignment horizontal="center" vertical="center"/>
    </xf>
    <xf numFmtId="175" fontId="42" fillId="0" borderId="0" xfId="4" applyNumberFormat="1" applyFont="1" applyAlignment="1">
      <alignment horizontal="center" vertical="center"/>
    </xf>
    <xf numFmtId="175" fontId="42" fillId="0" borderId="13" xfId="4" applyNumberFormat="1" applyFont="1" applyBorder="1" applyAlignment="1">
      <alignment horizontal="center" vertical="center"/>
    </xf>
    <xf numFmtId="175" fontId="14" fillId="0" borderId="14" xfId="4" applyNumberFormat="1" applyFont="1" applyBorder="1" applyAlignment="1">
      <alignment horizontal="center" vertical="center"/>
    </xf>
    <xf numFmtId="175" fontId="14" fillId="2" borderId="0" xfId="4" applyNumberFormat="1" applyFont="1" applyFill="1" applyAlignment="1">
      <alignment horizontal="center" vertical="center"/>
    </xf>
    <xf numFmtId="175" fontId="34" fillId="11" borderId="0" xfId="4" applyNumberFormat="1" applyFont="1" applyFill="1" applyAlignment="1">
      <alignment horizontal="center" vertical="center"/>
    </xf>
    <xf numFmtId="175" fontId="14" fillId="0" borderId="13" xfId="4" applyNumberFormat="1" applyFont="1" applyBorder="1" applyAlignment="1">
      <alignment horizontal="center" vertical="center"/>
    </xf>
    <xf numFmtId="175" fontId="39" fillId="3" borderId="0" xfId="4" applyNumberFormat="1" applyFont="1" applyFill="1" applyAlignment="1">
      <alignment horizontal="center" vertical="center"/>
    </xf>
    <xf numFmtId="175" fontId="34" fillId="3" borderId="0" xfId="4" applyNumberFormat="1" applyFont="1" applyFill="1" applyAlignment="1">
      <alignment horizontal="center" vertical="center"/>
    </xf>
    <xf numFmtId="175" fontId="32" fillId="0" borderId="0" xfId="4" applyNumberFormat="1"/>
    <xf numFmtId="1" fontId="5" fillId="6" borderId="2" xfId="0" applyNumberFormat="1" applyFont="1" applyFill="1" applyBorder="1" applyAlignment="1">
      <alignment horizontal="center" vertical="center"/>
    </xf>
    <xf numFmtId="1" fontId="12" fillId="7" borderId="11" xfId="0" applyNumberFormat="1" applyFont="1" applyFill="1" applyBorder="1" applyAlignment="1">
      <alignment horizontal="center" vertical="center"/>
    </xf>
    <xf numFmtId="1" fontId="7" fillId="9" borderId="0" xfId="0" applyNumberFormat="1" applyFont="1" applyFill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 wrapText="1"/>
    </xf>
    <xf numFmtId="1" fontId="6" fillId="8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1" fillId="0" borderId="1" xfId="1" applyNumberForma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0" fillId="0" borderId="0" xfId="0" pivotButton="1"/>
    <xf numFmtId="179" fontId="24" fillId="0" borderId="0" xfId="3" applyNumberFormat="1" applyFont="1" applyAlignment="1">
      <alignment horizontal="center" vertical="center"/>
    </xf>
    <xf numFmtId="179" fontId="32" fillId="0" borderId="0" xfId="3" applyNumberFormat="1" applyFont="1"/>
    <xf numFmtId="177" fontId="0" fillId="14" borderId="0" xfId="0" applyNumberFormat="1" applyFill="1"/>
    <xf numFmtId="180" fontId="0" fillId="0" borderId="0" xfId="0" applyNumberFormat="1"/>
    <xf numFmtId="0" fontId="0" fillId="0" borderId="0" xfId="0" applyAlignment="1">
      <alignment horizontal="left"/>
    </xf>
    <xf numFmtId="0" fontId="46" fillId="15" borderId="0" xfId="4" applyFont="1" applyFill="1"/>
    <xf numFmtId="14" fontId="46" fillId="15" borderId="0" xfId="4" applyNumberFormat="1" applyFont="1" applyFill="1"/>
    <xf numFmtId="0" fontId="47" fillId="16" borderId="0" xfId="4" applyFont="1" applyFill="1" applyAlignment="1">
      <alignment horizontal="center" vertical="center"/>
    </xf>
    <xf numFmtId="0" fontId="48" fillId="4" borderId="0" xfId="4" applyFont="1" applyFill="1" applyAlignment="1">
      <alignment horizontal="center" vertical="center"/>
    </xf>
    <xf numFmtId="9" fontId="32" fillId="0" borderId="0" xfId="4" applyNumberFormat="1"/>
    <xf numFmtId="180" fontId="24" fillId="0" borderId="0" xfId="4" applyNumberFormat="1" applyFont="1" applyAlignment="1">
      <alignment horizontal="center" vertical="center"/>
    </xf>
    <xf numFmtId="180" fontId="24" fillId="0" borderId="0" xfId="3" applyNumberFormat="1" applyFont="1" applyAlignment="1">
      <alignment horizontal="center" vertical="center"/>
    </xf>
    <xf numFmtId="180" fontId="24" fillId="2" borderId="0" xfId="4" applyNumberFormat="1" applyFont="1" applyFill="1"/>
    <xf numFmtId="180" fontId="32" fillId="0" borderId="0" xfId="4" applyNumberFormat="1"/>
    <xf numFmtId="9" fontId="32" fillId="0" borderId="0" xfId="5" applyFont="1"/>
    <xf numFmtId="0" fontId="47" fillId="16" borderId="0" xfId="0" applyFont="1" applyFill="1" applyAlignment="1">
      <alignment horizontal="center" vertical="center"/>
    </xf>
    <xf numFmtId="179" fontId="47" fillId="16" borderId="0" xfId="0" applyNumberFormat="1" applyFont="1" applyFill="1" applyAlignment="1">
      <alignment horizontal="center" vertical="center"/>
    </xf>
    <xf numFmtId="164" fontId="47" fillId="17" borderId="0" xfId="0" applyNumberFormat="1" applyFont="1" applyFill="1" applyAlignment="1">
      <alignment horizontal="center" vertical="center"/>
    </xf>
    <xf numFmtId="0" fontId="47" fillId="17" borderId="0" xfId="0" applyFont="1" applyFill="1" applyAlignment="1">
      <alignment horizontal="center" vertical="center"/>
    </xf>
    <xf numFmtId="9" fontId="48" fillId="18" borderId="0" xfId="5" applyFont="1" applyFill="1" applyAlignment="1">
      <alignment horizontal="center" vertical="center"/>
    </xf>
    <xf numFmtId="9" fontId="0" fillId="0" borderId="0" xfId="0" applyNumberFormat="1"/>
    <xf numFmtId="181" fontId="24" fillId="0" borderId="0" xfId="0" applyNumberFormat="1" applyFont="1" applyAlignment="1">
      <alignment horizontal="center" vertical="center"/>
    </xf>
    <xf numFmtId="181" fontId="24" fillId="2" borderId="0" xfId="0" applyNumberFormat="1" applyFont="1" applyFill="1"/>
    <xf numFmtId="181" fontId="0" fillId="0" borderId="0" xfId="0" applyNumberFormat="1"/>
    <xf numFmtId="1" fontId="46" fillId="15" borderId="0" xfId="4" applyNumberFormat="1" applyFont="1" applyFill="1" applyAlignment="1">
      <alignment horizontal="left"/>
    </xf>
    <xf numFmtId="0" fontId="49" fillId="18" borderId="0" xfId="0" applyFont="1" applyFill="1" applyAlignment="1">
      <alignment horizontal="left" vertical="center"/>
    </xf>
    <xf numFmtId="168" fontId="49" fillId="18" borderId="0" xfId="0" applyNumberFormat="1" applyFont="1" applyFill="1" applyAlignment="1">
      <alignment horizontal="left" vertical="center"/>
    </xf>
    <xf numFmtId="169" fontId="49" fillId="18" borderId="0" xfId="0" applyNumberFormat="1" applyFont="1" applyFill="1" applyAlignment="1">
      <alignment horizontal="left" vertical="center"/>
    </xf>
    <xf numFmtId="0" fontId="41" fillId="19" borderId="0" xfId="0" applyFont="1" applyFill="1" applyAlignment="1">
      <alignment horizontal="center" vertical="center"/>
    </xf>
    <xf numFmtId="0" fontId="28" fillId="20" borderId="19" xfId="0" applyFont="1" applyFill="1" applyBorder="1" applyAlignment="1">
      <alignment horizontal="center"/>
    </xf>
    <xf numFmtId="44" fontId="28" fillId="20" borderId="19" xfId="3" applyFont="1" applyFill="1" applyBorder="1" applyAlignment="1">
      <alignment horizontal="center"/>
    </xf>
    <xf numFmtId="0" fontId="28" fillId="20" borderId="19" xfId="3" applyNumberFormat="1" applyFont="1" applyFill="1" applyBorder="1" applyAlignment="1">
      <alignment horizontal="center"/>
    </xf>
    <xf numFmtId="0" fontId="0" fillId="21" borderId="21" xfId="0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3" applyFont="1"/>
    <xf numFmtId="0" fontId="0" fillId="0" borderId="0" xfId="3" applyNumberFormat="1" applyFont="1" applyAlignment="1">
      <alignment horizontal="center"/>
    </xf>
    <xf numFmtId="7" fontId="0" fillId="0" borderId="0" xfId="3" applyNumberFormat="1" applyFont="1"/>
    <xf numFmtId="0" fontId="0" fillId="4" borderId="0" xfId="0" applyFill="1"/>
    <xf numFmtId="180" fontId="0" fillId="0" borderId="0" xfId="3" applyNumberFormat="1" applyFont="1"/>
    <xf numFmtId="0" fontId="50" fillId="22" borderId="20" xfId="0" applyFont="1" applyFill="1" applyBorder="1" applyAlignment="1">
      <alignment horizontal="center"/>
    </xf>
    <xf numFmtId="180" fontId="50" fillId="22" borderId="20" xfId="0" applyNumberFormat="1" applyFont="1" applyFill="1" applyBorder="1" applyAlignment="1">
      <alignment horizontal="center"/>
    </xf>
    <xf numFmtId="0" fontId="50" fillId="22" borderId="20" xfId="3" applyNumberFormat="1" applyFont="1" applyFill="1" applyBorder="1" applyAlignment="1">
      <alignment horizontal="center"/>
    </xf>
    <xf numFmtId="1" fontId="50" fillId="22" borderId="20" xfId="0" applyNumberFormat="1" applyFont="1" applyFill="1" applyBorder="1" applyAlignment="1">
      <alignment horizontal="center"/>
    </xf>
    <xf numFmtId="1" fontId="0" fillId="0" borderId="0" xfId="0" applyNumberFormat="1"/>
    <xf numFmtId="182" fontId="34" fillId="11" borderId="0" xfId="4" applyNumberFormat="1" applyFont="1" applyFill="1" applyAlignment="1">
      <alignment horizontal="center" vertical="center"/>
    </xf>
    <xf numFmtId="182" fontId="24" fillId="0" borderId="13" xfId="4" applyNumberFormat="1" applyFont="1" applyBorder="1" applyAlignment="1">
      <alignment horizontal="center" vertical="center"/>
    </xf>
    <xf numFmtId="182" fontId="14" fillId="0" borderId="16" xfId="4" applyNumberFormat="1" applyFont="1" applyBorder="1" applyAlignment="1">
      <alignment horizontal="center" vertical="center"/>
    </xf>
    <xf numFmtId="182" fontId="14" fillId="2" borderId="14" xfId="4" applyNumberFormat="1" applyFont="1" applyFill="1" applyBorder="1" applyAlignment="1">
      <alignment horizontal="center" vertical="center"/>
    </xf>
    <xf numFmtId="182" fontId="14" fillId="2" borderId="0" xfId="4" applyNumberFormat="1" applyFont="1" applyFill="1" applyAlignment="1">
      <alignment horizontal="center" vertical="center"/>
    </xf>
    <xf numFmtId="182" fontId="24" fillId="3" borderId="0" xfId="4" applyNumberFormat="1" applyFont="1" applyFill="1" applyAlignment="1">
      <alignment horizontal="center" vertical="center"/>
    </xf>
    <xf numFmtId="182" fontId="39" fillId="3" borderId="0" xfId="4" applyNumberFormat="1" applyFont="1" applyFill="1" applyAlignment="1">
      <alignment horizontal="center" vertical="center"/>
    </xf>
    <xf numFmtId="182" fontId="40" fillId="3" borderId="0" xfId="4" applyNumberFormat="1" applyFont="1" applyFill="1" applyAlignment="1">
      <alignment horizontal="center" vertical="center"/>
    </xf>
    <xf numFmtId="182" fontId="24" fillId="0" borderId="0" xfId="4" applyNumberFormat="1" applyFont="1" applyAlignment="1">
      <alignment horizontal="center" vertical="center"/>
    </xf>
    <xf numFmtId="182" fontId="39" fillId="2" borderId="0" xfId="4" applyNumberFormat="1" applyFont="1" applyFill="1" applyAlignment="1">
      <alignment horizontal="center" vertical="center"/>
    </xf>
    <xf numFmtId="182" fontId="32" fillId="0" borderId="0" xfId="4" applyNumberFormat="1"/>
    <xf numFmtId="0" fontId="51" fillId="22" borderId="0" xfId="0" applyFont="1" applyFill="1" applyAlignment="1">
      <alignment vertical="center"/>
    </xf>
    <xf numFmtId="166" fontId="24" fillId="3" borderId="0" xfId="4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top"/>
    </xf>
    <xf numFmtId="0" fontId="53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top" textRotation="90" wrapText="1"/>
    </xf>
    <xf numFmtId="0" fontId="14" fillId="2" borderId="2" xfId="0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41" fillId="0" borderId="0" xfId="0" applyFont="1"/>
    <xf numFmtId="14" fontId="0" fillId="0" borderId="0" xfId="0" applyNumberFormat="1" applyAlignment="1">
      <alignment horizontal="left"/>
    </xf>
    <xf numFmtId="171" fontId="9" fillId="0" borderId="7" xfId="0" applyNumberFormat="1" applyFont="1" applyBorder="1" applyAlignment="1">
      <alignment horizontal="center" vertical="center" wrapText="1"/>
    </xf>
    <xf numFmtId="171" fontId="15" fillId="0" borderId="6" xfId="0" applyNumberFormat="1" applyFont="1" applyBorder="1" applyAlignment="1">
      <alignment horizontal="center" vertical="center" wrapText="1"/>
    </xf>
    <xf numFmtId="167" fontId="0" fillId="0" borderId="0" xfId="0" applyNumberFormat="1" applyAlignment="1">
      <alignment horizontal="left" vertical="center"/>
    </xf>
    <xf numFmtId="0" fontId="38" fillId="0" borderId="0" xfId="0" applyFont="1"/>
    <xf numFmtId="175" fontId="9" fillId="0" borderId="7" xfId="0" applyNumberFormat="1" applyFont="1" applyBorder="1" applyAlignment="1">
      <alignment horizontal="center" vertical="center" wrapText="1"/>
    </xf>
    <xf numFmtId="175" fontId="15" fillId="0" borderId="6" xfId="0" applyNumberFormat="1" applyFont="1" applyBorder="1" applyAlignment="1">
      <alignment horizontal="center" vertical="center" wrapText="1"/>
    </xf>
    <xf numFmtId="9" fontId="32" fillId="0" borderId="0" xfId="0" applyNumberFormat="1" applyFont="1"/>
    <xf numFmtId="179" fontId="0" fillId="0" borderId="0" xfId="0" applyNumberFormat="1"/>
    <xf numFmtId="173" fontId="0" fillId="0" borderId="6" xfId="0" applyNumberFormat="1" applyBorder="1" applyAlignment="1">
      <alignment horizontal="left" vertical="center" wrapText="1"/>
    </xf>
    <xf numFmtId="173" fontId="29" fillId="0" borderId="6" xfId="0" applyNumberFormat="1" applyFont="1" applyBorder="1" applyAlignment="1">
      <alignment horizontal="left" vertical="center" wrapText="1"/>
    </xf>
    <xf numFmtId="0" fontId="29" fillId="2" borderId="2" xfId="0" applyFont="1" applyFill="1" applyBorder="1" applyAlignment="1">
      <alignment horizontal="left" vertical="center" wrapText="1"/>
    </xf>
    <xf numFmtId="3" fontId="29" fillId="0" borderId="6" xfId="0" applyNumberFormat="1" applyFont="1" applyBorder="1" applyAlignment="1">
      <alignment horizontal="left" vertical="center" wrapText="1"/>
    </xf>
    <xf numFmtId="176" fontId="29" fillId="0" borderId="7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68" fontId="18" fillId="0" borderId="0" xfId="0" applyNumberFormat="1" applyFont="1"/>
    <xf numFmtId="0" fontId="17" fillId="0" borderId="0" xfId="0" applyFont="1" applyAlignment="1">
      <alignment horizontal="center"/>
    </xf>
    <xf numFmtId="0" fontId="19" fillId="2" borderId="0" xfId="0" applyFont="1" applyFill="1" applyAlignment="1">
      <alignment horizontal="center" vertical="center"/>
    </xf>
    <xf numFmtId="0" fontId="27" fillId="0" borderId="1" xfId="1" applyFont="1" applyAlignment="1">
      <alignment horizontal="center"/>
    </xf>
    <xf numFmtId="175" fontId="26" fillId="0" borderId="1" xfId="1" applyNumberFormat="1" applyFont="1" applyAlignment="1">
      <alignment horizontal="center"/>
    </xf>
    <xf numFmtId="9" fontId="18" fillId="0" borderId="0" xfId="0" applyNumberFormat="1" applyFont="1" applyAlignment="1">
      <alignment horizontal="right"/>
    </xf>
    <xf numFmtId="175" fontId="18" fillId="0" borderId="0" xfId="0" applyNumberFormat="1" applyFont="1" applyAlignment="1">
      <alignment horizontal="center"/>
    </xf>
    <xf numFmtId="168" fontId="26" fillId="0" borderId="1" xfId="1" applyNumberFormat="1" applyFont="1"/>
    <xf numFmtId="164" fontId="2" fillId="2" borderId="0" xfId="0" applyNumberFormat="1" applyFont="1" applyFill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left" vertical="center" wrapText="1"/>
    </xf>
    <xf numFmtId="2" fontId="0" fillId="0" borderId="0" xfId="0" applyNumberFormat="1" applyAlignment="1">
      <alignment horizontal="left"/>
    </xf>
    <xf numFmtId="0" fontId="24" fillId="2" borderId="1" xfId="1" applyFont="1" applyFill="1" applyAlignment="1">
      <alignment horizontal="left"/>
    </xf>
    <xf numFmtId="0" fontId="7" fillId="0" borderId="10" xfId="0" applyFont="1" applyBorder="1" applyAlignment="1">
      <alignment horizontal="left"/>
    </xf>
    <xf numFmtId="0" fontId="11" fillId="5" borderId="9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10" fillId="4" borderId="0" xfId="0" applyFont="1" applyFill="1" applyAlignment="1">
      <alignment horizontal="left"/>
    </xf>
    <xf numFmtId="164" fontId="16" fillId="0" borderId="8" xfId="0" applyNumberFormat="1" applyFont="1" applyBorder="1" applyAlignment="1">
      <alignment horizontal="center" vertical="center"/>
    </xf>
    <xf numFmtId="165" fontId="15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53" fillId="0" borderId="0" xfId="0" applyFont="1" applyAlignment="1">
      <alignment horizontal="left" vertical="top" wrapText="1"/>
    </xf>
    <xf numFmtId="0" fontId="41" fillId="19" borderId="18" xfId="0" applyFont="1" applyFill="1" applyBorder="1" applyAlignment="1">
      <alignment horizontal="center" vertical="center"/>
    </xf>
    <xf numFmtId="0" fontId="51" fillId="22" borderId="0" xfId="0" applyFont="1" applyFill="1" applyAlignment="1">
      <alignment horizontal="center" vertical="center"/>
    </xf>
    <xf numFmtId="1" fontId="19" fillId="2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175" fontId="23" fillId="2" borderId="0" xfId="0" applyNumberFormat="1" applyFont="1" applyFill="1" applyAlignment="1">
      <alignment horizontal="left" vertical="center"/>
    </xf>
    <xf numFmtId="176" fontId="26" fillId="0" borderId="1" xfId="1" applyNumberFormat="1" applyFont="1" applyAlignment="1">
      <alignment horizontal="center"/>
    </xf>
    <xf numFmtId="1" fontId="2" fillId="2" borderId="0" xfId="0" applyNumberFormat="1" applyFont="1" applyFill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75" fontId="3" fillId="3" borderId="0" xfId="0" applyNumberFormat="1" applyFont="1" applyFill="1" applyAlignment="1">
      <alignment horizontal="left" vertical="center" wrapText="1"/>
    </xf>
    <xf numFmtId="175" fontId="24" fillId="2" borderId="1" xfId="1" applyNumberFormat="1" applyFont="1" applyFill="1" applyAlignment="1">
      <alignment horizontal="left"/>
    </xf>
    <xf numFmtId="176" fontId="18" fillId="0" borderId="0" xfId="0" applyNumberFormat="1" applyFont="1" applyAlignment="1">
      <alignment horizontal="center"/>
    </xf>
    <xf numFmtId="0" fontId="42" fillId="0" borderId="0" xfId="4" applyFont="1" applyAlignment="1">
      <alignment horizontal="center" vertical="center"/>
    </xf>
    <xf numFmtId="0" fontId="32" fillId="0" borderId="0" xfId="4"/>
    <xf numFmtId="0" fontId="37" fillId="0" borderId="13" xfId="4" applyFont="1" applyBorder="1"/>
    <xf numFmtId="0" fontId="24" fillId="3" borderId="0" xfId="4" applyFont="1" applyFill="1" applyAlignment="1">
      <alignment horizontal="center" vertical="center"/>
    </xf>
    <xf numFmtId="19" fontId="35" fillId="0" borderId="0" xfId="4" applyNumberFormat="1" applyFont="1" applyAlignment="1">
      <alignment horizontal="center" vertical="center"/>
    </xf>
    <xf numFmtId="4" fontId="14" fillId="2" borderId="0" xfId="4" applyNumberFormat="1" applyFont="1" applyFill="1" applyAlignment="1">
      <alignment horizontal="center" vertical="center"/>
    </xf>
    <xf numFmtId="19" fontId="14" fillId="2" borderId="0" xfId="4" applyNumberFormat="1" applyFont="1" applyFill="1" applyAlignment="1">
      <alignment horizontal="center" vertical="center"/>
    </xf>
    <xf numFmtId="0" fontId="35" fillId="0" borderId="0" xfId="4" applyFont="1" applyAlignment="1">
      <alignment horizontal="center" vertical="center"/>
    </xf>
    <xf numFmtId="0" fontId="14" fillId="2" borderId="0" xfId="4" applyFont="1" applyFill="1" applyAlignment="1">
      <alignment horizontal="center" vertical="center"/>
    </xf>
    <xf numFmtId="4" fontId="14" fillId="0" borderId="14" xfId="4" applyNumberFormat="1" applyFont="1" applyBorder="1" applyAlignment="1">
      <alignment horizontal="center"/>
    </xf>
    <xf numFmtId="0" fontId="37" fillId="0" borderId="14" xfId="4" applyFont="1" applyBorder="1"/>
    <xf numFmtId="4" fontId="35" fillId="0" borderId="0" xfId="4" applyNumberFormat="1" applyFont="1" applyAlignment="1">
      <alignment horizontal="center" vertical="center"/>
    </xf>
    <xf numFmtId="0" fontId="44" fillId="0" borderId="0" xfId="4" applyFont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0" fillId="0" borderId="0" xfId="0" applyNumberFormat="1"/>
  </cellXfs>
  <cellStyles count="6">
    <cellStyle name="Currency" xfId="3" builtinId="4"/>
    <cellStyle name="Heading 1" xfId="1" builtinId="16"/>
    <cellStyle name="Hyperlink" xfId="2" builtinId="8"/>
    <cellStyle name="Normal" xfId="0" builtinId="0"/>
    <cellStyle name="Normal 2" xfId="4" xr:uid="{3A9697DE-DD32-4DA3-B860-46A0D4D60B50}"/>
    <cellStyle name="Percent" xfId="5" builtinId="5"/>
  </cellStyles>
  <dxfs count="56">
    <dxf>
      <numFmt numFmtId="180" formatCode="[$€-2]\ #,##0"/>
    </dxf>
    <dxf>
      <numFmt numFmtId="180" formatCode="[$€-2]\ #,##0"/>
    </dxf>
    <dxf>
      <numFmt numFmtId="180" formatCode="[$€-2]\ #,##0"/>
    </dxf>
    <dxf>
      <numFmt numFmtId="179" formatCode="&quot;$&quot;#,##0"/>
    </dxf>
    <dxf>
      <numFmt numFmtId="180" formatCode="[$€-2]\ #,##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[$€-2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[$€-2]\ 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numFmt numFmtId="181" formatCode="_-* #,##0\ [$€-47E]_-;\-* #,##0\ [$€-47E]_-;_-* &quot;-&quot;??\ [$€-47E]_-;_-@_-"/>
    </dxf>
    <dxf>
      <numFmt numFmtId="180" formatCode="[$€-2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alignment horizontal="center" vertical="center" textRotation="0" wrapText="0" indent="0" justifyLastLine="0" shrinkToFit="0" readingOrder="0"/>
    </dxf>
    <dxf>
      <numFmt numFmtId="181" formatCode="_-* #,##0\ [$€-47E]_-;\-* #,##0\ [$€-47E]_-;_-* &quot;-&quot;??\ [$€-47E]_-;_-@_-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4C00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</dxf>
    <dxf>
      <numFmt numFmtId="181" formatCode="_-* #,##0\ [$€-47E]_-;\-* #,##0\ [$€-47E]_-;_-* &quot;-&quot;??\ [$€-47E]_-;_-@_-"/>
    </dxf>
    <dxf>
      <numFmt numFmtId="180" formatCode="[$€-2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fill>
        <patternFill patternType="solid">
          <fgColor rgb="FFFFFFFF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-* #,##0\ [$€-47E]_-;\-* #,##0\ [$€-47E]_-;_-* &quot;-&quot;??\ [$€-47E]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0" formatCode="[$€-2]\ #,##0"/>
      <alignment horizontal="center" vertical="center" textRotation="0" wrapText="0" indent="0" justifyLastLine="0" shrinkToFit="0" readingOrder="0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4C0085"/>
        </patternFill>
      </fill>
      <alignment horizontal="center" vertical="center" textRotation="0" wrapText="0" indent="0" justifyLastLine="0" shrinkToFit="0" readingOrder="0"/>
    </dxf>
    <dxf>
      <numFmt numFmtId="169" formatCode="mm/dd/yy;@"/>
      <alignment horizontal="left" vertical="center" textRotation="0" wrapText="0" indent="0" justifyLastLine="0" shrinkToFit="0" readingOrder="0"/>
    </dxf>
    <dxf>
      <numFmt numFmtId="168" formatCode="[$EUR]\ #,##0.0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C0085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Puntoret-style" pivot="0" count="3" xr9:uid="{8540B041-F429-4E27-A168-4B63ABFEA07B}">
      <tableStyleElement type="headerRow" dxfId="55"/>
      <tableStyleElement type="firstRowStripe" dxfId="54"/>
      <tableStyleElement type="secondRowStripe" dxfId="53"/>
    </tableStyle>
  </tableStyles>
  <colors>
    <mruColors>
      <color rgb="FF100F15"/>
      <color rgb="FF4C0085"/>
      <color rgb="FF212023"/>
      <color rgb="FF010101"/>
      <color rgb="FF398378"/>
      <color rgb="FF1717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17/06/relationships/rdSupportingPropertyBag" Target="richData/rdsupporting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microsoft.com/office/2017/06/relationships/richStyles" Target="richData/rich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[Mitegra admin.xlsm]Pivottable!PivotTable6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5875" cap="rnd">
            <a:solidFill>
              <a:schemeClr val="bg1"/>
            </a:solidFill>
            <a:round/>
          </a:ln>
          <a:effectLst/>
        </c:spPr>
        <c:marker>
          <c:symbol val="circle"/>
          <c:size val="14"/>
          <c:spPr>
            <a:solidFill>
              <a:srgbClr val="4C0085"/>
            </a:solidFill>
            <a:ln w="2857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Pivottable!$J$18</c:f>
              <c:strCache>
                <c:ptCount val="1"/>
                <c:pt idx="0">
                  <c:v>Total</c:v>
                </c:pt>
              </c:strCache>
            </c:strRef>
          </c:tx>
          <c:spPr>
            <a:ln w="158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14"/>
            <c:spPr>
              <a:solidFill>
                <a:srgbClr val="4C0085"/>
              </a:solidFill>
              <a:ln w="28575">
                <a:solidFill>
                  <a:schemeClr val="bg1"/>
                </a:solidFill>
              </a:ln>
              <a:effectLst/>
            </c:spPr>
          </c:marker>
          <c:cat>
            <c:strRef>
              <c:f>Pivottable!$I$19:$I$31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Pivottable!$J$19:$J$31</c:f>
              <c:numCache>
                <c:formatCode>[$€-2]\ 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-3000</c:v>
                </c:pt>
                <c:pt idx="8">
                  <c:v>-1145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929-A1D0-4EEE7C7FB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66752"/>
        <c:axId val="1469855072"/>
      </c:lineChart>
      <c:catAx>
        <c:axId val="201056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55072"/>
        <c:crosses val="autoZero"/>
        <c:auto val="1"/>
        <c:lblAlgn val="ctr"/>
        <c:lblOffset val="100"/>
        <c:noMultiLvlLbl val="0"/>
      </c:catAx>
      <c:valAx>
        <c:axId val="14698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5000"/>
                </a:schemeClr>
              </a:solidFill>
              <a:round/>
            </a:ln>
            <a:effectLst/>
          </c:spPr>
        </c:majorGridlines>
        <c:numFmt formatCode="[$€-2]\ #,##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  <a:alpha val="24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56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30</xdr:col>
      <xdr:colOff>84604</xdr:colOff>
      <xdr:row>45</xdr:row>
      <xdr:rowOff>131692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28575" y="0"/>
          <a:ext cx="18344029" cy="8704192"/>
          <a:chOff x="190500" y="116927"/>
          <a:chExt cx="18344029" cy="8704192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90500" y="161751"/>
            <a:ext cx="16168987" cy="8659368"/>
          </a:xfrm>
          <a:prstGeom prst="roundRect">
            <a:avLst>
              <a:gd name="adj" fmla="val 4882"/>
            </a:avLst>
          </a:prstGeom>
          <a:solidFill>
            <a:srgbClr val="39837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09762" y="116927"/>
            <a:ext cx="18224767" cy="8668242"/>
          </a:xfrm>
          <a:prstGeom prst="roundRect">
            <a:avLst>
              <a:gd name="adj" fmla="val 4882"/>
            </a:avLst>
          </a:prstGeom>
          <a:gradFill>
            <a:gsLst>
              <a:gs pos="0">
                <a:srgbClr val="212023"/>
              </a:gs>
              <a:gs pos="28000">
                <a:srgbClr val="17171D"/>
              </a:gs>
              <a:gs pos="100000">
                <a:srgbClr val="212023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" name="Graphic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90599" y="469821"/>
            <a:ext cx="2550460" cy="1015224"/>
          </a:xfrm>
          <a:prstGeom prst="rect">
            <a:avLst/>
          </a:prstGeom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3736041" y="582706"/>
            <a:ext cx="2198594" cy="784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/>
                </a:solidFill>
              </a:rPr>
              <a:t>Financat</a:t>
            </a:r>
            <a:r>
              <a:rPr lang="en-US" sz="1600" baseline="0">
                <a:solidFill>
                  <a:schemeClr val="bg1"/>
                </a:solidFill>
              </a:rPr>
              <a:t> per </a:t>
            </a:r>
            <a:r>
              <a:rPr lang="en-US" sz="1600">
                <a:solidFill>
                  <a:schemeClr val="bg1"/>
                </a:solidFill>
              </a:rPr>
              <a:t>Mitegra </a:t>
            </a:r>
          </a:p>
          <a:p>
            <a:endPara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15</xdr:col>
      <xdr:colOff>315595</xdr:colOff>
      <xdr:row>4</xdr:row>
      <xdr:rowOff>160876</xdr:rowOff>
    </xdr:from>
    <xdr:to>
      <xdr:col>19</xdr:col>
      <xdr:colOff>62253</xdr:colOff>
      <xdr:row>12</xdr:row>
      <xdr:rowOff>182212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451546" y="922876"/>
          <a:ext cx="2182911" cy="1545336"/>
        </a:xfrm>
        <a:prstGeom prst="roundRect">
          <a:avLst/>
        </a:prstGeom>
        <a:solidFill>
          <a:srgbClr val="17171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313765</xdr:colOff>
      <xdr:row>3</xdr:row>
      <xdr:rowOff>11206</xdr:rowOff>
    </xdr:from>
    <xdr:to>
      <xdr:col>15</xdr:col>
      <xdr:colOff>78441</xdr:colOff>
      <xdr:row>7</xdr:row>
      <xdr:rowOff>33618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970059" y="582706"/>
          <a:ext cx="2185147" cy="784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481854</xdr:colOff>
      <xdr:row>5</xdr:row>
      <xdr:rowOff>156882</xdr:rowOff>
    </xdr:from>
    <xdr:to>
      <xdr:col>13</xdr:col>
      <xdr:colOff>571500</xdr:colOff>
      <xdr:row>9</xdr:row>
      <xdr:rowOff>179294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138148" y="1109382"/>
          <a:ext cx="1299881" cy="784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134470</xdr:colOff>
      <xdr:row>3</xdr:row>
      <xdr:rowOff>118878</xdr:rowOff>
    </xdr:from>
    <xdr:to>
      <xdr:col>15</xdr:col>
      <xdr:colOff>153730</xdr:colOff>
      <xdr:row>14</xdr:row>
      <xdr:rowOff>340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6840070" y="690378"/>
          <a:ext cx="2457660" cy="1976962"/>
          <a:chOff x="6790764" y="593911"/>
          <a:chExt cx="2439731" cy="1976962"/>
        </a:xfrm>
      </xdr:grpSpPr>
      <xdr:sp macro="" textlink="">
        <xdr:nvSpPr>
          <xdr:cNvPr id="17" name="Freeform: Shap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 rot="1020000">
            <a:off x="6790764" y="1528491"/>
            <a:ext cx="2256744" cy="1042382"/>
          </a:xfrm>
          <a:custGeom>
            <a:avLst/>
            <a:gdLst>
              <a:gd name="connsiteX0" fmla="*/ 205654 w 2256744"/>
              <a:gd name="connsiteY0" fmla="*/ 5233 h 1042382"/>
              <a:gd name="connsiteX1" fmla="*/ 257561 w 2256744"/>
              <a:gd name="connsiteY1" fmla="*/ 0 h 1042382"/>
              <a:gd name="connsiteX2" fmla="*/ 2052618 w 2256744"/>
              <a:gd name="connsiteY2" fmla="*/ 0 h 1042382"/>
              <a:gd name="connsiteX3" fmla="*/ 2152873 w 2256744"/>
              <a:gd name="connsiteY3" fmla="*/ 20241 h 1042382"/>
              <a:gd name="connsiteX4" fmla="*/ 2188247 w 2256744"/>
              <a:gd name="connsiteY4" fmla="*/ 39441 h 1042382"/>
              <a:gd name="connsiteX5" fmla="*/ 2245422 w 2256744"/>
              <a:gd name="connsiteY5" fmla="*/ 226450 h 1042382"/>
              <a:gd name="connsiteX6" fmla="*/ 2074418 w 2256744"/>
              <a:gd name="connsiteY6" fmla="*/ 548060 h 1042382"/>
              <a:gd name="connsiteX7" fmla="*/ 494597 w 2256744"/>
              <a:gd name="connsiteY7" fmla="*/ 1031060 h 1042382"/>
              <a:gd name="connsiteX8" fmla="*/ 172987 w 2256744"/>
              <a:gd name="connsiteY8" fmla="*/ 860057 h 1042382"/>
              <a:gd name="connsiteX9" fmla="*/ 0 w 2256744"/>
              <a:gd name="connsiteY9" fmla="*/ 294243 h 1042382"/>
              <a:gd name="connsiteX10" fmla="*/ 0 w 2256744"/>
              <a:gd name="connsiteY10" fmla="*/ 257561 h 1042382"/>
              <a:gd name="connsiteX11" fmla="*/ 205654 w 2256744"/>
              <a:gd name="connsiteY11" fmla="*/ 5233 h 104238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256744" h="1042382">
                <a:moveTo>
                  <a:pt x="205654" y="5233"/>
                </a:moveTo>
                <a:cubicBezTo>
                  <a:pt x="222420" y="1802"/>
                  <a:pt x="239780" y="0"/>
                  <a:pt x="257561" y="0"/>
                </a:cubicBezTo>
                <a:lnTo>
                  <a:pt x="2052618" y="0"/>
                </a:lnTo>
                <a:cubicBezTo>
                  <a:pt x="2088180" y="0"/>
                  <a:pt x="2122058" y="7207"/>
                  <a:pt x="2152873" y="20241"/>
                </a:cubicBezTo>
                <a:lnTo>
                  <a:pt x="2188247" y="39441"/>
                </a:lnTo>
                <a:lnTo>
                  <a:pt x="2245422" y="226450"/>
                </a:lnTo>
                <a:cubicBezTo>
                  <a:pt x="2287011" y="362481"/>
                  <a:pt x="2210450" y="506471"/>
                  <a:pt x="2074418" y="548060"/>
                </a:cubicBezTo>
                <a:lnTo>
                  <a:pt x="494597" y="1031060"/>
                </a:lnTo>
                <a:cubicBezTo>
                  <a:pt x="358566" y="1072649"/>
                  <a:pt x="214576" y="996088"/>
                  <a:pt x="172987" y="860057"/>
                </a:cubicBezTo>
                <a:lnTo>
                  <a:pt x="0" y="294243"/>
                </a:lnTo>
                <a:lnTo>
                  <a:pt x="0" y="257561"/>
                </a:lnTo>
                <a:cubicBezTo>
                  <a:pt x="1" y="133095"/>
                  <a:pt x="88288" y="29249"/>
                  <a:pt x="205654" y="5233"/>
                </a:cubicBezTo>
                <a:close/>
              </a:path>
            </a:pathLst>
          </a:custGeom>
          <a:gradFill flip="none" rotWithShape="1">
            <a:gsLst>
              <a:gs pos="2000">
                <a:srgbClr val="4C0085"/>
              </a:gs>
              <a:gs pos="87000">
                <a:srgbClr val="398378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8" name="Freeform: Shap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 rot="1020000">
            <a:off x="6902707" y="593911"/>
            <a:ext cx="2327788" cy="1235317"/>
          </a:xfrm>
          <a:custGeom>
            <a:avLst/>
            <a:gdLst>
              <a:gd name="connsiteX0" fmla="*/ 182326 w 2327788"/>
              <a:gd name="connsiteY0" fmla="*/ 494322 h 1235317"/>
              <a:gd name="connsiteX1" fmla="*/ 1762147 w 2327788"/>
              <a:gd name="connsiteY1" fmla="*/ 11322 h 1235317"/>
              <a:gd name="connsiteX2" fmla="*/ 2083757 w 2327788"/>
              <a:gd name="connsiteY2" fmla="*/ 182325 h 1235317"/>
              <a:gd name="connsiteX3" fmla="*/ 2327788 w 2327788"/>
              <a:gd name="connsiteY3" fmla="*/ 980515 h 1235317"/>
              <a:gd name="connsiteX4" fmla="*/ 2292414 w 2327788"/>
              <a:gd name="connsiteY4" fmla="*/ 961315 h 1235317"/>
              <a:gd name="connsiteX5" fmla="*/ 2192159 w 2327788"/>
              <a:gd name="connsiteY5" fmla="*/ 941074 h 1235317"/>
              <a:gd name="connsiteX6" fmla="*/ 397102 w 2327788"/>
              <a:gd name="connsiteY6" fmla="*/ 941074 h 1235317"/>
              <a:gd name="connsiteX7" fmla="*/ 139541 w 2327788"/>
              <a:gd name="connsiteY7" fmla="*/ 1198635 h 1235317"/>
              <a:gd name="connsiteX8" fmla="*/ 139541 w 2327788"/>
              <a:gd name="connsiteY8" fmla="*/ 1235317 h 1235317"/>
              <a:gd name="connsiteX9" fmla="*/ 11322 w 2327788"/>
              <a:gd name="connsiteY9" fmla="*/ 815932 h 1235317"/>
              <a:gd name="connsiteX10" fmla="*/ 182326 w 2327788"/>
              <a:gd name="connsiteY10" fmla="*/ 494322 h 12353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2327788" h="1235317">
                <a:moveTo>
                  <a:pt x="182326" y="494322"/>
                </a:moveTo>
                <a:lnTo>
                  <a:pt x="1762147" y="11322"/>
                </a:lnTo>
                <a:cubicBezTo>
                  <a:pt x="1898178" y="-30267"/>
                  <a:pt x="2042168" y="46294"/>
                  <a:pt x="2083757" y="182325"/>
                </a:cubicBezTo>
                <a:lnTo>
                  <a:pt x="2327788" y="980515"/>
                </a:lnTo>
                <a:lnTo>
                  <a:pt x="2292414" y="961315"/>
                </a:lnTo>
                <a:cubicBezTo>
                  <a:pt x="2261599" y="948281"/>
                  <a:pt x="2227721" y="941074"/>
                  <a:pt x="2192159" y="941074"/>
                </a:cubicBezTo>
                <a:lnTo>
                  <a:pt x="397102" y="941074"/>
                </a:lnTo>
                <a:cubicBezTo>
                  <a:pt x="254855" y="941074"/>
                  <a:pt x="139541" y="1056388"/>
                  <a:pt x="139541" y="1198635"/>
                </a:cubicBezTo>
                <a:lnTo>
                  <a:pt x="139541" y="1235317"/>
                </a:lnTo>
                <a:lnTo>
                  <a:pt x="11322" y="815932"/>
                </a:lnTo>
                <a:cubicBezTo>
                  <a:pt x="-30267" y="679900"/>
                  <a:pt x="46294" y="535911"/>
                  <a:pt x="182326" y="494322"/>
                </a:cubicBezTo>
                <a:close/>
              </a:path>
            </a:pathLst>
          </a:custGeom>
          <a:solidFill>
            <a:srgbClr val="17171D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11</xdr:col>
      <xdr:colOff>258326</xdr:colOff>
      <xdr:row>10</xdr:row>
      <xdr:rowOff>0</xdr:rowOff>
    </xdr:from>
    <xdr:to>
      <xdr:col>13</xdr:col>
      <xdr:colOff>415913</xdr:colOff>
      <xdr:row>12</xdr:row>
      <xdr:rowOff>156882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985984" y="1905000"/>
          <a:ext cx="1380797" cy="5378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Fitimet</a:t>
          </a:r>
        </a:p>
        <a:p>
          <a:endParaRPr lang="en-US" sz="1600" b="1">
            <a:solidFill>
              <a:schemeClr val="bg1"/>
            </a:solidFill>
          </a:endParaRPr>
        </a:p>
        <a:p>
          <a:endParaRPr lang="en-US" sz="16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314623</xdr:colOff>
      <xdr:row>5</xdr:row>
      <xdr:rowOff>0</xdr:rowOff>
    </xdr:from>
    <xdr:to>
      <xdr:col>14</xdr:col>
      <xdr:colOff>539742</xdr:colOff>
      <xdr:row>6</xdr:row>
      <xdr:rowOff>179293</xdr:rowOff>
    </xdr:to>
    <xdr:sp macro="" textlink="Pivottable!D8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042281" y="952500"/>
          <a:ext cx="2059935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A335C60-F500-49DE-AC29-4854E1188288}" type="TxLink">
            <a:rPr lang="en-US" sz="2400" b="0" i="0" u="none" strike="noStrike" cap="none" spc="0">
              <a:ln>
                <a:noFill/>
              </a:ln>
              <a:solidFill>
                <a:schemeClr val="bg1"/>
              </a:solidFill>
              <a:effectLst/>
              <a:latin typeface="Calibri"/>
              <a:cs typeface="Calibri"/>
            </a:rPr>
            <a:pPr algn="r"/>
            <a:t>-€ 4,145</a:t>
          </a:fld>
          <a:endParaRPr lang="en-US" sz="2400" b="0" cap="none" spc="0">
            <a:ln>
              <a:noFill/>
            </a:ln>
            <a:solidFill>
              <a:schemeClr val="bg1"/>
            </a:solidFill>
            <a:effectLst/>
            <a:latin typeface="Tw Cen MT" panose="020B0602020104020603" pitchFamily="34" charset="0"/>
          </a:endParaRPr>
        </a:p>
      </xdr:txBody>
    </xdr:sp>
    <xdr:clientData/>
  </xdr:twoCellAnchor>
  <xdr:twoCellAnchor>
    <xdr:from>
      <xdr:col>11</xdr:col>
      <xdr:colOff>264722</xdr:colOff>
      <xdr:row>6</xdr:row>
      <xdr:rowOff>133350</xdr:rowOff>
    </xdr:from>
    <xdr:to>
      <xdr:col>14</xdr:col>
      <xdr:colOff>522271</xdr:colOff>
      <xdr:row>7</xdr:row>
      <xdr:rowOff>152400</xdr:rowOff>
    </xdr:to>
    <xdr:sp macro="" textlink="Pivottable!E8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970322" y="1276350"/>
          <a:ext cx="2086349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67AB48-A92A-4B1C-8105-7853E677320E}" type="TxLink">
            <a:rPr lang="en-US" sz="1100" b="0" i="0" u="none" strike="noStrike" cap="none" spc="0">
              <a:ln>
                <a:noFill/>
              </a:ln>
              <a:solidFill>
                <a:srgbClr val="398378"/>
              </a:solidFill>
              <a:effectLst/>
              <a:latin typeface="Calibri"/>
              <a:cs typeface="Calibri"/>
            </a:rPr>
            <a:pPr algn="r"/>
            <a:t>-156%</a:t>
          </a:fld>
          <a:endParaRPr lang="en-US" sz="1600" b="0" cap="none" spc="0">
            <a:ln>
              <a:noFill/>
            </a:ln>
            <a:solidFill>
              <a:srgbClr val="398378"/>
            </a:solidFill>
            <a:effectLst/>
          </a:endParaRPr>
        </a:p>
      </xdr:txBody>
    </xdr:sp>
    <xdr:clientData/>
  </xdr:twoCellAnchor>
  <xdr:twoCellAnchor>
    <xdr:from>
      <xdr:col>11</xdr:col>
      <xdr:colOff>262330</xdr:colOff>
      <xdr:row>7</xdr:row>
      <xdr:rowOff>123661</xdr:rowOff>
    </xdr:from>
    <xdr:to>
      <xdr:col>14</xdr:col>
      <xdr:colOff>519879</xdr:colOff>
      <xdr:row>9</xdr:row>
      <xdr:rowOff>0</xdr:rowOff>
    </xdr:to>
    <xdr:sp macro="" textlink="Pivottable!D11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6989988" y="1457161"/>
          <a:ext cx="2092365" cy="2573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 b="0" i="0" u="none" strike="noStrike" cap="none" spc="0">
              <a:ln>
                <a:noFill/>
              </a:ln>
              <a:solidFill>
                <a:schemeClr val="bg1"/>
              </a:solidFill>
              <a:effectLst/>
              <a:latin typeface="Calibri"/>
              <a:cs typeface="Calibri"/>
            </a:rPr>
            <a:t>Mes.</a:t>
          </a:r>
          <a:endParaRPr lang="en-US" sz="1000" b="0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16</xdr:col>
      <xdr:colOff>368705</xdr:colOff>
      <xdr:row>4</xdr:row>
      <xdr:rowOff>145433</xdr:rowOff>
    </xdr:from>
    <xdr:to>
      <xdr:col>17</xdr:col>
      <xdr:colOff>353143</xdr:colOff>
      <xdr:row>8</xdr:row>
      <xdr:rowOff>59574</xdr:rowOff>
    </xdr:to>
    <xdr:sp macro="" textlink="">
      <xdr:nvSpPr>
        <xdr:cNvPr id="39" name="Isosceles Tri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32637" y="907433"/>
          <a:ext cx="594684" cy="676141"/>
        </a:xfrm>
        <a:prstGeom prst="triangle">
          <a:avLst/>
        </a:prstGeom>
        <a:solidFill>
          <a:srgbClr val="21202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55119</xdr:colOff>
      <xdr:row>4</xdr:row>
      <xdr:rowOff>158009</xdr:rowOff>
    </xdr:from>
    <xdr:to>
      <xdr:col>18</xdr:col>
      <xdr:colOff>50291</xdr:colOff>
      <xdr:row>8</xdr:row>
      <xdr:rowOff>69768</xdr:rowOff>
    </xdr:to>
    <xdr:sp macro="" textlink="">
      <xdr:nvSpPr>
        <xdr:cNvPr id="40" name="Isosceles Tri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10800000">
          <a:off x="10429297" y="920009"/>
          <a:ext cx="605418" cy="673759"/>
        </a:xfrm>
        <a:prstGeom prst="triangle">
          <a:avLst>
            <a:gd name="adj" fmla="val 50000"/>
          </a:avLst>
        </a:prstGeom>
        <a:solidFill>
          <a:srgbClr val="4C008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362512</xdr:colOff>
      <xdr:row>4</xdr:row>
      <xdr:rowOff>158591</xdr:rowOff>
    </xdr:from>
    <xdr:to>
      <xdr:col>18</xdr:col>
      <xdr:colOff>400612</xdr:colOff>
      <xdr:row>8</xdr:row>
      <xdr:rowOff>64681</xdr:rowOff>
    </xdr:to>
    <xdr:sp macro="" textlink="">
      <xdr:nvSpPr>
        <xdr:cNvPr id="26" name="Parallelogra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736690" y="920591"/>
          <a:ext cx="648346" cy="668090"/>
        </a:xfrm>
        <a:prstGeom prst="parallelogram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25323</xdr:colOff>
      <xdr:row>4</xdr:row>
      <xdr:rowOff>158591</xdr:rowOff>
    </xdr:from>
    <xdr:to>
      <xdr:col>17</xdr:col>
      <xdr:colOff>56483</xdr:colOff>
      <xdr:row>8</xdr:row>
      <xdr:rowOff>64681</xdr:rowOff>
    </xdr:to>
    <xdr:sp macro="" textlink="">
      <xdr:nvSpPr>
        <xdr:cNvPr id="34" name="Parallelogram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9789255" y="920591"/>
          <a:ext cx="641406" cy="668090"/>
        </a:xfrm>
        <a:prstGeom prst="parallelogram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335882</xdr:colOff>
      <xdr:row>10</xdr:row>
      <xdr:rowOff>0</xdr:rowOff>
    </xdr:from>
    <xdr:to>
      <xdr:col>19</xdr:col>
      <xdr:colOff>70184</xdr:colOff>
      <xdr:row>12</xdr:row>
      <xdr:rowOff>156882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9509961" y="1905000"/>
          <a:ext cx="2180723" cy="5378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Fakturat pa paguar</a:t>
          </a:r>
        </a:p>
        <a:p>
          <a:endParaRPr lang="en-US" sz="1600" b="1">
            <a:solidFill>
              <a:schemeClr val="bg1"/>
            </a:solidFill>
          </a:endParaRPr>
        </a:p>
        <a:p>
          <a:endParaRPr lang="en-US" sz="16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325856</xdr:colOff>
      <xdr:row>8</xdr:row>
      <xdr:rowOff>90237</xdr:rowOff>
    </xdr:from>
    <xdr:to>
      <xdr:col>18</xdr:col>
      <xdr:colOff>579848</xdr:colOff>
      <xdr:row>10</xdr:row>
      <xdr:rowOff>115303</xdr:rowOff>
    </xdr:to>
    <xdr:sp macro="" textlink="Pivottable!L10">
      <xdr:nvSpPr>
        <xdr:cNvPr id="64" name="TextBox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9499935" y="1614237"/>
          <a:ext cx="2088808" cy="406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053F0F8-BCCE-4E19-AC43-519F86B23CEF}" type="TxLink">
            <a:rPr lang="en-US" sz="2400" b="0" i="0" u="none" strike="noStrike" cap="none" spc="0">
              <a:ln>
                <a:noFill/>
              </a:ln>
              <a:solidFill>
                <a:schemeClr val="bg1"/>
              </a:solidFill>
              <a:effectLst/>
              <a:latin typeface="Calibri"/>
              <a:cs typeface="Calibri"/>
            </a:rPr>
            <a:pPr algn="l"/>
            <a:t>€ 51,541</a:t>
          </a:fld>
          <a:endParaRPr lang="en-US" sz="2400" b="0" cap="none" spc="0">
            <a:ln>
              <a:noFill/>
            </a:ln>
            <a:solidFill>
              <a:schemeClr val="bg1"/>
            </a:solidFill>
            <a:effectLst/>
            <a:latin typeface="Tw Cen MT" panose="020B0602020104020603" pitchFamily="34" charset="0"/>
          </a:endParaRPr>
        </a:p>
      </xdr:txBody>
    </xdr:sp>
    <xdr:clientData/>
  </xdr:twoCellAnchor>
  <xdr:twoCellAnchor>
    <xdr:from>
      <xdr:col>10</xdr:col>
      <xdr:colOff>558673</xdr:colOff>
      <xdr:row>29</xdr:row>
      <xdr:rowOff>18001</xdr:rowOff>
    </xdr:from>
    <xdr:to>
      <xdr:col>18</xdr:col>
      <xdr:colOff>363601</xdr:colOff>
      <xdr:row>32</xdr:row>
      <xdr:rowOff>141445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54673" y="5542501"/>
          <a:ext cx="4681728" cy="694944"/>
        </a:xfrm>
        <a:prstGeom prst="roundRect">
          <a:avLst>
            <a:gd name="adj" fmla="val 50000"/>
          </a:avLst>
        </a:prstGeom>
        <a:solidFill>
          <a:srgbClr val="010101"/>
        </a:solidFill>
        <a:ln>
          <a:noFill/>
        </a:ln>
        <a:effectLst>
          <a:outerShdw blurRad="152400" dist="38100" dir="5400000" sx="103000" sy="103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398378"/>
            </a:solidFill>
          </a:endParaRPr>
        </a:p>
      </xdr:txBody>
    </xdr:sp>
    <xdr:clientData/>
  </xdr:twoCellAnchor>
  <xdr:twoCellAnchor>
    <xdr:from>
      <xdr:col>2</xdr:col>
      <xdr:colOff>465455</xdr:colOff>
      <xdr:row>45</xdr:row>
      <xdr:rowOff>179926</xdr:rowOff>
    </xdr:from>
    <xdr:to>
      <xdr:col>10</xdr:col>
      <xdr:colOff>270383</xdr:colOff>
      <xdr:row>49</xdr:row>
      <xdr:rowOff>112870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84655" y="8752426"/>
          <a:ext cx="4681728" cy="694944"/>
        </a:xfrm>
        <a:prstGeom prst="roundRect">
          <a:avLst>
            <a:gd name="adj" fmla="val 29002"/>
          </a:avLst>
        </a:prstGeom>
        <a:solidFill>
          <a:srgbClr val="010101"/>
        </a:solidFill>
        <a:ln>
          <a:noFill/>
        </a:ln>
        <a:effectLst>
          <a:outerShdw blurRad="152400" dist="38100" dir="5400000" sx="103000" sy="103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398378"/>
            </a:solidFill>
          </a:endParaRPr>
        </a:p>
      </xdr:txBody>
    </xdr:sp>
    <xdr:clientData/>
  </xdr:twoCellAnchor>
  <xdr:twoCellAnchor>
    <xdr:from>
      <xdr:col>10</xdr:col>
      <xdr:colOff>156337</xdr:colOff>
      <xdr:row>24</xdr:row>
      <xdr:rowOff>84676</xdr:rowOff>
    </xdr:from>
    <xdr:to>
      <xdr:col>19</xdr:col>
      <xdr:colOff>156337</xdr:colOff>
      <xdr:row>30</xdr:row>
      <xdr:rowOff>166972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252337" y="4656676"/>
          <a:ext cx="5486400" cy="1225296"/>
        </a:xfrm>
        <a:prstGeom prst="roundRect">
          <a:avLst>
            <a:gd name="adj" fmla="val 29002"/>
          </a:avLst>
        </a:prstGeom>
        <a:solidFill>
          <a:srgbClr val="100F15"/>
        </a:solidFill>
        <a:ln>
          <a:noFill/>
        </a:ln>
        <a:effectLst>
          <a:outerShdw blurRad="127000" dist="38100" dir="5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398378"/>
            </a:solidFill>
          </a:endParaRPr>
        </a:p>
      </xdr:txBody>
    </xdr:sp>
    <xdr:clientData/>
  </xdr:twoCellAnchor>
  <xdr:twoCellAnchor>
    <xdr:from>
      <xdr:col>9</xdr:col>
      <xdr:colOff>144145</xdr:colOff>
      <xdr:row>14</xdr:row>
      <xdr:rowOff>122776</xdr:rowOff>
    </xdr:from>
    <xdr:to>
      <xdr:col>20</xdr:col>
      <xdr:colOff>168529</xdr:colOff>
      <xdr:row>29</xdr:row>
      <xdr:rowOff>45052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630545" y="2789776"/>
          <a:ext cx="6729984" cy="2779776"/>
        </a:xfrm>
        <a:prstGeom prst="roundRect">
          <a:avLst/>
        </a:prstGeom>
        <a:solidFill>
          <a:srgbClr val="100F15"/>
        </a:solidFill>
        <a:ln>
          <a:noFill/>
        </a:ln>
        <a:effectLst>
          <a:outerShdw blurRad="203200" dist="101600" dir="5400000" algn="t" rotWithShape="0">
            <a:prstClr val="black">
              <a:alpha val="7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314325</xdr:colOff>
      <xdr:row>15</xdr:row>
      <xdr:rowOff>180976</xdr:rowOff>
    </xdr:from>
    <xdr:to>
      <xdr:col>19</xdr:col>
      <xdr:colOff>438151</xdr:colOff>
      <xdr:row>29</xdr:row>
      <xdr:rowOff>103726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372626</xdr:colOff>
      <xdr:row>14</xdr:row>
      <xdr:rowOff>142875</xdr:rowOff>
    </xdr:from>
    <xdr:to>
      <xdr:col>12</xdr:col>
      <xdr:colOff>180975</xdr:colOff>
      <xdr:row>17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859026" y="2809875"/>
          <a:ext cx="1637149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Fitimet</a:t>
          </a:r>
        </a:p>
        <a:p>
          <a:endParaRPr lang="en-US" sz="1200" b="1">
            <a:solidFill>
              <a:schemeClr val="bg1"/>
            </a:solidFill>
          </a:endParaRPr>
        </a:p>
        <a:p>
          <a:endParaRPr lang="en-US" sz="12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114301</xdr:colOff>
      <xdr:row>1</xdr:row>
      <xdr:rowOff>66673</xdr:rowOff>
    </xdr:from>
    <xdr:ext cx="3775166" cy="128016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67526"/>
          <a:ext cx="3775166" cy="1280160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</xdr:row>
          <xdr:rowOff>133350</xdr:rowOff>
        </xdr:from>
        <xdr:to>
          <xdr:col>11</xdr:col>
          <xdr:colOff>409575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6</xdr:row>
          <xdr:rowOff>161925</xdr:rowOff>
        </xdr:from>
        <xdr:to>
          <xdr:col>11</xdr:col>
          <xdr:colOff>428625</xdr:colOff>
          <xdr:row>9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217792</xdr:colOff>
      <xdr:row>91</xdr:row>
      <xdr:rowOff>237800</xdr:rowOff>
    </xdr:from>
    <xdr:to>
      <xdr:col>2</xdr:col>
      <xdr:colOff>600635</xdr:colOff>
      <xdr:row>94</xdr:row>
      <xdr:rowOff>278289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792" y="10086650"/>
          <a:ext cx="868618" cy="8977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64606</xdr:colOff>
      <xdr:row>1</xdr:row>
      <xdr:rowOff>8695</xdr:rowOff>
    </xdr:from>
    <xdr:ext cx="2047460" cy="645632"/>
    <xdr:pic>
      <xdr:nvPicPr>
        <xdr:cNvPr id="2" name="image3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06" y="108086"/>
          <a:ext cx="2047460" cy="645632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CC\Downloads\Inventory_Management_System.xlsm" TargetMode="External"/><Relationship Id="rId1" Type="http://schemas.openxmlformats.org/officeDocument/2006/relationships/externalLinkPath" Target="/Users/CCC/Downloads/Inventory_Management_Sys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min"/>
      <sheetName val="Inventory Management"/>
      <sheetName val="Dashboard Data"/>
      <sheetName val="Customers"/>
      <sheetName val="Suppliers"/>
      <sheetName val="Products"/>
      <sheetName val="Orders"/>
      <sheetName val="Order Items"/>
    </sheetNames>
    <sheetDataSet>
      <sheetData sheetId="0">
        <row r="6">
          <cell r="D6" t="str">
            <v>Yes</v>
          </cell>
          <cell r="E6">
            <v>0.1</v>
          </cell>
          <cell r="G6" t="str">
            <v>January</v>
          </cell>
        </row>
        <row r="7">
          <cell r="D7" t="str">
            <v>Yes</v>
          </cell>
          <cell r="E7">
            <v>0.1</v>
          </cell>
          <cell r="G7" t="str">
            <v>February</v>
          </cell>
        </row>
        <row r="8">
          <cell r="G8" t="str">
            <v>March</v>
          </cell>
        </row>
        <row r="9">
          <cell r="G9" t="str">
            <v>April</v>
          </cell>
        </row>
        <row r="10">
          <cell r="G10" t="str">
            <v>May</v>
          </cell>
        </row>
        <row r="11">
          <cell r="G11" t="str">
            <v>June</v>
          </cell>
        </row>
        <row r="12">
          <cell r="G12" t="str">
            <v>July</v>
          </cell>
        </row>
        <row r="13">
          <cell r="G13" t="str">
            <v>August</v>
          </cell>
        </row>
        <row r="14">
          <cell r="G14" t="str">
            <v>September</v>
          </cell>
        </row>
        <row r="15">
          <cell r="G15" t="str">
            <v>October</v>
          </cell>
        </row>
        <row r="16">
          <cell r="G16" t="str">
            <v>November</v>
          </cell>
        </row>
        <row r="17">
          <cell r="G17" t="str">
            <v>December</v>
          </cell>
        </row>
      </sheetData>
      <sheetData sheetId="1"/>
      <sheetData sheetId="2" refreshError="1"/>
      <sheetData sheetId="3">
        <row r="3">
          <cell r="A3" t="str">
            <v>Cust ID</v>
          </cell>
          <cell r="B3" t="str">
            <v>Cust. Name</v>
          </cell>
        </row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</sheetData>
      <sheetData sheetId="4">
        <row r="3">
          <cell r="A3" t="str">
            <v>Supp ID</v>
          </cell>
          <cell r="B3" t="str">
            <v>Supplier Name</v>
          </cell>
        </row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</sheetData>
      <sheetData sheetId="5"/>
      <sheetData sheetId="6">
        <row r="3">
          <cell r="A3" t="str">
            <v>Order #</v>
          </cell>
          <cell r="B3" t="str">
            <v>Order Type</v>
          </cell>
          <cell r="D3" t="str">
            <v>Order Date</v>
          </cell>
          <cell r="E3" t="str">
            <v>Order Total</v>
          </cell>
        </row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  <row r="24">
          <cell r="A24">
            <v>21</v>
          </cell>
        </row>
        <row r="25">
          <cell r="A25">
            <v>22</v>
          </cell>
        </row>
        <row r="26">
          <cell r="A26">
            <v>23</v>
          </cell>
        </row>
        <row r="27">
          <cell r="A27">
            <v>24</v>
          </cell>
        </row>
        <row r="28">
          <cell r="A28">
            <v>25</v>
          </cell>
        </row>
        <row r="29">
          <cell r="A29">
            <v>26</v>
          </cell>
        </row>
        <row r="30">
          <cell r="A30">
            <v>27</v>
          </cell>
        </row>
        <row r="31">
          <cell r="A31">
            <v>28</v>
          </cell>
        </row>
        <row r="32">
          <cell r="A32">
            <v>29</v>
          </cell>
        </row>
        <row r="33">
          <cell r="A33">
            <v>30</v>
          </cell>
        </row>
        <row r="34">
          <cell r="A34">
            <v>31</v>
          </cell>
        </row>
        <row r="35">
          <cell r="A35">
            <v>32</v>
          </cell>
        </row>
        <row r="36">
          <cell r="A36">
            <v>33</v>
          </cell>
        </row>
        <row r="37">
          <cell r="A37">
            <v>34</v>
          </cell>
        </row>
        <row r="38">
          <cell r="A38">
            <v>35</v>
          </cell>
        </row>
        <row r="39">
          <cell r="A39">
            <v>36</v>
          </cell>
        </row>
        <row r="40">
          <cell r="A40">
            <v>37</v>
          </cell>
        </row>
        <row r="41">
          <cell r="A41">
            <v>38</v>
          </cell>
        </row>
        <row r="42">
          <cell r="A42">
            <v>39</v>
          </cell>
        </row>
      </sheetData>
      <sheetData sheetId="7">
        <row r="3">
          <cell r="A3" t="str">
            <v>Order ID</v>
          </cell>
          <cell r="B3" t="str">
            <v>Order Type</v>
          </cell>
          <cell r="C3" t="str">
            <v>Product</v>
          </cell>
          <cell r="E3" t="str">
            <v>Qty</v>
          </cell>
          <cell r="G3" t="str">
            <v>Total</v>
          </cell>
        </row>
        <row r="4">
          <cell r="A4">
            <v>1</v>
          </cell>
        </row>
        <row r="5">
          <cell r="A5">
            <v>1</v>
          </cell>
        </row>
        <row r="6">
          <cell r="A6">
            <v>1</v>
          </cell>
        </row>
        <row r="7">
          <cell r="A7">
            <v>1</v>
          </cell>
        </row>
        <row r="8">
          <cell r="A8">
            <v>1</v>
          </cell>
        </row>
        <row r="9">
          <cell r="A9">
            <v>1</v>
          </cell>
        </row>
        <row r="10">
          <cell r="A10">
            <v>2</v>
          </cell>
        </row>
        <row r="11">
          <cell r="A11">
            <v>2</v>
          </cell>
        </row>
        <row r="12">
          <cell r="A12">
            <v>2</v>
          </cell>
        </row>
        <row r="13">
          <cell r="A13">
            <v>2</v>
          </cell>
        </row>
        <row r="14">
          <cell r="A14">
            <v>3</v>
          </cell>
        </row>
        <row r="15">
          <cell r="A15">
            <v>3</v>
          </cell>
        </row>
        <row r="16">
          <cell r="A16">
            <v>3</v>
          </cell>
        </row>
        <row r="17">
          <cell r="A17">
            <v>3</v>
          </cell>
        </row>
        <row r="18">
          <cell r="A18">
            <v>3</v>
          </cell>
        </row>
        <row r="19">
          <cell r="A19">
            <v>4</v>
          </cell>
        </row>
        <row r="20">
          <cell r="A20">
            <v>4</v>
          </cell>
        </row>
        <row r="21">
          <cell r="A21">
            <v>4</v>
          </cell>
        </row>
        <row r="22">
          <cell r="A22">
            <v>4</v>
          </cell>
        </row>
        <row r="23">
          <cell r="A23">
            <v>5</v>
          </cell>
        </row>
        <row r="24">
          <cell r="A24">
            <v>5</v>
          </cell>
        </row>
        <row r="25">
          <cell r="A25">
            <v>5</v>
          </cell>
        </row>
        <row r="26">
          <cell r="A26">
            <v>5</v>
          </cell>
        </row>
        <row r="27">
          <cell r="A27">
            <v>5</v>
          </cell>
        </row>
        <row r="28">
          <cell r="A28">
            <v>5</v>
          </cell>
        </row>
        <row r="29">
          <cell r="A29">
            <v>5</v>
          </cell>
        </row>
        <row r="30">
          <cell r="A30">
            <v>6</v>
          </cell>
        </row>
        <row r="31">
          <cell r="A31">
            <v>6</v>
          </cell>
        </row>
        <row r="32">
          <cell r="A32">
            <v>6</v>
          </cell>
        </row>
        <row r="33">
          <cell r="A33">
            <v>7</v>
          </cell>
        </row>
        <row r="34">
          <cell r="A34">
            <v>7</v>
          </cell>
        </row>
        <row r="35">
          <cell r="A35">
            <v>7</v>
          </cell>
        </row>
        <row r="36">
          <cell r="A36">
            <v>7</v>
          </cell>
        </row>
        <row r="37">
          <cell r="A37">
            <v>8</v>
          </cell>
        </row>
        <row r="38">
          <cell r="A38">
            <v>8</v>
          </cell>
        </row>
        <row r="39">
          <cell r="A39">
            <v>8</v>
          </cell>
        </row>
        <row r="40">
          <cell r="A40">
            <v>8</v>
          </cell>
        </row>
        <row r="41">
          <cell r="A41">
            <v>9</v>
          </cell>
        </row>
        <row r="42">
          <cell r="A42">
            <v>9</v>
          </cell>
        </row>
        <row r="43">
          <cell r="A43">
            <v>10</v>
          </cell>
        </row>
        <row r="44">
          <cell r="A44">
            <v>10</v>
          </cell>
        </row>
        <row r="45">
          <cell r="A45">
            <v>10</v>
          </cell>
        </row>
        <row r="46">
          <cell r="A46">
            <v>10</v>
          </cell>
        </row>
        <row r="47">
          <cell r="A47">
            <v>10</v>
          </cell>
        </row>
        <row r="48">
          <cell r="A48">
            <v>11</v>
          </cell>
        </row>
        <row r="49">
          <cell r="A49">
            <v>11</v>
          </cell>
        </row>
        <row r="50">
          <cell r="A50">
            <v>11</v>
          </cell>
        </row>
        <row r="51">
          <cell r="A51">
            <v>11</v>
          </cell>
        </row>
        <row r="52">
          <cell r="A52">
            <v>12</v>
          </cell>
        </row>
        <row r="53">
          <cell r="A53">
            <v>12</v>
          </cell>
        </row>
        <row r="54">
          <cell r="A54">
            <v>12</v>
          </cell>
        </row>
        <row r="55">
          <cell r="A55">
            <v>12</v>
          </cell>
        </row>
        <row r="56">
          <cell r="A56">
            <v>12</v>
          </cell>
        </row>
        <row r="57">
          <cell r="A57">
            <v>12</v>
          </cell>
        </row>
        <row r="58">
          <cell r="A58">
            <v>12</v>
          </cell>
        </row>
        <row r="59">
          <cell r="A59">
            <v>13</v>
          </cell>
        </row>
        <row r="60">
          <cell r="A60">
            <v>13</v>
          </cell>
        </row>
        <row r="61">
          <cell r="A61">
            <v>13</v>
          </cell>
        </row>
        <row r="62">
          <cell r="A62">
            <v>14</v>
          </cell>
        </row>
        <row r="63">
          <cell r="A63">
            <v>14</v>
          </cell>
        </row>
        <row r="64">
          <cell r="A64">
            <v>14</v>
          </cell>
        </row>
        <row r="65">
          <cell r="A65">
            <v>15</v>
          </cell>
        </row>
        <row r="66">
          <cell r="A66">
            <v>15</v>
          </cell>
        </row>
        <row r="67">
          <cell r="A67">
            <v>15</v>
          </cell>
        </row>
        <row r="68">
          <cell r="A68">
            <v>16</v>
          </cell>
        </row>
        <row r="69">
          <cell r="A69">
            <v>16</v>
          </cell>
        </row>
        <row r="70">
          <cell r="A70">
            <v>16</v>
          </cell>
        </row>
        <row r="71">
          <cell r="A71">
            <v>17</v>
          </cell>
        </row>
        <row r="72">
          <cell r="A72">
            <v>17</v>
          </cell>
        </row>
        <row r="73">
          <cell r="A73">
            <v>17</v>
          </cell>
        </row>
        <row r="74">
          <cell r="A74">
            <v>18</v>
          </cell>
        </row>
        <row r="75">
          <cell r="A75">
            <v>18</v>
          </cell>
        </row>
        <row r="76">
          <cell r="A76">
            <v>18</v>
          </cell>
        </row>
        <row r="77">
          <cell r="A77">
            <v>19</v>
          </cell>
        </row>
        <row r="78">
          <cell r="A78">
            <v>19</v>
          </cell>
        </row>
        <row r="79">
          <cell r="A79">
            <v>19</v>
          </cell>
        </row>
        <row r="80">
          <cell r="A80">
            <v>20</v>
          </cell>
        </row>
        <row r="81">
          <cell r="A81">
            <v>20</v>
          </cell>
        </row>
        <row r="82">
          <cell r="A82">
            <v>20</v>
          </cell>
        </row>
        <row r="83">
          <cell r="A83">
            <v>21</v>
          </cell>
        </row>
        <row r="84">
          <cell r="A84">
            <v>21</v>
          </cell>
        </row>
        <row r="85">
          <cell r="A85">
            <v>21</v>
          </cell>
        </row>
        <row r="86">
          <cell r="A86">
            <v>22</v>
          </cell>
        </row>
        <row r="87">
          <cell r="A87">
            <v>22</v>
          </cell>
        </row>
        <row r="88">
          <cell r="A88">
            <v>22</v>
          </cell>
        </row>
        <row r="89">
          <cell r="A89">
            <v>23</v>
          </cell>
        </row>
        <row r="90">
          <cell r="A90">
            <v>23</v>
          </cell>
        </row>
        <row r="91">
          <cell r="A91">
            <v>23</v>
          </cell>
        </row>
        <row r="92">
          <cell r="A92">
            <v>24</v>
          </cell>
        </row>
        <row r="93">
          <cell r="A93">
            <v>24</v>
          </cell>
        </row>
        <row r="94">
          <cell r="A94">
            <v>24</v>
          </cell>
        </row>
        <row r="95">
          <cell r="A95">
            <v>25</v>
          </cell>
        </row>
        <row r="96">
          <cell r="A96">
            <v>25</v>
          </cell>
        </row>
        <row r="97">
          <cell r="A97">
            <v>25</v>
          </cell>
        </row>
        <row r="98">
          <cell r="A98">
            <v>26</v>
          </cell>
        </row>
        <row r="99">
          <cell r="A99">
            <v>26</v>
          </cell>
        </row>
        <row r="100">
          <cell r="A100">
            <v>26</v>
          </cell>
        </row>
        <row r="101">
          <cell r="A101">
            <v>27</v>
          </cell>
        </row>
        <row r="102">
          <cell r="A102">
            <v>27</v>
          </cell>
        </row>
        <row r="103">
          <cell r="A103">
            <v>27</v>
          </cell>
        </row>
        <row r="104">
          <cell r="A104">
            <v>28</v>
          </cell>
        </row>
        <row r="105">
          <cell r="A105">
            <v>28</v>
          </cell>
        </row>
        <row r="106">
          <cell r="A106">
            <v>28</v>
          </cell>
        </row>
        <row r="107">
          <cell r="A107">
            <v>29</v>
          </cell>
        </row>
        <row r="108">
          <cell r="A108">
            <v>29</v>
          </cell>
        </row>
        <row r="109">
          <cell r="A109">
            <v>29</v>
          </cell>
        </row>
        <row r="110">
          <cell r="A110">
            <v>30</v>
          </cell>
        </row>
        <row r="111">
          <cell r="A111">
            <v>30</v>
          </cell>
        </row>
        <row r="112">
          <cell r="A112">
            <v>30</v>
          </cell>
        </row>
        <row r="113">
          <cell r="A113">
            <v>31</v>
          </cell>
        </row>
        <row r="114">
          <cell r="A114">
            <v>31</v>
          </cell>
        </row>
        <row r="115">
          <cell r="A115">
            <v>31</v>
          </cell>
        </row>
        <row r="116">
          <cell r="A116">
            <v>32</v>
          </cell>
        </row>
        <row r="117">
          <cell r="A117">
            <v>32</v>
          </cell>
        </row>
        <row r="118">
          <cell r="A118">
            <v>32</v>
          </cell>
        </row>
        <row r="119">
          <cell r="A119">
            <v>33</v>
          </cell>
        </row>
        <row r="120">
          <cell r="A120">
            <v>33</v>
          </cell>
        </row>
        <row r="121">
          <cell r="A121">
            <v>33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C" refreshedDate="45197.301416087961" createdVersion="8" refreshedVersion="8" minRefreshableVersion="3" recordCount="998" xr:uid="{508AE5B3-F377-42BE-9E92-F78EAD8CC3D1}">
  <cacheSource type="worksheet">
    <worksheetSource ref="A1:E1048576" sheet="Fakturat"/>
  </cacheSource>
  <cacheFields count="5">
    <cacheField name="Faktura ID" numFmtId="0">
      <sharedItems containsString="0" containsBlank="1" containsNumber="1" containsInteger="1" minValue="597" maxValue="611"/>
    </cacheField>
    <cacheField name="Klienti" numFmtId="0">
      <sharedItems containsBlank="1"/>
    </cacheField>
    <cacheField name="Shifra" numFmtId="0">
      <sharedItems containsString="0" containsBlank="1" containsNumber="1" minValue="35" maxValue="28780"/>
    </cacheField>
    <cacheField name="Data " numFmtId="169">
      <sharedItems containsNonDate="0" containsDate="1" containsString="0" containsBlank="1" minDate="2023-08-28T00:00:00" maxDate="2023-09-27T00:00:00" count="6">
        <d v="2023-08-28T00:00:00"/>
        <d v="2023-09-14T00:00:00"/>
        <d v="2023-09-22T00:00:00"/>
        <d v="2023-09-23T00:00:00"/>
        <d v="2023-09-26T00:00:00"/>
        <m/>
      </sharedItems>
    </cacheField>
    <cacheField name="Paguar" numFmtId="0">
      <sharedItems containsBlank="1" count="3">
        <s v="Jo"/>
        <s v="P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C" refreshedDate="45197.301417824077" createdVersion="8" refreshedVersion="8" minRefreshableVersion="3" recordCount="13" xr:uid="{2711E3CF-77CE-4062-BC5B-578991DB8EB1}">
  <cacheSource type="worksheet">
    <worksheetSource ref="A1:G14" sheet="të dhënat"/>
  </cacheSource>
  <cacheFields count="7">
    <cacheField name="MUAJ" numFmtId="0">
      <sharedItems containsMixedTypes="1" containsNumber="1" containsInteger="1" minValue="2023" maxValue="2023" count="13">
        <s v="Jan"/>
        <s v="Feb"/>
        <s v="Mar"/>
        <s v="Apr"/>
        <s v="May"/>
        <s v="Jun"/>
        <s v="Jul"/>
        <s v="Aug"/>
        <s v="Sep"/>
        <s v="Oct"/>
        <s v="Nov"/>
        <s v="Dec"/>
        <n v="2023"/>
      </sharedItems>
    </cacheField>
    <cacheField name="Te ardhurat" numFmtId="0">
      <sharedItems containsString="0" containsBlank="1" containsNumber="1" containsInteger="1" minValue="2650" maxValue="2650"/>
    </cacheField>
    <cacheField name="Materialet" numFmtId="0">
      <sharedItems containsString="0" containsBlank="1" containsNumber="1" containsInteger="1" minValue="0" maxValue="0"/>
    </cacheField>
    <cacheField name="Etj" numFmtId="0">
      <sharedItems containsString="0" containsBlank="1" containsNumber="1" containsInteger="1" minValue="-6000" maxValue="-3000"/>
    </cacheField>
    <cacheField name="TVSH" numFmtId="0">
      <sharedItems containsSemiMixedTypes="0" containsString="0" containsNumber="1" containsInteger="1" minValue="-795" maxValue="0"/>
    </cacheField>
    <cacheField name="Fitimet" numFmtId="0">
      <sharedItems containsSemiMixedTypes="0" containsString="0" containsNumber="1" containsInteger="1" minValue="-4145" maxValue="0"/>
    </cacheField>
    <cacheField name="Fitimet %" numFmtId="9">
      <sharedItems containsMixedTypes="1" containsNumber="1" minValue="-1.5641509433962264" maxValue="-0.43207547169811322"/>
    </cacheField>
  </cacheFields>
  <extLst>
    <ext xmlns:x14="http://schemas.microsoft.com/office/spreadsheetml/2009/9/main" uri="{725AE2AE-9491-48be-B2B4-4EB974FC3084}">
      <x14:pivotCacheDefinition pivotCacheId="20913747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">
  <r>
    <n v="597"/>
    <s v="Safet"/>
    <n v="1265"/>
    <x v="0"/>
    <x v="0"/>
  </r>
  <r>
    <n v="598"/>
    <s v="Atli Duka"/>
    <n v="215"/>
    <x v="1"/>
    <x v="0"/>
  </r>
  <r>
    <n v="599"/>
    <s v="Urim Guze"/>
    <n v="40"/>
    <x v="1"/>
    <x v="0"/>
  </r>
  <r>
    <n v="600"/>
    <s v="Edmir"/>
    <n v="75"/>
    <x v="1"/>
    <x v="0"/>
  </r>
  <r>
    <n v="601"/>
    <s v="Gezim"/>
    <n v="35"/>
    <x v="1"/>
    <x v="0"/>
  </r>
  <r>
    <n v="602"/>
    <s v="Sokol Alla"/>
    <n v="280"/>
    <x v="1"/>
    <x v="0"/>
  </r>
  <r>
    <n v="603"/>
    <s v="Asllan JS kompani"/>
    <n v="500"/>
    <x v="1"/>
    <x v="0"/>
  </r>
  <r>
    <n v="604"/>
    <s v="besnik Kasapi"/>
    <n v="2650"/>
    <x v="1"/>
    <x v="1"/>
  </r>
  <r>
    <n v="605"/>
    <s v="Lanti Popinara"/>
    <n v="4820"/>
    <x v="2"/>
    <x v="0"/>
  </r>
  <r>
    <n v="606"/>
    <s v="AMB. Abdulkadr Memedi"/>
    <n v="9620"/>
    <x v="2"/>
    <x v="0"/>
  </r>
  <r>
    <n v="607"/>
    <s v="Sokol Alla"/>
    <n v="350"/>
    <x v="2"/>
    <x v="0"/>
  </r>
  <r>
    <n v="608"/>
    <s v="Guxim Mela"/>
    <n v="950"/>
    <x v="2"/>
    <x v="0"/>
  </r>
  <r>
    <n v="609"/>
    <s v="609 - Ilir Jegeni (mezo bar)"/>
    <n v="2588.29"/>
    <x v="2"/>
    <x v="0"/>
  </r>
  <r>
    <n v="610"/>
    <s v="Armend Dika"/>
    <n v="28780"/>
    <x v="3"/>
    <x v="0"/>
  </r>
  <r>
    <n v="611"/>
    <s v="Mandi"/>
    <n v="2023"/>
    <x v="4"/>
    <x v="0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  <r>
    <m/>
    <m/>
    <m/>
    <x v="5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n v="0"/>
    <n v="0"/>
    <e v="#DIV/0!"/>
  </r>
  <r>
    <x v="1"/>
    <m/>
    <m/>
    <m/>
    <n v="0"/>
    <n v="0"/>
    <e v="#DIV/0!"/>
  </r>
  <r>
    <x v="2"/>
    <m/>
    <m/>
    <m/>
    <n v="0"/>
    <n v="0"/>
    <e v="#DIV/0!"/>
  </r>
  <r>
    <x v="3"/>
    <m/>
    <m/>
    <m/>
    <n v="0"/>
    <n v="0"/>
    <e v="#DIV/0!"/>
  </r>
  <r>
    <x v="4"/>
    <m/>
    <m/>
    <m/>
    <n v="0"/>
    <n v="0"/>
    <e v="#DIV/0!"/>
  </r>
  <r>
    <x v="5"/>
    <m/>
    <m/>
    <m/>
    <n v="0"/>
    <n v="0"/>
    <e v="#DIV/0!"/>
  </r>
  <r>
    <x v="6"/>
    <m/>
    <m/>
    <m/>
    <n v="0"/>
    <n v="0"/>
    <e v="#DIV/0!"/>
  </r>
  <r>
    <x v="7"/>
    <m/>
    <m/>
    <n v="-3000"/>
    <n v="0"/>
    <n v="-3000"/>
    <e v="#DIV/0!"/>
  </r>
  <r>
    <x v="8"/>
    <n v="2650"/>
    <m/>
    <n v="-3000"/>
    <n v="-795"/>
    <n v="-1145"/>
    <n v="-0.43207547169811322"/>
  </r>
  <r>
    <x v="9"/>
    <m/>
    <m/>
    <m/>
    <n v="0"/>
    <n v="0"/>
    <e v="#DIV/0!"/>
  </r>
  <r>
    <x v="10"/>
    <m/>
    <m/>
    <m/>
    <n v="0"/>
    <n v="0"/>
    <e v="#DIV/0!"/>
  </r>
  <r>
    <x v="11"/>
    <m/>
    <m/>
    <m/>
    <n v="0"/>
    <n v="0"/>
    <e v="#DIV/0!"/>
  </r>
  <r>
    <x v="12"/>
    <n v="2650"/>
    <n v="0"/>
    <n v="-6000"/>
    <n v="-795"/>
    <n v="-4145"/>
    <n v="-1.56415094339622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A932E-2668-4670-B904-F4E2B8579E86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9:L10" firstHeaderRow="1" firstDataRow="1" firstDataCol="0" rowPageCount="1" colPageCount="1"/>
  <pivotFields count="5"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Items count="1">
    <i/>
  </rowItems>
  <colItems count="1">
    <i/>
  </colItems>
  <pageFields count="1">
    <pageField fld="4" item="0" hier="-1"/>
  </pageFields>
  <dataFields count="1">
    <dataField name="Sum of Shifra" fld="2" baseField="0" baseItem="0" numFmtId="18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2560FB-EEFE-4AB8-82BF-824A5EE3B309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9:J11" firstHeaderRow="1" firstDataRow="1" firstDataCol="1" rowPageCount="1" colPageCount="1"/>
  <pivotFields count="5">
    <pivotField showAll="0"/>
    <pivotField showAll="0"/>
    <pivotField dataField="1" showAll="0"/>
    <pivotField axis="axisRow" showAll="0">
      <items count="7">
        <item x="0"/>
        <item x="5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1">
    <field x="3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Sum of Shifra" fld="2" baseField="0" baseItem="0" numFmtId="18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A2A43-A347-4F53-B86F-49D382EA54C1}" name="PivotTable6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I18:J31" firstHeaderRow="1" firstDataRow="1" firstDataCol="1"/>
  <pivotFields count="7">
    <pivotField axis="axisRow" showAll="0">
      <items count="14">
        <item h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numFmtId="9" showAll="0"/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Fitimet" fld="5" baseField="0" baseItem="0" numFmtId="180"/>
  </dataFields>
  <formats count="1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40454A-2C59-48A5-9EE9-812C83FFDED5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7:F21" firstHeaderRow="0" firstDataRow="1" firstDataCol="1"/>
  <pivotFields count="7">
    <pivotField axis="axisRow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  <pivotField dataField="1" numFmtId="9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Fitimet" fld="5" baseField="0" baseItem="0" numFmtId="180"/>
    <dataField name="Sum of Fitimet %" fld="6" baseField="0" baseItem="0" numFmtId="9"/>
    <dataField name="Sum of TVSH" fld="4" baseField="0" baseItem="0"/>
  </dataFields>
  <formats count="3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2">
  <rv s="0">
    <v>en-US</v>
    <v>avia77</v>
    <v>268435456</v>
    <v>1</v>
    <v>Powered by Refinitiv</v>
    <v>0</v>
    <v>MKD/EUR</v>
    <v>2</v>
    <v>3</v>
    <v>Finance</v>
    <v>4</v>
    <v>1.6490000000000001E-2</v>
    <v>1.5689999999999999E-2</v>
    <v>7.7999999999999999E-6</v>
    <v>4.7759999999999995E-4</v>
    <v>EUR</v>
    <v>MKD</v>
    <v>1.634E-2</v>
    <v>Currency Pair</v>
    <v>45197.278738425928</v>
    <v>1.6449999999999999E-2</v>
    <v>North Macedonian Denar/Euro FX Cross Rate</v>
    <v>1.6330000000000001E-2</v>
    <v>1.6330000000000001E-2</v>
    <v>1.634E-2</v>
    <v>MKDEUR</v>
    <v>MKD/EUR</v>
  </rv>
  <rv s="1">
    <v>0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</dxfs>
  <richProperties>
    <rPr n="NumberFormat" t="s"/>
    <rPr n="IsTitleField" t="b"/>
  </richProperties>
  <richStyles>
    <rSty dxfid="1">
      <rpv i="0">_([$€-x-euro2] * #,##0.00_);_([$€-x-euro2] * (#,##0.00);_([$€-x-euro2] * "-"??_);_(@_)</rpv>
    </rSty>
    <rSty>
      <rpv i="1">1</rpv>
    </rSty>
    <rSty dxfid="3"/>
    <rSty dxfid="2"/>
    <rSty dxfid="0">
      <rpv i="0">0.00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CF3472-8903-4772-BD50-1458703C9F99}" name="Table4" displayName="Table4" ref="A1:E1048576" totalsRowShown="0" headerRowDxfId="51">
  <autoFilter ref="A1:E1048576" xr:uid="{44CF3472-8903-4772-BD50-1458703C9F99}"/>
  <tableColumns count="5">
    <tableColumn id="1" xr3:uid="{5C1AE1BE-4699-42B4-823F-8655C33EC3D9}" name="Faktura ID" dataDxfId="50"/>
    <tableColumn id="2" xr3:uid="{807E6612-D85E-4361-9E67-F25FC069C35E}" name="Klienti" dataDxfId="49"/>
    <tableColumn id="3" xr3:uid="{7451F6A0-05B4-42C2-AD9D-A9627950E0C1}" name="Shifra" dataDxfId="48"/>
    <tableColumn id="4" xr3:uid="{FC9E8ABF-DB91-411F-9480-DF88A4EB8C36}" name="Data " dataDxfId="47"/>
    <tableColumn id="5" xr3:uid="{521EF0F6-89F6-44D3-9B2F-B79DB0301AF9}" name="Paguar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1A1BB5-65B7-4EED-8405-21D9BA67CECD}" name="Table3" displayName="Table3" ref="B1:G14" totalsRowCount="1" headerRowDxfId="46" dataDxfId="45" headerRowCellStyle="Normal 2" dataCellStyle="Normal 2">
  <autoFilter ref="B1:G13" xr:uid="{F91A1BB5-65B7-4EED-8405-21D9BA67CECD}"/>
  <tableColumns count="6">
    <tableColumn id="1" xr3:uid="{BEFF7450-3F96-45E6-812D-144EC84A05F5}" name="Te ardhurat" totalsRowFunction="sum" dataDxfId="44" totalsRowDxfId="43" dataCellStyle="Normal 2"/>
    <tableColumn id="2" xr3:uid="{C9E87738-FD5D-49A3-84C6-ECC71F59DDDB}" name="Materialet" totalsRowFunction="sum" dataDxfId="42" totalsRowDxfId="41" dataCellStyle="Currency"/>
    <tableColumn id="3" xr3:uid="{C8B18DA8-D62A-477E-B3E4-9C625E27DB4F}" name="Etj" totalsRowFunction="sum" dataDxfId="40" totalsRowDxfId="39" dataCellStyle="Normal 2"/>
    <tableColumn id="5" xr3:uid="{350AD219-7119-4C35-9B10-9F784663877F}" name="TVSH" totalsRowFunction="custom" dataDxfId="38" totalsRowDxfId="37" dataCellStyle="Normal 2">
      <calculatedColumnFormula>-(B2*O2)</calculatedColumnFormula>
      <totalsRowFormula>-(B14*O13)</totalsRowFormula>
    </tableColumn>
    <tableColumn id="6" xr3:uid="{E3A44928-6238-4EB8-B2A3-D49FF765A022}" name="Fitimet" totalsRowFunction="custom" dataDxfId="36" totalsRowDxfId="35" dataCellStyle="Normal 2">
      <calculatedColumnFormula>SUM(Table3[[#This Row],[Te ardhurat]:[TVSH]])</calculatedColumnFormula>
      <totalsRowFormula>SUM(Table3[[#Totals],[Te ardhurat]:[TVSH]])</totalsRowFormula>
    </tableColumn>
    <tableColumn id="17" xr3:uid="{4BEC57B6-85CC-4D29-A654-45F92A03D44F}" name="Fitimet %" totalsRowFunction="custom" totalsRowDxfId="34" dataCellStyle="Percent">
      <calculatedColumnFormula>SUM(Table3[[#This Row],[Te ardhurat]:[TVSH]])/Table3[[#This Row],[Te ardhurat]]</calculatedColumnFormula>
      <totalsRowFormula>SUM(Table3[[#Totals],[Te ardhurat]:[TVSH]])/Table3[[#Totals],[Te ardhurat]]</totalsRow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B268D6-5209-40AD-AC22-D27697BDF04F}" name="Table33" displayName="Table33" ref="I1:N33" totalsRowCount="1" headerRowDxfId="33" dataDxfId="32" totalsRowDxfId="31" headerRowCellStyle="Normal 2" dataCellStyle="Normal 2">
  <autoFilter ref="I1:N32" xr:uid="{AEB268D6-5209-40AD-AC22-D27697BDF04F}"/>
  <tableColumns count="6">
    <tableColumn id="1" xr3:uid="{2128B1CB-57DA-4068-B930-EBCE7A022D02}" name="Te ardhurat" totalsRowFunction="sum" dataDxfId="30" totalsRowDxfId="29" dataCellStyle="Normal 2"/>
    <tableColumn id="2" xr3:uid="{66624D2A-3975-4D8B-8C54-B323A0D172D3}" name="Materialet" totalsRowFunction="sum" dataDxfId="28" totalsRowDxfId="27" dataCellStyle="Currency"/>
    <tableColumn id="4" xr3:uid="{428B3D5C-D95D-43CB-BD6E-3D7A460F6A93}" name="pajisje" totalsRowFunction="sum" dataDxfId="26" totalsRowDxfId="25" dataCellStyle="Normal 2"/>
    <tableColumn id="5" xr3:uid="{09580ED9-8487-4DDB-B3B6-243DD2184065}" name="TVSH" totalsRowFunction="custom" dataDxfId="24" totalsRowDxfId="23" dataCellStyle="Normal 2">
      <calculatedColumnFormula>-(I2*O2)</calculatedColumnFormula>
      <totalsRowFormula>-(I33*O32)</totalsRowFormula>
    </tableColumn>
    <tableColumn id="6" xr3:uid="{A696A458-B853-474A-9222-E1EE61477CA1}" name="Fitimet" totalsRowFunction="custom" dataDxfId="22" totalsRowDxfId="21" dataCellStyle="Normal 2">
      <calculatedColumnFormula>SUM(Table33[[#This Row],[Te ardhurat]:[TVSH]])</calculatedColumnFormula>
      <totalsRowFormula>SUM(Table33[[#Totals],[Te ardhurat]:[TVSH]])</totalsRowFormula>
    </tableColumn>
    <tableColumn id="17" xr3:uid="{14CE794A-80E7-4718-BCC0-B8534147F5EB}" name="Fitimet %" totalsRowFunction="custom" dataDxfId="20" totalsRowDxfId="19" dataCellStyle="Percent" totalsRowCellStyle="Percent">
      <calculatedColumnFormula>SUM(Table33[[#This Row],[Te ardhurat]:[TVSH]])/Table33[[#This Row],[Te ardhurat]]</calculatedColumnFormula>
      <totalsRowFormula>SUM(Table33[[#Totals],[Te ardhurat]:[TVSH]])/Table33[[#Totals],[Te ardhurat]]</totalsRow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780D8-EE03-409A-B0BD-36A544E74C7B}" name="Products" displayName="Products" ref="A3:G125" totalsRowShown="0" headerRowDxfId="15" dataDxfId="13" headerRowBorderDxfId="14" tableBorderDxfId="12" headerRowCellStyle="Currency" dataCellStyle="Currency">
  <tableColumns count="7">
    <tableColumn id="1" xr3:uid="{91EE4451-B2EF-4428-96E3-8380894310EC}" name="Mate. ID" dataDxfId="11"/>
    <tableColumn id="2" xr3:uid="{6BD4A4C6-D263-41DA-8805-D08C802D2873}" name="Emri " dataDxfId="10"/>
    <tableColumn id="3" xr3:uid="{7208A66D-31E8-4D39-A390-5C52971449B6}" name="Pershkrimi"/>
    <tableColumn id="5" xr3:uid="{17E751D2-05E8-429C-81E5-6BACAD73B1CB}" name="Çmimi i blerjes" dataDxfId="9" dataCellStyle="Currency"/>
    <tableColumn id="6" xr3:uid="{8FFC2844-D0A4-46B9-8DD6-52603E0E751B}" name="Çmimi i shitjes" dataDxfId="8" dataCellStyle="Currency"/>
    <tableColumn id="7" xr3:uid="{0DD23B43-14D4-4AAF-92D3-3EF9A5FCD158}" name="Në magazinë" dataDxfId="7"/>
    <tableColumn id="9" xr3:uid="{DAAA46ED-3B91-472B-9B67-DAFE2BF45256}" name="Row" dataDxfId="6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itegra.mk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../AppData/Roaming/Microsoft/Excel/2023/pdf/600%20-%20Edmir.pdf" TargetMode="External"/><Relationship Id="rId13" Type="http://schemas.openxmlformats.org/officeDocument/2006/relationships/hyperlink" Target="../../AppData/Roaming/Microsoft/Excel/2023/excel/603%20-%20Asuan%20JS%20kompani.xlsx" TargetMode="External"/><Relationship Id="rId18" Type="http://schemas.openxmlformats.org/officeDocument/2006/relationships/hyperlink" Target="2023/pdf/605%20-%20Lanti%20Popinara.pdf" TargetMode="External"/><Relationship Id="rId26" Type="http://schemas.openxmlformats.org/officeDocument/2006/relationships/hyperlink" Target="2023/excel/611%20-%20Mandi.xlsx" TargetMode="External"/><Relationship Id="rId3" Type="http://schemas.openxmlformats.org/officeDocument/2006/relationships/hyperlink" Target="../../AppData/Roaming/Microsoft/Excel/2023/excel/598%20-%20Atli%20Duka.xlsx" TargetMode="External"/><Relationship Id="rId21" Type="http://schemas.openxmlformats.org/officeDocument/2006/relationships/hyperlink" Target="2023/excel/607%20-%20Sokol%20Alla.xlsx" TargetMode="External"/><Relationship Id="rId7" Type="http://schemas.openxmlformats.org/officeDocument/2006/relationships/hyperlink" Target="../../AppData/Roaming/Microsoft/Excel/2023/excel/600%20-%20Edmir.xlsx" TargetMode="External"/><Relationship Id="rId12" Type="http://schemas.openxmlformats.org/officeDocument/2006/relationships/hyperlink" Target="../../AppData/Roaming/Microsoft/Excel/2023/pdf/602%20-%20Sokol%20Alla.pdf" TargetMode="External"/><Relationship Id="rId17" Type="http://schemas.openxmlformats.org/officeDocument/2006/relationships/hyperlink" Target="2023/excel/605%20-%20Lanti%20Popinara.xlsx" TargetMode="External"/><Relationship Id="rId25" Type="http://schemas.openxmlformats.org/officeDocument/2006/relationships/hyperlink" Target="2023/pdf/610%20-%20Armend%20Dika.pdf" TargetMode="External"/><Relationship Id="rId2" Type="http://schemas.openxmlformats.org/officeDocument/2006/relationships/hyperlink" Target="../../AppData/Roaming/Microsoft/Excel/2023/pdf/597%20-%20Safet.pdf" TargetMode="External"/><Relationship Id="rId16" Type="http://schemas.openxmlformats.org/officeDocument/2006/relationships/hyperlink" Target="../../AppData/Roaming/Microsoft/Excel/2023/pdf/604%20-%20besnik%20Kasapi.pdf" TargetMode="External"/><Relationship Id="rId20" Type="http://schemas.openxmlformats.org/officeDocument/2006/relationships/hyperlink" Target="2023/pdf/606%20-%20.pdf" TargetMode="External"/><Relationship Id="rId1" Type="http://schemas.openxmlformats.org/officeDocument/2006/relationships/hyperlink" Target="../../AppData/Roaming/Microsoft/Excel/2023/excel/597%20-%20Safet.xlsx" TargetMode="External"/><Relationship Id="rId6" Type="http://schemas.openxmlformats.org/officeDocument/2006/relationships/hyperlink" Target="../../AppData/Roaming/Microsoft/Excel/2023/pdf/599%20-%20Urim%20Guze.pdf" TargetMode="External"/><Relationship Id="rId11" Type="http://schemas.openxmlformats.org/officeDocument/2006/relationships/hyperlink" Target="../../AppData/Roaming/Microsoft/Excel/2023/excel/602%20-%20Sokol%20Alla.xlsx" TargetMode="External"/><Relationship Id="rId24" Type="http://schemas.openxmlformats.org/officeDocument/2006/relationships/hyperlink" Target="2023/excel/610%20-%20Armend%20Dika.xlsx" TargetMode="External"/><Relationship Id="rId5" Type="http://schemas.openxmlformats.org/officeDocument/2006/relationships/hyperlink" Target="../../AppData/Roaming/Microsoft/Excel/2023/excel/599%20-%20Urim%20Guze.xlsx" TargetMode="External"/><Relationship Id="rId15" Type="http://schemas.openxmlformats.org/officeDocument/2006/relationships/hyperlink" Target="../../AppData/Roaming/Microsoft/Excel/2023/excel/604%20-%20besnik%20Kasapi.xlsx" TargetMode="External"/><Relationship Id="rId23" Type="http://schemas.openxmlformats.org/officeDocument/2006/relationships/hyperlink" Target="2023\pdf\607%20-%20Sokol%20Alla.pdf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../../AppData/Roaming/Microsoft/Excel/2023/pdf/601%20-%20Gezim.pdf" TargetMode="External"/><Relationship Id="rId19" Type="http://schemas.openxmlformats.org/officeDocument/2006/relationships/hyperlink" Target="2023/excel/606%20-%20.xlsx" TargetMode="External"/><Relationship Id="rId4" Type="http://schemas.openxmlformats.org/officeDocument/2006/relationships/hyperlink" Target="../../AppData/Roaming/Microsoft/Excel/2023/pdf/598%20-%20Atli%20Duka.pdf" TargetMode="External"/><Relationship Id="rId9" Type="http://schemas.openxmlformats.org/officeDocument/2006/relationships/hyperlink" Target="../../AppData/Roaming/Microsoft/Excel/2023/excel/601%20-%20Gezim.xlsx" TargetMode="External"/><Relationship Id="rId14" Type="http://schemas.openxmlformats.org/officeDocument/2006/relationships/hyperlink" Target="../../AppData/Roaming/Microsoft/Excel/2023/pdf/603%20-%20Asuan%20JS%20kompani.pdf" TargetMode="External"/><Relationship Id="rId22" Type="http://schemas.openxmlformats.org/officeDocument/2006/relationships/hyperlink" Target="2023\pdf\607%20-%20Sokol%20Alla.pdf" TargetMode="External"/><Relationship Id="rId27" Type="http://schemas.openxmlformats.org/officeDocument/2006/relationships/hyperlink" Target="2023/pdf/611%20-%20Mandi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mitegra.mk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0961B-5636-4DA3-B805-BF8DD04A834E}">
  <sheetPr codeName="Sheet4">
    <tabColor rgb="FF4C0085"/>
  </sheetPr>
  <dimension ref="AB11"/>
  <sheetViews>
    <sheetView showGridLines="0" showRowColHeaders="0" zoomScaleNormal="100" workbookViewId="0">
      <selection activeCell="L58" sqref="L58"/>
    </sheetView>
  </sheetViews>
  <sheetFormatPr defaultColWidth="9.140625" defaultRowHeight="15"/>
  <cols>
    <col min="1" max="16384" width="9.140625" style="190"/>
  </cols>
  <sheetData>
    <row r="11" spans="28:28">
      <c r="AB11" s="21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87B62-7AAE-4490-819D-A14A3AEC80CD}">
  <sheetPr codeName="Sheet1" filterMode="1">
    <pageSetUpPr fitToPage="1"/>
  </sheetPr>
  <dimension ref="A1:AD116"/>
  <sheetViews>
    <sheetView showGridLines="0" zoomScaleNormal="100" workbookViewId="0">
      <selection activeCell="K22" sqref="K22"/>
    </sheetView>
  </sheetViews>
  <sheetFormatPr defaultRowHeight="15"/>
  <cols>
    <col min="1" max="1" width="3.42578125" customWidth="1"/>
    <col min="2" max="2" width="3.85546875" customWidth="1"/>
    <col min="3" max="3" width="65" customWidth="1"/>
    <col min="6" max="6" width="15" customWidth="1"/>
    <col min="7" max="7" width="13.140625" customWidth="1"/>
    <col min="8" max="8" width="4.140625" hidden="1" customWidth="1"/>
    <col min="11" max="11" width="9.140625" customWidth="1"/>
    <col min="16" max="16" width="17.42578125" customWidth="1"/>
  </cols>
  <sheetData>
    <row r="1" spans="1:30" ht="7.5" customHeight="1">
      <c r="A1" s="301" t="s">
        <v>0</v>
      </c>
      <c r="B1" s="301"/>
      <c r="C1" s="301"/>
      <c r="D1" s="303" t="s">
        <v>1</v>
      </c>
      <c r="E1" s="303"/>
      <c r="F1" s="303"/>
      <c r="G1" s="303"/>
      <c r="H1" s="43"/>
    </row>
    <row r="2" spans="1:30">
      <c r="A2" s="301"/>
      <c r="B2" s="301"/>
      <c r="C2" s="301"/>
      <c r="D2" s="303"/>
      <c r="E2" s="303"/>
      <c r="F2" s="303"/>
      <c r="G2" s="303"/>
      <c r="H2" s="43"/>
    </row>
    <row r="3" spans="1:30">
      <c r="A3" s="301"/>
      <c r="B3" s="301"/>
      <c r="C3" s="301"/>
      <c r="D3" s="303"/>
      <c r="E3" s="303"/>
      <c r="F3" s="303"/>
      <c r="G3" s="303"/>
      <c r="H3" s="43"/>
    </row>
    <row r="4" spans="1:30">
      <c r="A4" s="301"/>
      <c r="B4" s="301"/>
      <c r="C4" s="301"/>
      <c r="D4" s="45" t="s">
        <v>2</v>
      </c>
      <c r="E4" s="45"/>
      <c r="F4" s="45"/>
      <c r="G4" s="45"/>
      <c r="H4" s="45"/>
    </row>
    <row r="5" spans="1:30" ht="15" customHeight="1">
      <c r="A5" s="301"/>
      <c r="B5" s="301"/>
      <c r="C5" s="301"/>
      <c r="D5" t="s">
        <v>3</v>
      </c>
    </row>
    <row r="6" spans="1:30" ht="15" customHeight="1">
      <c r="A6" s="301"/>
      <c r="B6" s="301"/>
      <c r="C6" s="301"/>
      <c r="D6" s="304">
        <v>300170000030340</v>
      </c>
      <c r="E6" s="304"/>
      <c r="F6" s="304"/>
      <c r="G6" s="44"/>
      <c r="H6" s="44"/>
    </row>
    <row r="7" spans="1:30" ht="15" customHeight="1">
      <c r="A7" s="301"/>
      <c r="B7" s="301"/>
      <c r="C7" s="301"/>
      <c r="D7" t="s">
        <v>4</v>
      </c>
    </row>
    <row r="8" spans="1:30">
      <c r="A8" s="301"/>
      <c r="B8" s="301"/>
      <c r="C8" s="301"/>
      <c r="D8" s="45" t="s">
        <v>5</v>
      </c>
      <c r="E8" s="45"/>
      <c r="F8" s="45"/>
      <c r="G8" s="45"/>
      <c r="H8" s="45"/>
    </row>
    <row r="9" spans="1:30">
      <c r="A9" s="301"/>
      <c r="B9" s="301"/>
      <c r="C9" s="301"/>
      <c r="D9" s="45" t="s">
        <v>6</v>
      </c>
      <c r="E9" s="45"/>
      <c r="F9" s="45"/>
      <c r="G9" s="45"/>
      <c r="H9" s="45"/>
    </row>
    <row r="10" spans="1:30" ht="15.75" thickBot="1">
      <c r="A10" s="302"/>
      <c r="B10" s="302"/>
      <c r="C10" s="302"/>
      <c r="D10" s="305">
        <v>38946791241</v>
      </c>
      <c r="E10" s="305"/>
      <c r="F10" s="305"/>
      <c r="G10" s="305"/>
      <c r="N10" s="38"/>
      <c r="P10" s="38"/>
      <c r="R10" s="38"/>
      <c r="T10" s="38"/>
      <c r="V10" s="38"/>
      <c r="X10" s="38"/>
      <c r="Z10" s="38"/>
      <c r="AB10" s="38"/>
      <c r="AD10" s="38"/>
    </row>
    <row r="11" spans="1:30" ht="15.75" thickTop="1">
      <c r="A11" s="1" t="s">
        <v>0</v>
      </c>
      <c r="B11" s="306" t="s">
        <v>8</v>
      </c>
      <c r="C11" s="306"/>
      <c r="D11" s="306"/>
      <c r="E11" s="51" t="s">
        <v>7</v>
      </c>
      <c r="F11" s="51"/>
      <c r="G11" s="51"/>
      <c r="N11" s="39"/>
      <c r="P11" s="39"/>
      <c r="R11" s="39"/>
      <c r="T11" s="39"/>
      <c r="V11" s="39"/>
      <c r="X11" s="39"/>
      <c r="Z11" s="39"/>
      <c r="AB11" s="39"/>
      <c r="AD11" s="39"/>
    </row>
    <row r="12" spans="1:30" ht="18.75" customHeight="1">
      <c r="A12" s="2"/>
      <c r="B12" s="53">
        <v>611</v>
      </c>
      <c r="C12" s="39"/>
      <c r="D12" s="277"/>
      <c r="E12" s="282" t="s">
        <v>248</v>
      </c>
      <c r="F12" s="277"/>
      <c r="G12" s="277"/>
    </row>
    <row r="13" spans="1:30">
      <c r="A13" s="2"/>
      <c r="B13" s="308" t="s">
        <v>9</v>
      </c>
      <c r="C13" s="308"/>
      <c r="D13" s="308"/>
      <c r="E13" s="56"/>
      <c r="F13" s="54"/>
      <c r="G13" s="49"/>
    </row>
    <row r="14" spans="1:30" ht="15" customHeight="1">
      <c r="A14" s="2"/>
      <c r="B14" s="311">
        <v>45195</v>
      </c>
      <c r="C14" s="312"/>
      <c r="D14" s="52"/>
      <c r="E14" s="56"/>
      <c r="F14" s="55"/>
      <c r="G14" s="50"/>
    </row>
    <row r="15" spans="1:30" ht="15.75" customHeight="1">
      <c r="A15" s="2"/>
      <c r="B15" s="309" t="s">
        <v>11</v>
      </c>
      <c r="C15" s="309"/>
      <c r="D15" s="309"/>
      <c r="E15" s="50" t="s">
        <v>10</v>
      </c>
      <c r="F15" s="50"/>
      <c r="G15" s="50"/>
    </row>
    <row r="16" spans="1:30" ht="15.75" thickBot="1">
      <c r="A16" s="2"/>
      <c r="B16" s="307">
        <v>1250</v>
      </c>
      <c r="C16" s="307"/>
      <c r="D16" s="4"/>
      <c r="E16" s="5"/>
      <c r="F16" s="31"/>
      <c r="G16" s="31"/>
    </row>
    <row r="17" spans="1:22" ht="7.5" customHeight="1" thickBot="1">
      <c r="A17" s="2"/>
      <c r="B17" s="29"/>
      <c r="C17" s="30"/>
      <c r="D17" s="30"/>
      <c r="E17" s="30"/>
      <c r="F17" s="30"/>
      <c r="G17" s="30"/>
      <c r="H17" s="3"/>
      <c r="I17" s="3"/>
    </row>
    <row r="18" spans="1:22" ht="18.75" customHeight="1">
      <c r="A18" s="2"/>
      <c r="B18" s="27"/>
      <c r="C18" s="28" t="s">
        <v>234</v>
      </c>
      <c r="D18" s="28"/>
      <c r="E18" s="28"/>
      <c r="F18" s="28"/>
      <c r="G18" s="28"/>
      <c r="M18" t="s">
        <v>0</v>
      </c>
    </row>
    <row r="19" spans="1:22" ht="18" customHeight="1" thickBot="1">
      <c r="A19" s="2"/>
      <c r="B19" s="6" t="s">
        <v>12</v>
      </c>
      <c r="C19" s="18" t="s">
        <v>13</v>
      </c>
      <c r="D19" s="7" t="s">
        <v>14</v>
      </c>
      <c r="E19" s="8" t="s">
        <v>15</v>
      </c>
      <c r="F19" s="8" t="s">
        <v>16</v>
      </c>
      <c r="G19" s="8" t="s">
        <v>18</v>
      </c>
      <c r="H19" s="8" t="s">
        <v>24</v>
      </c>
      <c r="K19" s="8"/>
      <c r="N19" s="8"/>
    </row>
    <row r="20" spans="1:22" s="275" customFormat="1" ht="16.5" customHeight="1" thickBot="1">
      <c r="A20" s="273"/>
      <c r="B20" s="22">
        <v>1</v>
      </c>
      <c r="C20" s="274" t="s">
        <v>249</v>
      </c>
      <c r="D20" s="23">
        <v>1</v>
      </c>
      <c r="E20" s="23" t="s">
        <v>19</v>
      </c>
      <c r="F20" s="283">
        <v>550</v>
      </c>
      <c r="G20" s="283">
        <f>D20*F20</f>
        <v>550</v>
      </c>
      <c r="H20" s="25">
        <f>IF(LEN(C19)&gt;0,1,0)</f>
        <v>1</v>
      </c>
      <c r="Q20" s="276"/>
      <c r="R20" s="276"/>
      <c r="S20" s="276"/>
    </row>
    <row r="21" spans="1:22" s="25" customFormat="1" ht="15" customHeight="1" thickBot="1">
      <c r="A21" s="21"/>
      <c r="B21" s="22">
        <v>2</v>
      </c>
      <c r="C21" s="19" t="s">
        <v>250</v>
      </c>
      <c r="D21" s="23">
        <v>7</v>
      </c>
      <c r="E21" s="23" t="s">
        <v>19</v>
      </c>
      <c r="F21" s="283">
        <v>60</v>
      </c>
      <c r="G21" s="283">
        <f>D21*F21</f>
        <v>420</v>
      </c>
      <c r="H21" s="25">
        <f t="shared" ref="H21:H69" si="0">IF(LEN(C20)&gt;0,1,0)</f>
        <v>1</v>
      </c>
      <c r="M21"/>
      <c r="N21"/>
      <c r="O21"/>
      <c r="P21"/>
      <c r="Q21"/>
      <c r="R21"/>
      <c r="S21"/>
    </row>
    <row r="22" spans="1:22" s="25" customFormat="1" ht="15" customHeight="1" thickBot="1">
      <c r="A22" s="21"/>
      <c r="B22" s="22">
        <v>3</v>
      </c>
      <c r="C22" s="19" t="s">
        <v>257</v>
      </c>
      <c r="D22" s="23">
        <v>7</v>
      </c>
      <c r="E22" s="23" t="s">
        <v>19</v>
      </c>
      <c r="F22" s="283">
        <v>25</v>
      </c>
      <c r="G22" s="283">
        <f>D22*F22</f>
        <v>175</v>
      </c>
      <c r="H22" s="25">
        <f t="shared" si="0"/>
        <v>1</v>
      </c>
      <c r="M22"/>
      <c r="N22"/>
      <c r="O22"/>
      <c r="P22"/>
      <c r="Q22"/>
      <c r="R22" s="8"/>
      <c r="S22"/>
    </row>
    <row r="23" spans="1:22" s="25" customFormat="1" ht="15" customHeight="1" thickBot="1">
      <c r="A23" s="21"/>
      <c r="B23" s="22">
        <v>4</v>
      </c>
      <c r="C23" s="19" t="s">
        <v>256</v>
      </c>
      <c r="D23" s="23">
        <v>3</v>
      </c>
      <c r="E23" s="23" t="s">
        <v>19</v>
      </c>
      <c r="F23" s="283">
        <v>102</v>
      </c>
      <c r="G23" s="283">
        <f t="shared" ref="G23:G69" si="1">D23*F23</f>
        <v>306</v>
      </c>
      <c r="H23" s="25">
        <f t="shared" si="0"/>
        <v>1</v>
      </c>
      <c r="M23"/>
      <c r="N23"/>
      <c r="O23"/>
      <c r="P23"/>
    </row>
    <row r="24" spans="1:22" s="25" customFormat="1" ht="15" customHeight="1" thickBot="1">
      <c r="A24" s="21"/>
      <c r="B24" s="22">
        <v>5</v>
      </c>
      <c r="C24" s="19" t="s">
        <v>255</v>
      </c>
      <c r="D24" s="23">
        <v>2</v>
      </c>
      <c r="E24" s="23" t="s">
        <v>242</v>
      </c>
      <c r="F24" s="283">
        <v>116</v>
      </c>
      <c r="G24" s="283">
        <f t="shared" si="1"/>
        <v>232</v>
      </c>
      <c r="H24" s="25">
        <f t="shared" si="0"/>
        <v>1</v>
      </c>
      <c r="M24"/>
      <c r="N24"/>
      <c r="O24"/>
      <c r="P24"/>
      <c r="Q24"/>
      <c r="R24"/>
      <c r="S24"/>
      <c r="V24"/>
    </row>
    <row r="25" spans="1:22" s="25" customFormat="1" ht="15" customHeight="1" thickBot="1">
      <c r="A25" s="21"/>
      <c r="B25" s="22">
        <v>6</v>
      </c>
      <c r="C25" s="19" t="s">
        <v>254</v>
      </c>
      <c r="D25" s="23">
        <v>1</v>
      </c>
      <c r="E25" s="23" t="s">
        <v>19</v>
      </c>
      <c r="F25" s="283">
        <v>140</v>
      </c>
      <c r="G25" s="283">
        <f t="shared" si="1"/>
        <v>140</v>
      </c>
      <c r="H25" s="25">
        <f t="shared" si="0"/>
        <v>1</v>
      </c>
      <c r="M25"/>
      <c r="N25"/>
      <c r="O25"/>
      <c r="P25"/>
      <c r="Q25"/>
      <c r="R25"/>
      <c r="S25"/>
      <c r="V25"/>
    </row>
    <row r="26" spans="1:22" s="25" customFormat="1" ht="15" customHeight="1" thickBot="1">
      <c r="A26" s="21"/>
      <c r="B26" s="22">
        <v>7</v>
      </c>
      <c r="C26" s="19" t="s">
        <v>251</v>
      </c>
      <c r="D26" s="23">
        <v>1</v>
      </c>
      <c r="E26" s="23" t="s">
        <v>19</v>
      </c>
      <c r="F26" s="284">
        <v>70</v>
      </c>
      <c r="G26" s="283">
        <f t="shared" si="1"/>
        <v>70</v>
      </c>
      <c r="H26" s="25">
        <f t="shared" si="0"/>
        <v>1</v>
      </c>
      <c r="M26"/>
      <c r="N26"/>
      <c r="O26"/>
      <c r="P26"/>
      <c r="Q26"/>
      <c r="R26"/>
      <c r="S26"/>
      <c r="V26"/>
    </row>
    <row r="27" spans="1:22" s="25" customFormat="1" ht="15" customHeight="1" thickBot="1">
      <c r="A27" s="21"/>
      <c r="B27" s="22">
        <v>8</v>
      </c>
      <c r="C27" s="19" t="s">
        <v>252</v>
      </c>
      <c r="D27" s="23">
        <v>1</v>
      </c>
      <c r="E27" s="23" t="s">
        <v>19</v>
      </c>
      <c r="F27" s="284">
        <v>80</v>
      </c>
      <c r="G27" s="283">
        <f>D27*F27</f>
        <v>80</v>
      </c>
      <c r="H27" s="25">
        <f t="shared" si="0"/>
        <v>1</v>
      </c>
      <c r="M27"/>
      <c r="N27"/>
      <c r="O27"/>
      <c r="P27"/>
      <c r="Q27"/>
      <c r="R27"/>
      <c r="S27"/>
      <c r="V27"/>
    </row>
    <row r="28" spans="1:22" s="25" customFormat="1" ht="15" customHeight="1" thickBot="1">
      <c r="A28" s="21"/>
      <c r="B28" s="22">
        <v>9</v>
      </c>
      <c r="C28" s="19" t="s">
        <v>253</v>
      </c>
      <c r="D28" s="23">
        <v>1</v>
      </c>
      <c r="E28" s="23" t="s">
        <v>19</v>
      </c>
      <c r="F28" s="284">
        <v>50</v>
      </c>
      <c r="G28" s="283">
        <f t="shared" si="1"/>
        <v>50</v>
      </c>
      <c r="H28" s="25">
        <f t="shared" si="0"/>
        <v>1</v>
      </c>
      <c r="M28"/>
      <c r="N28"/>
      <c r="O28"/>
      <c r="P28"/>
      <c r="Q28"/>
      <c r="R28"/>
      <c r="S28"/>
      <c r="V28"/>
    </row>
    <row r="29" spans="1:22" s="25" customFormat="1" ht="15" customHeight="1" thickBot="1">
      <c r="A29" s="21"/>
      <c r="B29" s="22">
        <v>10</v>
      </c>
      <c r="C29" s="19"/>
      <c r="D29" s="23"/>
      <c r="E29" s="23" t="s">
        <v>242</v>
      </c>
      <c r="F29" s="284"/>
      <c r="G29" s="283">
        <f t="shared" si="1"/>
        <v>0</v>
      </c>
      <c r="H29" s="25">
        <f t="shared" si="0"/>
        <v>1</v>
      </c>
      <c r="M29"/>
      <c r="N29"/>
      <c r="O29"/>
      <c r="P29"/>
      <c r="Q29"/>
      <c r="R29"/>
      <c r="S29"/>
      <c r="V29"/>
    </row>
    <row r="30" spans="1:22" s="25" customFormat="1" ht="15" hidden="1" customHeight="1" thickBot="1">
      <c r="A30" s="21"/>
      <c r="B30" s="22">
        <v>11</v>
      </c>
      <c r="C30" s="19"/>
      <c r="D30" s="23"/>
      <c r="E30" s="23" t="s">
        <v>242</v>
      </c>
      <c r="F30" s="280"/>
      <c r="G30" s="279">
        <f t="shared" si="1"/>
        <v>0</v>
      </c>
      <c r="H30" s="25">
        <f t="shared" si="0"/>
        <v>0</v>
      </c>
      <c r="M30"/>
      <c r="N30"/>
      <c r="O30"/>
      <c r="P30"/>
      <c r="Q30"/>
      <c r="R30"/>
      <c r="S30"/>
      <c r="V30"/>
    </row>
    <row r="31" spans="1:22" s="25" customFormat="1" ht="15" hidden="1" customHeight="1" thickBot="1">
      <c r="A31" s="21"/>
      <c r="B31" s="22">
        <v>12</v>
      </c>
      <c r="C31" s="19"/>
      <c r="D31" s="23"/>
      <c r="E31" s="23" t="s">
        <v>242</v>
      </c>
      <c r="F31" s="280"/>
      <c r="G31" s="279">
        <f t="shared" si="1"/>
        <v>0</v>
      </c>
      <c r="H31" s="25">
        <f t="shared" si="0"/>
        <v>0</v>
      </c>
      <c r="Q31"/>
      <c r="R31"/>
      <c r="S31"/>
      <c r="V31"/>
    </row>
    <row r="32" spans="1:22" s="25" customFormat="1" ht="15" hidden="1" customHeight="1" thickBot="1">
      <c r="A32" s="21"/>
      <c r="B32" s="22">
        <v>13</v>
      </c>
      <c r="C32" s="19"/>
      <c r="D32" s="23"/>
      <c r="E32" s="23" t="s">
        <v>19</v>
      </c>
      <c r="F32" s="280"/>
      <c r="G32" s="279">
        <f t="shared" si="1"/>
        <v>0</v>
      </c>
      <c r="H32" s="25">
        <f t="shared" si="0"/>
        <v>0</v>
      </c>
      <c r="Q32"/>
      <c r="R32"/>
      <c r="S32"/>
    </row>
    <row r="33" spans="1:19" s="25" customFormat="1" ht="15" hidden="1" customHeight="1" thickBot="1">
      <c r="A33" s="21"/>
      <c r="B33" s="22">
        <v>14</v>
      </c>
      <c r="C33" s="19"/>
      <c r="D33" s="23"/>
      <c r="E33" s="23" t="s">
        <v>19</v>
      </c>
      <c r="F33" s="280"/>
      <c r="G33" s="279">
        <f t="shared" si="1"/>
        <v>0</v>
      </c>
      <c r="H33" s="25">
        <f t="shared" si="0"/>
        <v>0</v>
      </c>
      <c r="Q33"/>
      <c r="R33"/>
      <c r="S33"/>
    </row>
    <row r="34" spans="1:19" s="25" customFormat="1" ht="15" hidden="1" customHeight="1" thickBot="1">
      <c r="A34" s="21"/>
      <c r="B34" s="22">
        <v>15</v>
      </c>
      <c r="C34" s="19"/>
      <c r="D34" s="23"/>
      <c r="E34" s="23" t="s">
        <v>19</v>
      </c>
      <c r="F34" s="280"/>
      <c r="G34" s="279">
        <f t="shared" si="1"/>
        <v>0</v>
      </c>
      <c r="H34" s="25">
        <f t="shared" si="0"/>
        <v>0</v>
      </c>
    </row>
    <row r="35" spans="1:19" s="25" customFormat="1" ht="15" hidden="1" customHeight="1" thickBot="1">
      <c r="A35" s="21"/>
      <c r="B35" s="22">
        <v>16</v>
      </c>
      <c r="C35" s="19"/>
      <c r="D35" s="23"/>
      <c r="E35" s="23" t="s">
        <v>19</v>
      </c>
      <c r="F35" s="280"/>
      <c r="G35" s="279">
        <f t="shared" si="1"/>
        <v>0</v>
      </c>
      <c r="H35" s="25">
        <f t="shared" si="0"/>
        <v>0</v>
      </c>
    </row>
    <row r="36" spans="1:19" s="25" customFormat="1" ht="15" hidden="1" customHeight="1" thickBot="1">
      <c r="A36" s="21"/>
      <c r="B36" s="22">
        <v>17</v>
      </c>
      <c r="C36" s="19"/>
      <c r="D36" s="23"/>
      <c r="E36" s="23" t="s">
        <v>19</v>
      </c>
      <c r="F36" s="280"/>
      <c r="G36" s="279">
        <f t="shared" si="1"/>
        <v>0</v>
      </c>
      <c r="H36" s="25">
        <f t="shared" si="0"/>
        <v>0</v>
      </c>
    </row>
    <row r="37" spans="1:19" s="25" customFormat="1" ht="15" hidden="1" customHeight="1" thickBot="1">
      <c r="A37" s="21"/>
      <c r="B37" s="22">
        <v>18</v>
      </c>
      <c r="C37" s="19"/>
      <c r="D37" s="23"/>
      <c r="E37" s="23" t="s">
        <v>19</v>
      </c>
      <c r="F37" s="280"/>
      <c r="G37" s="279">
        <f t="shared" si="1"/>
        <v>0</v>
      </c>
      <c r="H37" s="25">
        <f t="shared" si="0"/>
        <v>0</v>
      </c>
    </row>
    <row r="38" spans="1:19" s="25" customFormat="1" ht="15" hidden="1" customHeight="1" thickBot="1">
      <c r="A38" s="21"/>
      <c r="B38" s="22">
        <v>19</v>
      </c>
      <c r="C38" s="19"/>
      <c r="D38" s="23"/>
      <c r="E38" s="23" t="s">
        <v>19</v>
      </c>
      <c r="F38" s="23"/>
      <c r="G38" s="24">
        <f t="shared" si="1"/>
        <v>0</v>
      </c>
      <c r="H38" s="25">
        <f t="shared" si="0"/>
        <v>0</v>
      </c>
    </row>
    <row r="39" spans="1:19" s="25" customFormat="1" ht="15" hidden="1" customHeight="1" thickBot="1">
      <c r="A39" s="21"/>
      <c r="B39" s="22">
        <v>20</v>
      </c>
      <c r="C39" s="19"/>
      <c r="D39" s="23"/>
      <c r="E39" s="23" t="s">
        <v>19</v>
      </c>
      <c r="F39" s="23"/>
      <c r="G39" s="24">
        <f t="shared" si="1"/>
        <v>0</v>
      </c>
      <c r="H39" s="25">
        <f t="shared" si="0"/>
        <v>0</v>
      </c>
    </row>
    <row r="40" spans="1:19" s="25" customFormat="1" ht="15" hidden="1" customHeight="1" thickBot="1">
      <c r="A40" s="21"/>
      <c r="B40" s="22">
        <v>21</v>
      </c>
      <c r="C40" s="19"/>
      <c r="D40" s="23"/>
      <c r="E40" s="23" t="s">
        <v>19</v>
      </c>
      <c r="F40" s="23"/>
      <c r="G40" s="24">
        <f t="shared" si="1"/>
        <v>0</v>
      </c>
      <c r="H40" s="25">
        <f t="shared" si="0"/>
        <v>0</v>
      </c>
    </row>
    <row r="41" spans="1:19" s="25" customFormat="1" ht="15" hidden="1" customHeight="1" thickBot="1">
      <c r="A41" s="21"/>
      <c r="B41" s="22">
        <v>22</v>
      </c>
      <c r="C41" s="19"/>
      <c r="D41" s="23"/>
      <c r="E41" s="23" t="s">
        <v>19</v>
      </c>
      <c r="F41" s="23"/>
      <c r="G41" s="24">
        <f t="shared" si="1"/>
        <v>0</v>
      </c>
      <c r="H41" s="25">
        <f t="shared" si="0"/>
        <v>0</v>
      </c>
    </row>
    <row r="42" spans="1:19" s="25" customFormat="1" ht="15" hidden="1" customHeight="1" thickBot="1">
      <c r="A42" s="21"/>
      <c r="B42" s="22">
        <v>23</v>
      </c>
      <c r="C42" s="19"/>
      <c r="D42" s="23"/>
      <c r="E42" s="23" t="s">
        <v>19</v>
      </c>
      <c r="F42" s="23"/>
      <c r="G42" s="24">
        <f t="shared" si="1"/>
        <v>0</v>
      </c>
      <c r="H42" s="25">
        <f t="shared" si="0"/>
        <v>0</v>
      </c>
    </row>
    <row r="43" spans="1:19" s="25" customFormat="1" ht="15" hidden="1" customHeight="1" thickBot="1">
      <c r="A43" s="21"/>
      <c r="B43" s="22">
        <v>24</v>
      </c>
      <c r="C43" s="19"/>
      <c r="D43" s="23"/>
      <c r="E43" s="23" t="s">
        <v>19</v>
      </c>
      <c r="F43" s="23"/>
      <c r="G43" s="24">
        <f t="shared" si="1"/>
        <v>0</v>
      </c>
      <c r="H43" s="25">
        <f t="shared" si="0"/>
        <v>0</v>
      </c>
    </row>
    <row r="44" spans="1:19" s="25" customFormat="1" ht="15" hidden="1" customHeight="1" thickBot="1">
      <c r="A44" s="21"/>
      <c r="B44" s="22">
        <v>25</v>
      </c>
      <c r="C44" s="19"/>
      <c r="D44" s="23"/>
      <c r="E44" s="23" t="s">
        <v>19</v>
      </c>
      <c r="F44" s="23"/>
      <c r="G44" s="24">
        <f t="shared" si="1"/>
        <v>0</v>
      </c>
      <c r="H44" s="25">
        <f t="shared" si="0"/>
        <v>0</v>
      </c>
    </row>
    <row r="45" spans="1:19" s="25" customFormat="1" ht="15" hidden="1" customHeight="1" thickBot="1">
      <c r="A45" s="21"/>
      <c r="B45" s="22">
        <v>26</v>
      </c>
      <c r="C45" s="19"/>
      <c r="D45" s="23"/>
      <c r="E45" s="23" t="s">
        <v>19</v>
      </c>
      <c r="F45" s="23"/>
      <c r="G45" s="24">
        <f t="shared" si="1"/>
        <v>0</v>
      </c>
      <c r="H45" s="25">
        <f t="shared" si="0"/>
        <v>0</v>
      </c>
    </row>
    <row r="46" spans="1:19" s="25" customFormat="1" ht="15" hidden="1" customHeight="1" thickBot="1">
      <c r="A46" s="21"/>
      <c r="B46" s="22">
        <v>27</v>
      </c>
      <c r="C46" s="19"/>
      <c r="D46" s="23"/>
      <c r="E46" s="23" t="s">
        <v>19</v>
      </c>
      <c r="F46" s="23"/>
      <c r="G46" s="24">
        <f t="shared" si="1"/>
        <v>0</v>
      </c>
      <c r="H46" s="25">
        <f t="shared" si="0"/>
        <v>0</v>
      </c>
    </row>
    <row r="47" spans="1:19" s="25" customFormat="1" ht="15" hidden="1" customHeight="1" thickBot="1">
      <c r="A47" s="21"/>
      <c r="B47" s="22">
        <v>28</v>
      </c>
      <c r="C47" s="19"/>
      <c r="D47" s="23"/>
      <c r="E47" s="23" t="s">
        <v>19</v>
      </c>
      <c r="F47" s="23"/>
      <c r="G47" s="24">
        <f t="shared" si="1"/>
        <v>0</v>
      </c>
      <c r="H47" s="25">
        <f t="shared" si="0"/>
        <v>0</v>
      </c>
    </row>
    <row r="48" spans="1:19" s="25" customFormat="1" ht="15" hidden="1" customHeight="1" thickBot="1">
      <c r="A48" s="21"/>
      <c r="B48" s="22">
        <v>29</v>
      </c>
      <c r="C48" s="19"/>
      <c r="D48" s="23"/>
      <c r="E48" s="23" t="s">
        <v>19</v>
      </c>
      <c r="F48" s="23"/>
      <c r="G48" s="24">
        <f t="shared" si="1"/>
        <v>0</v>
      </c>
      <c r="H48" s="25">
        <f t="shared" si="0"/>
        <v>0</v>
      </c>
    </row>
    <row r="49" spans="1:8" s="25" customFormat="1" ht="15" hidden="1" customHeight="1" thickBot="1">
      <c r="A49" s="21"/>
      <c r="B49" s="22">
        <v>30</v>
      </c>
      <c r="C49" s="19"/>
      <c r="D49" s="23"/>
      <c r="E49" s="23" t="s">
        <v>19</v>
      </c>
      <c r="F49" s="23"/>
      <c r="G49" s="24">
        <f t="shared" si="1"/>
        <v>0</v>
      </c>
      <c r="H49" s="25">
        <f t="shared" si="0"/>
        <v>0</v>
      </c>
    </row>
    <row r="50" spans="1:8" s="25" customFormat="1" ht="15" hidden="1" customHeight="1" thickBot="1">
      <c r="A50" s="21"/>
      <c r="B50" s="22">
        <v>31</v>
      </c>
      <c r="C50" s="19"/>
      <c r="D50" s="23"/>
      <c r="E50" s="23" t="s">
        <v>19</v>
      </c>
      <c r="F50" s="23"/>
      <c r="G50" s="24">
        <f t="shared" si="1"/>
        <v>0</v>
      </c>
      <c r="H50" s="25">
        <f t="shared" si="0"/>
        <v>0</v>
      </c>
    </row>
    <row r="51" spans="1:8" s="25" customFormat="1" ht="15" hidden="1" customHeight="1" thickBot="1">
      <c r="A51" s="21"/>
      <c r="B51" s="22">
        <v>32</v>
      </c>
      <c r="C51" s="19"/>
      <c r="D51" s="23"/>
      <c r="E51" s="23" t="s">
        <v>19</v>
      </c>
      <c r="F51" s="23"/>
      <c r="G51" s="24">
        <f t="shared" si="1"/>
        <v>0</v>
      </c>
      <c r="H51" s="25">
        <f t="shared" si="0"/>
        <v>0</v>
      </c>
    </row>
    <row r="52" spans="1:8" s="25" customFormat="1" ht="15" hidden="1" customHeight="1" thickBot="1">
      <c r="A52" s="21"/>
      <c r="B52" s="22">
        <v>33</v>
      </c>
      <c r="C52" s="19"/>
      <c r="D52" s="23"/>
      <c r="E52" s="23" t="s">
        <v>19</v>
      </c>
      <c r="F52" s="23"/>
      <c r="G52" s="24">
        <f t="shared" si="1"/>
        <v>0</v>
      </c>
      <c r="H52" s="25">
        <f t="shared" si="0"/>
        <v>0</v>
      </c>
    </row>
    <row r="53" spans="1:8" s="25" customFormat="1" ht="15" hidden="1" customHeight="1" thickBot="1">
      <c r="A53" s="21"/>
      <c r="B53" s="22">
        <v>34</v>
      </c>
      <c r="C53" s="19"/>
      <c r="D53" s="23"/>
      <c r="E53" s="23" t="s">
        <v>19</v>
      </c>
      <c r="F53" s="23"/>
      <c r="G53" s="24">
        <f t="shared" si="1"/>
        <v>0</v>
      </c>
      <c r="H53" s="25">
        <f t="shared" si="0"/>
        <v>0</v>
      </c>
    </row>
    <row r="54" spans="1:8" s="25" customFormat="1" ht="15" hidden="1" customHeight="1" thickBot="1">
      <c r="A54" s="21"/>
      <c r="B54" s="22">
        <v>35</v>
      </c>
      <c r="C54" s="19"/>
      <c r="D54" s="23"/>
      <c r="E54" s="23" t="s">
        <v>19</v>
      </c>
      <c r="F54" s="23"/>
      <c r="G54" s="24">
        <f t="shared" si="1"/>
        <v>0</v>
      </c>
      <c r="H54" s="25">
        <f t="shared" si="0"/>
        <v>0</v>
      </c>
    </row>
    <row r="55" spans="1:8" s="25" customFormat="1" ht="15" hidden="1" customHeight="1" thickBot="1">
      <c r="A55" s="21"/>
      <c r="B55" s="22">
        <v>36</v>
      </c>
      <c r="C55" s="19"/>
      <c r="D55" s="23"/>
      <c r="E55" s="23" t="s">
        <v>19</v>
      </c>
      <c r="F55" s="23"/>
      <c r="G55" s="24">
        <f t="shared" si="1"/>
        <v>0</v>
      </c>
      <c r="H55" s="25">
        <f t="shared" si="0"/>
        <v>0</v>
      </c>
    </row>
    <row r="56" spans="1:8" s="25" customFormat="1" ht="15" hidden="1" customHeight="1" thickBot="1">
      <c r="A56" s="21"/>
      <c r="B56" s="22">
        <v>37</v>
      </c>
      <c r="C56" s="19"/>
      <c r="D56" s="23"/>
      <c r="E56" s="23" t="s">
        <v>19</v>
      </c>
      <c r="F56" s="23"/>
      <c r="G56" s="24">
        <f t="shared" si="1"/>
        <v>0</v>
      </c>
      <c r="H56" s="25">
        <f t="shared" si="0"/>
        <v>0</v>
      </c>
    </row>
    <row r="57" spans="1:8" s="25" customFormat="1" ht="15" hidden="1" customHeight="1" thickBot="1">
      <c r="A57" s="21"/>
      <c r="B57" s="22">
        <v>38</v>
      </c>
      <c r="C57" s="19"/>
      <c r="D57" s="23"/>
      <c r="E57" s="23" t="s">
        <v>19</v>
      </c>
      <c r="F57" s="23"/>
      <c r="G57" s="24">
        <f t="shared" si="1"/>
        <v>0</v>
      </c>
      <c r="H57" s="25">
        <f t="shared" si="0"/>
        <v>0</v>
      </c>
    </row>
    <row r="58" spans="1:8" s="25" customFormat="1" ht="15" hidden="1" customHeight="1" thickBot="1">
      <c r="A58" s="21"/>
      <c r="B58" s="22">
        <v>39</v>
      </c>
      <c r="C58" s="19"/>
      <c r="D58" s="23"/>
      <c r="E58" s="23" t="s">
        <v>19</v>
      </c>
      <c r="F58" s="23"/>
      <c r="G58" s="24">
        <f t="shared" si="1"/>
        <v>0</v>
      </c>
      <c r="H58" s="25">
        <f t="shared" si="0"/>
        <v>0</v>
      </c>
    </row>
    <row r="59" spans="1:8" s="25" customFormat="1" ht="15" hidden="1" customHeight="1" thickBot="1">
      <c r="A59" s="21"/>
      <c r="B59" s="22">
        <v>40</v>
      </c>
      <c r="C59" s="19"/>
      <c r="D59" s="23"/>
      <c r="E59" s="23" t="s">
        <v>19</v>
      </c>
      <c r="F59" s="23"/>
      <c r="G59" s="24">
        <f t="shared" si="1"/>
        <v>0</v>
      </c>
      <c r="H59" s="25">
        <f t="shared" si="0"/>
        <v>0</v>
      </c>
    </row>
    <row r="60" spans="1:8" s="25" customFormat="1" ht="15" hidden="1" customHeight="1" thickBot="1">
      <c r="A60" s="21"/>
      <c r="B60" s="22">
        <v>41</v>
      </c>
      <c r="C60" s="19"/>
      <c r="D60" s="23"/>
      <c r="E60" s="23" t="s">
        <v>19</v>
      </c>
      <c r="F60" s="23"/>
      <c r="G60" s="24">
        <f t="shared" si="1"/>
        <v>0</v>
      </c>
      <c r="H60" s="25">
        <f t="shared" si="0"/>
        <v>0</v>
      </c>
    </row>
    <row r="61" spans="1:8" s="25" customFormat="1" ht="15" hidden="1" customHeight="1" thickBot="1">
      <c r="A61" s="21"/>
      <c r="B61" s="22">
        <v>42</v>
      </c>
      <c r="C61" s="19"/>
      <c r="D61" s="23"/>
      <c r="E61" s="23" t="s">
        <v>19</v>
      </c>
      <c r="F61" s="23"/>
      <c r="G61" s="24">
        <f t="shared" si="1"/>
        <v>0</v>
      </c>
      <c r="H61" s="25">
        <f t="shared" si="0"/>
        <v>0</v>
      </c>
    </row>
    <row r="62" spans="1:8" s="25" customFormat="1" ht="15" hidden="1" customHeight="1" thickBot="1">
      <c r="A62" s="21"/>
      <c r="B62" s="22">
        <v>43</v>
      </c>
      <c r="C62" s="19"/>
      <c r="D62" s="23"/>
      <c r="E62" s="23" t="s">
        <v>19</v>
      </c>
      <c r="F62" s="23"/>
      <c r="G62" s="24">
        <f t="shared" si="1"/>
        <v>0</v>
      </c>
      <c r="H62" s="25">
        <f t="shared" si="0"/>
        <v>0</v>
      </c>
    </row>
    <row r="63" spans="1:8" s="25" customFormat="1" ht="15" hidden="1" customHeight="1" thickBot="1">
      <c r="A63" s="21"/>
      <c r="B63" s="22">
        <v>44</v>
      </c>
      <c r="C63" s="19"/>
      <c r="D63" s="23"/>
      <c r="E63" s="23" t="s">
        <v>19</v>
      </c>
      <c r="F63" s="23"/>
      <c r="G63" s="24">
        <f t="shared" si="1"/>
        <v>0</v>
      </c>
      <c r="H63" s="25">
        <f t="shared" si="0"/>
        <v>0</v>
      </c>
    </row>
    <row r="64" spans="1:8" s="25" customFormat="1" ht="15" hidden="1" customHeight="1" thickBot="1">
      <c r="A64" s="21"/>
      <c r="B64" s="22">
        <v>45</v>
      </c>
      <c r="C64" s="19"/>
      <c r="D64" s="23"/>
      <c r="E64" s="23" t="s">
        <v>19</v>
      </c>
      <c r="F64" s="23"/>
      <c r="G64" s="24">
        <f t="shared" si="1"/>
        <v>0</v>
      </c>
      <c r="H64" s="25">
        <f t="shared" si="0"/>
        <v>0</v>
      </c>
    </row>
    <row r="65" spans="1:19" s="25" customFormat="1" ht="15" hidden="1" customHeight="1" thickBot="1">
      <c r="A65" s="21"/>
      <c r="B65" s="22">
        <v>46</v>
      </c>
      <c r="C65" s="19"/>
      <c r="D65" s="23"/>
      <c r="E65" s="23" t="s">
        <v>19</v>
      </c>
      <c r="F65" s="23"/>
      <c r="G65" s="24">
        <f t="shared" si="1"/>
        <v>0</v>
      </c>
      <c r="H65" s="25">
        <f t="shared" si="0"/>
        <v>0</v>
      </c>
    </row>
    <row r="66" spans="1:19" s="25" customFormat="1" ht="15" hidden="1" customHeight="1" thickBot="1">
      <c r="A66" s="21"/>
      <c r="B66" s="22">
        <v>47</v>
      </c>
      <c r="C66" s="19"/>
      <c r="D66" s="23"/>
      <c r="E66" s="23" t="s">
        <v>19</v>
      </c>
      <c r="F66" s="23"/>
      <c r="G66" s="24">
        <f t="shared" si="1"/>
        <v>0</v>
      </c>
      <c r="H66" s="25">
        <f t="shared" si="0"/>
        <v>0</v>
      </c>
    </row>
    <row r="67" spans="1:19" s="25" customFormat="1" ht="15" hidden="1" customHeight="1" thickBot="1">
      <c r="A67" s="21"/>
      <c r="B67" s="22">
        <v>48</v>
      </c>
      <c r="C67" s="19"/>
      <c r="D67" s="23"/>
      <c r="E67" s="23" t="s">
        <v>19</v>
      </c>
      <c r="F67" s="23"/>
      <c r="G67" s="24">
        <f t="shared" si="1"/>
        <v>0</v>
      </c>
      <c r="H67" s="25">
        <f t="shared" si="0"/>
        <v>0</v>
      </c>
    </row>
    <row r="68" spans="1:19" s="25" customFormat="1" ht="15" hidden="1" customHeight="1" thickBot="1">
      <c r="A68" s="21"/>
      <c r="B68" s="22">
        <v>49</v>
      </c>
      <c r="C68" s="19"/>
      <c r="D68" s="23"/>
      <c r="E68" s="23" t="s">
        <v>19</v>
      </c>
      <c r="F68" s="23"/>
      <c r="G68" s="24">
        <f t="shared" si="1"/>
        <v>0</v>
      </c>
      <c r="H68" s="25">
        <f t="shared" si="0"/>
        <v>0</v>
      </c>
      <c r="I68"/>
    </row>
    <row r="69" spans="1:19" s="25" customFormat="1" ht="15" hidden="1" customHeight="1" thickBot="1">
      <c r="A69" s="21"/>
      <c r="B69" s="22">
        <v>50</v>
      </c>
      <c r="C69" s="19"/>
      <c r="D69" s="23"/>
      <c r="E69" s="23" t="s">
        <v>19</v>
      </c>
      <c r="F69" s="23"/>
      <c r="G69" s="24">
        <f t="shared" si="1"/>
        <v>0</v>
      </c>
      <c r="H69" s="25">
        <f t="shared" si="0"/>
        <v>0</v>
      </c>
      <c r="I69"/>
    </row>
    <row r="70" spans="1:19" ht="5.25" customHeight="1" thickBot="1">
      <c r="A70" s="9"/>
      <c r="B70" s="32"/>
      <c r="C70" s="33" t="s">
        <v>25</v>
      </c>
      <c r="D70" s="33"/>
      <c r="E70" s="33"/>
      <c r="F70" s="33"/>
      <c r="G70" s="33"/>
    </row>
    <row r="71" spans="1:19" ht="19.5" customHeight="1">
      <c r="A71" s="10"/>
      <c r="B71" s="10"/>
      <c r="C71" s="20"/>
      <c r="D71" s="11"/>
      <c r="E71" s="310" t="s">
        <v>20</v>
      </c>
      <c r="F71" s="310"/>
      <c r="G71" s="35"/>
      <c r="O71" s="11"/>
      <c r="P71" s="310"/>
      <c r="Q71" s="310"/>
      <c r="R71" s="310"/>
      <c r="S71" s="310"/>
    </row>
    <row r="72" spans="1:19" ht="24" customHeight="1">
      <c r="C72" s="26"/>
      <c r="D72" s="294" t="s">
        <v>21</v>
      </c>
      <c r="E72" s="294"/>
      <c r="F72" s="299">
        <f>SUM(G20:G39)</f>
        <v>2023</v>
      </c>
      <c r="G72" s="299"/>
      <c r="O72" s="294"/>
      <c r="P72" s="294"/>
      <c r="Q72" s="293"/>
      <c r="R72" s="293"/>
      <c r="S72" s="293"/>
    </row>
    <row r="73" spans="1:19" ht="24" customHeight="1">
      <c r="C73" s="26"/>
      <c r="D73" s="294" t="s">
        <v>17</v>
      </c>
      <c r="E73" s="294"/>
      <c r="F73" s="36"/>
      <c r="G73" s="36"/>
      <c r="O73" s="294"/>
      <c r="P73" s="294"/>
      <c r="Q73" s="298"/>
      <c r="R73" s="298"/>
      <c r="S73" s="298"/>
    </row>
    <row r="74" spans="1:19" ht="24" customHeight="1" thickBot="1">
      <c r="C74" s="26"/>
      <c r="D74" s="296" t="s">
        <v>18</v>
      </c>
      <c r="E74" s="296"/>
      <c r="F74" s="297">
        <f>SUM(F72)</f>
        <v>2023</v>
      </c>
      <c r="G74" s="297"/>
      <c r="O74" s="296"/>
      <c r="P74" s="296"/>
      <c r="Q74" s="300"/>
      <c r="R74" s="300"/>
      <c r="S74" s="300"/>
    </row>
    <row r="75" spans="1:19" ht="16.5" customHeight="1" thickTop="1">
      <c r="B75" s="16"/>
      <c r="C75" s="37"/>
    </row>
    <row r="76" spans="1:19" ht="16.5" customHeight="1">
      <c r="B76" s="16"/>
      <c r="C76" s="37"/>
    </row>
    <row r="77" spans="1:19" ht="16.5" customHeight="1">
      <c r="B77" s="16"/>
      <c r="C77" s="37"/>
    </row>
    <row r="78" spans="1:19" ht="16.5" customHeight="1">
      <c r="B78" s="16"/>
      <c r="C78" s="37"/>
    </row>
    <row r="79" spans="1:19" ht="16.5" customHeight="1">
      <c r="B79" s="16"/>
      <c r="C79" s="17"/>
      <c r="D79" s="17"/>
      <c r="E79" s="17"/>
      <c r="F79" s="17"/>
      <c r="G79" s="17"/>
      <c r="H79" s="17"/>
    </row>
    <row r="80" spans="1:19" ht="16.5" customHeight="1">
      <c r="B80" s="16"/>
      <c r="C80" s="17"/>
      <c r="D80" s="17"/>
      <c r="E80" s="17"/>
      <c r="F80" s="17"/>
      <c r="G80" s="17"/>
      <c r="H80" s="17"/>
    </row>
    <row r="81" spans="1:15" ht="16.5" customHeight="1">
      <c r="B81" s="16"/>
      <c r="C81" s="17"/>
      <c r="D81" s="17"/>
      <c r="E81" s="17"/>
      <c r="F81" s="17"/>
      <c r="G81" s="17"/>
      <c r="H81" s="17"/>
      <c r="N81" s="8"/>
    </row>
    <row r="82" spans="1:15" ht="17.25" customHeight="1">
      <c r="B82" s="40"/>
      <c r="C82" s="41" t="s">
        <v>22</v>
      </c>
      <c r="D82" s="13"/>
      <c r="E82" s="13"/>
      <c r="F82" s="13" t="s">
        <v>23</v>
      </c>
      <c r="G82" s="13"/>
      <c r="H82" s="14"/>
      <c r="M82" s="25"/>
      <c r="N82" s="25"/>
      <c r="O82" s="25"/>
    </row>
    <row r="83" spans="1:15" ht="18">
      <c r="B83" s="295"/>
      <c r="C83" s="295"/>
      <c r="D83" s="13"/>
      <c r="E83" s="13"/>
      <c r="F83" s="42"/>
      <c r="G83" s="42"/>
      <c r="H83" s="42"/>
    </row>
    <row r="84" spans="1:15" ht="22.5" customHeight="1" thickBot="1">
      <c r="A84" s="34"/>
      <c r="B84" s="34"/>
      <c r="C84" s="34"/>
      <c r="D84" s="34"/>
      <c r="E84" s="34"/>
      <c r="F84" s="34"/>
      <c r="G84" s="34"/>
    </row>
    <row r="85" spans="1:15" ht="22.5" customHeight="1" thickTop="1"/>
    <row r="86" spans="1:15" ht="22.5" customHeight="1">
      <c r="A86" s="292" t="s">
        <v>228</v>
      </c>
      <c r="B86" s="292"/>
      <c r="C86" s="15"/>
      <c r="D86" s="12"/>
      <c r="E86" s="12"/>
    </row>
    <row r="87" spans="1:15" ht="22.5" customHeight="1">
      <c r="A87" s="272">
        <v>1</v>
      </c>
      <c r="B87" s="314" t="s">
        <v>229</v>
      </c>
      <c r="C87" s="314"/>
      <c r="D87" s="314"/>
      <c r="E87" s="314"/>
      <c r="F87" s="314"/>
      <c r="G87" s="314"/>
    </row>
    <row r="88" spans="1:15" ht="22.5" customHeight="1">
      <c r="A88" s="272">
        <v>2</v>
      </c>
      <c r="B88" s="314" t="s">
        <v>230</v>
      </c>
      <c r="C88" s="314"/>
      <c r="D88" s="314"/>
      <c r="E88" s="314"/>
      <c r="F88" s="314"/>
      <c r="G88" s="314"/>
    </row>
    <row r="89" spans="1:15" ht="22.5" customHeight="1">
      <c r="A89" s="272">
        <v>3</v>
      </c>
      <c r="B89" s="314" t="s">
        <v>231</v>
      </c>
      <c r="C89" s="314"/>
      <c r="D89" s="314"/>
      <c r="E89" s="314"/>
      <c r="F89" s="314"/>
      <c r="G89" s="314"/>
    </row>
    <row r="90" spans="1:15" ht="22.5" customHeight="1">
      <c r="A90" s="272">
        <v>4</v>
      </c>
      <c r="B90" s="314" t="s">
        <v>232</v>
      </c>
      <c r="C90" s="314"/>
      <c r="D90" s="314"/>
      <c r="E90" s="314"/>
      <c r="F90" s="314"/>
      <c r="G90" s="314"/>
    </row>
    <row r="91" spans="1:15" ht="22.5" customHeight="1">
      <c r="A91" s="272">
        <v>5</v>
      </c>
      <c r="B91" s="315" t="s">
        <v>233</v>
      </c>
      <c r="C91" s="315"/>
      <c r="D91" s="315"/>
      <c r="E91" s="315"/>
      <c r="F91" s="315"/>
      <c r="G91" s="315"/>
    </row>
    <row r="92" spans="1:15" ht="22.5" customHeight="1">
      <c r="B92" s="315"/>
      <c r="C92" s="315"/>
      <c r="D92" s="315"/>
      <c r="E92" s="315"/>
      <c r="F92" s="315"/>
      <c r="G92" s="315"/>
    </row>
    <row r="93" spans="1:15" ht="22.5" customHeight="1">
      <c r="B93" s="315"/>
      <c r="C93" s="315"/>
      <c r="D93" s="315"/>
      <c r="E93" s="315"/>
      <c r="F93" s="315"/>
      <c r="G93" s="315"/>
    </row>
    <row r="94" spans="1:15" ht="22.5" customHeight="1">
      <c r="B94" s="270"/>
      <c r="C94" s="270"/>
      <c r="D94" s="270"/>
      <c r="E94" s="270"/>
      <c r="F94" s="270"/>
      <c r="G94" s="270"/>
    </row>
    <row r="95" spans="1:15" ht="22.5" customHeight="1">
      <c r="B95" s="270"/>
      <c r="C95" s="270"/>
      <c r="D95" s="270"/>
      <c r="E95" s="270"/>
      <c r="F95" s="270"/>
      <c r="G95" s="270"/>
    </row>
    <row r="96" spans="1:15">
      <c r="B96" s="6"/>
      <c r="D96" s="12"/>
      <c r="E96" s="12"/>
    </row>
    <row r="97" spans="1:19">
      <c r="A97" s="292"/>
      <c r="B97" s="292"/>
      <c r="C97" s="15"/>
      <c r="D97" s="12"/>
      <c r="E97" s="12"/>
    </row>
    <row r="98" spans="1:19" ht="16.5" customHeight="1">
      <c r="A98" s="56"/>
      <c r="B98" s="271"/>
      <c r="C98" s="271"/>
      <c r="D98" s="271"/>
      <c r="E98" s="271"/>
      <c r="F98" s="271"/>
      <c r="G98" s="271"/>
      <c r="H98" s="269"/>
    </row>
    <row r="99" spans="1:19" ht="15.75" customHeight="1">
      <c r="A99" s="56"/>
      <c r="B99" s="314"/>
      <c r="C99" s="314"/>
      <c r="D99" s="314"/>
      <c r="E99" s="314"/>
      <c r="F99" s="314"/>
      <c r="G99" s="314"/>
    </row>
    <row r="100" spans="1:19" ht="15.75" customHeight="1">
      <c r="A100" s="56"/>
      <c r="B100" s="314"/>
      <c r="C100" s="314"/>
      <c r="D100" s="314"/>
      <c r="E100" s="314"/>
      <c r="F100" s="314"/>
      <c r="G100" s="314"/>
    </row>
    <row r="101" spans="1:19" ht="15" customHeight="1">
      <c r="A101" s="56"/>
      <c r="B101" s="314"/>
      <c r="C101" s="314"/>
      <c r="D101" s="314"/>
      <c r="E101" s="314"/>
      <c r="F101" s="314"/>
      <c r="G101" s="314"/>
    </row>
    <row r="102" spans="1:19" ht="15.75" customHeight="1">
      <c r="A102" s="56"/>
      <c r="B102" s="313"/>
      <c r="C102" s="313"/>
      <c r="D102" s="313"/>
      <c r="E102" s="313"/>
      <c r="F102" s="313"/>
      <c r="G102" s="313"/>
    </row>
    <row r="103" spans="1:19" ht="15.75" customHeight="1">
      <c r="B103" s="313"/>
      <c r="C103" s="313"/>
      <c r="D103" s="313"/>
      <c r="E103" s="313"/>
      <c r="F103" s="313"/>
      <c r="G103" s="313"/>
    </row>
    <row r="104" spans="1:19" ht="15.75" customHeight="1">
      <c r="B104" s="313"/>
      <c r="C104" s="313"/>
      <c r="D104" s="313"/>
      <c r="E104" s="313"/>
      <c r="F104" s="313"/>
      <c r="G104" s="313"/>
    </row>
    <row r="105" spans="1:19" ht="15.75" customHeight="1"/>
    <row r="106" spans="1:19" ht="15.75" customHeight="1"/>
    <row r="107" spans="1:19" ht="15.75" customHeight="1"/>
    <row r="109" spans="1:19">
      <c r="M109" s="292" t="s">
        <v>228</v>
      </c>
      <c r="N109" s="292"/>
      <c r="O109" s="15"/>
      <c r="P109" s="12"/>
      <c r="Q109" s="12"/>
    </row>
    <row r="110" spans="1:19">
      <c r="M110" s="56">
        <v>1</v>
      </c>
      <c r="N110" s="314" t="s">
        <v>229</v>
      </c>
      <c r="O110" s="314"/>
      <c r="P110" s="314"/>
      <c r="Q110" s="314"/>
      <c r="R110" s="314"/>
      <c r="S110" s="314"/>
    </row>
    <row r="111" spans="1:19">
      <c r="M111" s="56">
        <v>2</v>
      </c>
      <c r="N111" s="314" t="s">
        <v>230</v>
      </c>
      <c r="O111" s="314"/>
      <c r="P111" s="314"/>
      <c r="Q111" s="314"/>
      <c r="R111" s="314"/>
      <c r="S111" s="314"/>
    </row>
    <row r="112" spans="1:19">
      <c r="M112" s="56">
        <v>3</v>
      </c>
      <c r="N112" s="314" t="s">
        <v>231</v>
      </c>
      <c r="O112" s="314"/>
      <c r="P112" s="314"/>
      <c r="Q112" s="314"/>
      <c r="R112" s="314"/>
      <c r="S112" s="314"/>
    </row>
    <row r="113" spans="13:19">
      <c r="M113" s="56">
        <v>4</v>
      </c>
      <c r="N113" s="314" t="s">
        <v>232</v>
      </c>
      <c r="O113" s="314"/>
      <c r="P113" s="314"/>
      <c r="Q113" s="314"/>
      <c r="R113" s="314"/>
      <c r="S113" s="314"/>
    </row>
    <row r="114" spans="13:19">
      <c r="M114" s="56">
        <v>5</v>
      </c>
      <c r="N114" s="313" t="s">
        <v>233</v>
      </c>
      <c r="O114" s="313"/>
      <c r="P114" s="313"/>
      <c r="Q114" s="313"/>
      <c r="R114" s="313"/>
      <c r="S114" s="313"/>
    </row>
    <row r="115" spans="13:19">
      <c r="N115" s="313"/>
      <c r="O115" s="313"/>
      <c r="P115" s="313"/>
      <c r="Q115" s="313"/>
      <c r="R115" s="313"/>
      <c r="S115" s="313"/>
    </row>
    <row r="116" spans="13:19">
      <c r="N116" s="313"/>
      <c r="O116" s="313"/>
      <c r="P116" s="313"/>
      <c r="Q116" s="313"/>
      <c r="R116" s="313"/>
      <c r="S116" s="313"/>
    </row>
  </sheetData>
  <autoFilter ref="B19:H79" xr:uid="{58487B62-7AAE-4490-819D-A14A3AEC80CD}">
    <filterColumn colId="6">
      <filters blank="1">
        <filter val="1"/>
      </filters>
    </filterColumn>
  </autoFilter>
  <mergeCells count="40">
    <mergeCell ref="N114:S116"/>
    <mergeCell ref="A86:B86"/>
    <mergeCell ref="B87:G87"/>
    <mergeCell ref="B88:G88"/>
    <mergeCell ref="B89:G89"/>
    <mergeCell ref="B90:G90"/>
    <mergeCell ref="B91:G93"/>
    <mergeCell ref="M109:N109"/>
    <mergeCell ref="N110:S110"/>
    <mergeCell ref="N111:S111"/>
    <mergeCell ref="N112:S112"/>
    <mergeCell ref="N113:S113"/>
    <mergeCell ref="B99:G99"/>
    <mergeCell ref="B100:G100"/>
    <mergeCell ref="B101:G101"/>
    <mergeCell ref="B102:G104"/>
    <mergeCell ref="B16:C16"/>
    <mergeCell ref="B13:D13"/>
    <mergeCell ref="B15:D15"/>
    <mergeCell ref="P71:S71"/>
    <mergeCell ref="E71:F71"/>
    <mergeCell ref="B14:C14"/>
    <mergeCell ref="A1:C10"/>
    <mergeCell ref="D1:G3"/>
    <mergeCell ref="D6:F6"/>
    <mergeCell ref="D10:G10"/>
    <mergeCell ref="B11:D11"/>
    <mergeCell ref="A97:B97"/>
    <mergeCell ref="Q72:S72"/>
    <mergeCell ref="O73:P73"/>
    <mergeCell ref="B83:C83"/>
    <mergeCell ref="D73:E73"/>
    <mergeCell ref="D74:E74"/>
    <mergeCell ref="D72:E72"/>
    <mergeCell ref="F74:G74"/>
    <mergeCell ref="Q73:S73"/>
    <mergeCell ref="F72:G72"/>
    <mergeCell ref="O74:P74"/>
    <mergeCell ref="Q74:S74"/>
    <mergeCell ref="O72:P72"/>
  </mergeCells>
  <conditionalFormatting sqref="B16">
    <cfRule type="notContainsBlanks" dxfId="52" priority="2">
      <formula>LEN(TRIM(B16))&gt;0</formula>
    </cfRule>
  </conditionalFormatting>
  <hyperlinks>
    <hyperlink ref="D8" r:id="rId1" xr:uid="{5F85D348-059B-4FC8-A1AB-2DA48424AB48}"/>
  </hyperlinks>
  <pageMargins left="0" right="0" top="0.3" bottom="0.75" header="0.3" footer="0.3"/>
  <pageSetup paperSize="9" scale="84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cordofInvoice">
                <anchor moveWithCells="1" sizeWithCells="1">
                  <from>
                    <xdr:col>9</xdr:col>
                    <xdr:colOff>76200</xdr:colOff>
                    <xdr:row>3</xdr:row>
                    <xdr:rowOff>133350</xdr:rowOff>
                  </from>
                  <to>
                    <xdr:col>11</xdr:col>
                    <xdr:colOff>409575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reateNewInvoice">
                <anchor moveWithCells="1" sizeWithCells="1">
                  <from>
                    <xdr:col>9</xdr:col>
                    <xdr:colOff>85725</xdr:colOff>
                    <xdr:row>6</xdr:row>
                    <xdr:rowOff>161925</xdr:rowOff>
                  </from>
                  <to>
                    <xdr:col>11</xdr:col>
                    <xdr:colOff>428625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F2C2-ACF1-492F-B601-6E9EB495F630}">
  <sheetPr codeName="Sheet3"/>
  <dimension ref="A1:H1048576"/>
  <sheetViews>
    <sheetView workbookViewId="0">
      <selection activeCell="F33" sqref="F33"/>
    </sheetView>
  </sheetViews>
  <sheetFormatPr defaultColWidth="9.140625" defaultRowHeight="15"/>
  <cols>
    <col min="1" max="1" width="14.85546875" style="46" customWidth="1"/>
    <col min="2" max="2" width="23.85546875" style="46" customWidth="1"/>
    <col min="3" max="3" width="13.5703125" style="47" customWidth="1"/>
    <col min="4" max="4" width="12.85546875" style="48" customWidth="1"/>
    <col min="5" max="5" width="17.42578125" style="60" customWidth="1"/>
    <col min="6" max="6" width="62.140625" style="46" customWidth="1"/>
    <col min="7" max="7" width="53.28515625" style="46" customWidth="1"/>
    <col min="8" max="16384" width="9.140625" style="46"/>
  </cols>
  <sheetData>
    <row r="1" spans="1:8" s="237" customFormat="1" ht="28.5" customHeight="1">
      <c r="A1" s="237" t="s">
        <v>26</v>
      </c>
      <c r="B1" s="237" t="s">
        <v>28</v>
      </c>
      <c r="C1" s="238" t="s">
        <v>27</v>
      </c>
      <c r="D1" s="239" t="s">
        <v>29</v>
      </c>
      <c r="E1" s="237" t="s">
        <v>30</v>
      </c>
      <c r="F1" s="237" t="s">
        <v>31</v>
      </c>
      <c r="G1" s="237" t="s">
        <v>32</v>
      </c>
    </row>
    <row r="2" spans="1:8">
      <c r="A2" s="46">
        <v>597</v>
      </c>
      <c r="B2" s="46" t="s">
        <v>83</v>
      </c>
      <c r="C2" s="47">
        <v>1265</v>
      </c>
      <c r="D2" s="48">
        <v>45166</v>
      </c>
      <c r="E2" s="59" t="s">
        <v>115</v>
      </c>
      <c r="F2" s="57" t="s">
        <v>85</v>
      </c>
      <c r="G2" s="57" t="s">
        <v>84</v>
      </c>
    </row>
    <row r="3" spans="1:8">
      <c r="A3" s="46">
        <v>598</v>
      </c>
      <c r="B3" s="46" t="s">
        <v>199</v>
      </c>
      <c r="C3" s="47">
        <v>215</v>
      </c>
      <c r="D3" s="48">
        <v>45183</v>
      </c>
      <c r="E3" s="59" t="s">
        <v>115</v>
      </c>
      <c r="F3" s="57" t="s">
        <v>201</v>
      </c>
      <c r="G3" s="57" t="s">
        <v>200</v>
      </c>
      <c r="H3" s="57"/>
    </row>
    <row r="4" spans="1:8">
      <c r="A4" s="46">
        <v>599</v>
      </c>
      <c r="B4" s="46" t="s">
        <v>202</v>
      </c>
      <c r="C4" s="47">
        <v>40</v>
      </c>
      <c r="D4" s="48">
        <v>45183</v>
      </c>
      <c r="E4" s="59" t="s">
        <v>115</v>
      </c>
      <c r="F4" s="57" t="s">
        <v>204</v>
      </c>
      <c r="G4" s="57" t="s">
        <v>203</v>
      </c>
    </row>
    <row r="5" spans="1:8">
      <c r="A5" s="46">
        <v>600</v>
      </c>
      <c r="B5" s="46" t="s">
        <v>205</v>
      </c>
      <c r="C5" s="47">
        <v>75</v>
      </c>
      <c r="D5" s="48">
        <v>45183</v>
      </c>
      <c r="E5" s="59" t="s">
        <v>115</v>
      </c>
      <c r="F5" s="57" t="s">
        <v>207</v>
      </c>
      <c r="G5" s="57" t="s">
        <v>206</v>
      </c>
    </row>
    <row r="6" spans="1:8">
      <c r="A6" s="46">
        <v>601</v>
      </c>
      <c r="B6" s="46" t="s">
        <v>208</v>
      </c>
      <c r="C6" s="47">
        <v>35</v>
      </c>
      <c r="D6" s="48">
        <v>45183</v>
      </c>
      <c r="E6" s="59" t="s">
        <v>115</v>
      </c>
      <c r="F6" s="57" t="s">
        <v>210</v>
      </c>
      <c r="G6" s="57" t="s">
        <v>209</v>
      </c>
    </row>
    <row r="7" spans="1:8">
      <c r="A7" s="46">
        <v>602</v>
      </c>
      <c r="B7" s="46" t="s">
        <v>211</v>
      </c>
      <c r="C7" s="47">
        <v>280</v>
      </c>
      <c r="D7" s="48">
        <v>45183</v>
      </c>
      <c r="E7" s="59" t="s">
        <v>115</v>
      </c>
      <c r="F7" s="57" t="s">
        <v>213</v>
      </c>
      <c r="G7" s="57" t="s">
        <v>212</v>
      </c>
    </row>
    <row r="8" spans="1:8">
      <c r="A8" s="46">
        <v>603</v>
      </c>
      <c r="B8" s="46" t="s">
        <v>244</v>
      </c>
      <c r="C8" s="47">
        <v>500</v>
      </c>
      <c r="D8" s="48">
        <v>45183</v>
      </c>
      <c r="E8" s="59" t="s">
        <v>115</v>
      </c>
      <c r="F8" s="57" t="s">
        <v>215</v>
      </c>
      <c r="G8" s="57" t="s">
        <v>214</v>
      </c>
    </row>
    <row r="9" spans="1:8">
      <c r="A9" s="46">
        <v>604</v>
      </c>
      <c r="B9" s="46" t="s">
        <v>216</v>
      </c>
      <c r="C9" s="47">
        <v>2650</v>
      </c>
      <c r="D9" s="48">
        <v>45183</v>
      </c>
      <c r="E9" s="59" t="s">
        <v>224</v>
      </c>
      <c r="F9" s="57" t="s">
        <v>218</v>
      </c>
      <c r="G9" s="57" t="s">
        <v>217</v>
      </c>
    </row>
    <row r="10" spans="1:8">
      <c r="A10" s="46">
        <v>605</v>
      </c>
      <c r="B10" s="46" t="s">
        <v>225</v>
      </c>
      <c r="C10" s="47">
        <v>4820</v>
      </c>
      <c r="D10" s="48">
        <v>45191</v>
      </c>
      <c r="E10" s="59" t="s">
        <v>115</v>
      </c>
      <c r="F10" s="57" t="s">
        <v>227</v>
      </c>
      <c r="G10" s="57" t="s">
        <v>226</v>
      </c>
    </row>
    <row r="11" spans="1:8">
      <c r="A11" s="46">
        <v>606</v>
      </c>
      <c r="B11" s="46" t="s">
        <v>235</v>
      </c>
      <c r="C11" s="47">
        <v>9620</v>
      </c>
      <c r="D11" s="48">
        <v>45191</v>
      </c>
      <c r="E11" s="59" t="s">
        <v>115</v>
      </c>
      <c r="F11" s="57" t="s">
        <v>237</v>
      </c>
      <c r="G11" s="57" t="s">
        <v>236</v>
      </c>
    </row>
    <row r="12" spans="1:8">
      <c r="A12" s="46">
        <v>607</v>
      </c>
      <c r="B12" s="46" t="s">
        <v>211</v>
      </c>
      <c r="C12" s="47">
        <v>350</v>
      </c>
      <c r="D12" s="48">
        <v>45191</v>
      </c>
      <c r="E12" s="59" t="s">
        <v>115</v>
      </c>
      <c r="F12" s="57" t="s">
        <v>239</v>
      </c>
      <c r="G12" s="57" t="s">
        <v>238</v>
      </c>
    </row>
    <row r="13" spans="1:8">
      <c r="A13" s="46">
        <v>608</v>
      </c>
      <c r="B13" s="46" t="s">
        <v>241</v>
      </c>
      <c r="C13" s="47">
        <v>950</v>
      </c>
      <c r="D13" s="48">
        <v>45191</v>
      </c>
      <c r="E13" s="59" t="s">
        <v>115</v>
      </c>
      <c r="F13" s="57" t="s">
        <v>240</v>
      </c>
      <c r="G13" s="57"/>
    </row>
    <row r="14" spans="1:8">
      <c r="A14" s="46">
        <v>609</v>
      </c>
      <c r="B14" s="46" t="s">
        <v>245</v>
      </c>
      <c r="C14" s="281">
        <v>2588.29</v>
      </c>
      <c r="D14" s="48">
        <v>45191</v>
      </c>
      <c r="E14" s="59" t="s">
        <v>115</v>
      </c>
    </row>
    <row r="15" spans="1:8">
      <c r="A15" s="46">
        <v>610</v>
      </c>
      <c r="B15" s="46" t="s">
        <v>243</v>
      </c>
      <c r="C15" s="47">
        <v>28780</v>
      </c>
      <c r="D15" s="48">
        <v>45192</v>
      </c>
      <c r="E15" s="59" t="s">
        <v>115</v>
      </c>
      <c r="F15" s="57" t="s">
        <v>247</v>
      </c>
      <c r="G15" s="57" t="s">
        <v>246</v>
      </c>
    </row>
    <row r="16" spans="1:8">
      <c r="A16" s="46">
        <v>611</v>
      </c>
      <c r="B16" s="46" t="s">
        <v>248</v>
      </c>
      <c r="C16" s="47">
        <v>2023</v>
      </c>
      <c r="D16" s="48">
        <v>45195</v>
      </c>
      <c r="E16" s="59" t="s">
        <v>115</v>
      </c>
      <c r="F16" s="57" t="s">
        <v>259</v>
      </c>
      <c r="G16" s="57" t="s">
        <v>258</v>
      </c>
    </row>
    <row r="17" spans="5:7">
      <c r="E17" s="59"/>
      <c r="F17" s="57"/>
      <c r="G17" s="57"/>
    </row>
    <row r="18" spans="5:7">
      <c r="E18" s="59"/>
    </row>
    <row r="19" spans="5:7">
      <c r="E19" s="59"/>
    </row>
    <row r="20" spans="5:7">
      <c r="E20" s="59"/>
    </row>
    <row r="21" spans="5:7">
      <c r="E21" s="59"/>
    </row>
    <row r="22" spans="5:7">
      <c r="E22" s="59"/>
    </row>
    <row r="23" spans="5:7">
      <c r="E23" s="59"/>
    </row>
    <row r="24" spans="5:7">
      <c r="E24" s="59"/>
    </row>
    <row r="25" spans="5:7">
      <c r="E25" s="59"/>
    </row>
    <row r="26" spans="5:7">
      <c r="E26" s="59"/>
    </row>
    <row r="27" spans="5:7">
      <c r="E27" s="59"/>
    </row>
    <row r="28" spans="5:7">
      <c r="E28" s="59"/>
    </row>
    <row r="29" spans="5:7">
      <c r="E29" s="59"/>
    </row>
    <row r="30" spans="5:7">
      <c r="E30" s="59"/>
    </row>
    <row r="31" spans="5:7">
      <c r="E31" s="59"/>
    </row>
    <row r="32" spans="5:7">
      <c r="E32" s="59"/>
    </row>
    <row r="33" spans="5:5">
      <c r="E33" s="59"/>
    </row>
    <row r="34" spans="5:5">
      <c r="E34" s="59"/>
    </row>
    <row r="35" spans="5:5">
      <c r="E35" s="59"/>
    </row>
    <row r="36" spans="5:5">
      <c r="E36" s="59"/>
    </row>
    <row r="37" spans="5:5">
      <c r="E37" s="59"/>
    </row>
    <row r="38" spans="5:5">
      <c r="E38" s="59"/>
    </row>
    <row r="39" spans="5:5">
      <c r="E39" s="59"/>
    </row>
    <row r="40" spans="5:5">
      <c r="E40" s="59"/>
    </row>
    <row r="41" spans="5:5">
      <c r="E41" s="59"/>
    </row>
    <row r="42" spans="5:5">
      <c r="E42" s="59"/>
    </row>
    <row r="43" spans="5:5">
      <c r="E43" s="59"/>
    </row>
    <row r="44" spans="5:5">
      <c r="E44" s="59"/>
    </row>
    <row r="45" spans="5:5">
      <c r="E45" s="59"/>
    </row>
    <row r="46" spans="5:5">
      <c r="E46" s="59"/>
    </row>
    <row r="47" spans="5:5">
      <c r="E47" s="59"/>
    </row>
    <row r="48" spans="5:5">
      <c r="E48" s="59"/>
    </row>
    <row r="49" spans="5:5">
      <c r="E49" s="59"/>
    </row>
    <row r="50" spans="5:5">
      <c r="E50" s="59"/>
    </row>
    <row r="51" spans="5:5">
      <c r="E51" s="59"/>
    </row>
    <row r="52" spans="5:5">
      <c r="E52" s="59"/>
    </row>
    <row r="53" spans="5:5">
      <c r="E53" s="59"/>
    </row>
    <row r="54" spans="5:5">
      <c r="E54" s="59"/>
    </row>
    <row r="55" spans="5:5">
      <c r="E55" s="59"/>
    </row>
    <row r="56" spans="5:5">
      <c r="E56" s="59"/>
    </row>
    <row r="57" spans="5:5">
      <c r="E57" s="59"/>
    </row>
    <row r="58" spans="5:5">
      <c r="E58" s="59"/>
    </row>
    <row r="59" spans="5:5">
      <c r="E59" s="59"/>
    </row>
    <row r="60" spans="5:5">
      <c r="E60" s="59"/>
    </row>
    <row r="61" spans="5:5">
      <c r="E61" s="59"/>
    </row>
    <row r="62" spans="5:5">
      <c r="E62" s="59"/>
    </row>
    <row r="63" spans="5:5">
      <c r="E63" s="59"/>
    </row>
    <row r="64" spans="5:5">
      <c r="E64" s="59"/>
    </row>
    <row r="65" spans="5:5">
      <c r="E65" s="59"/>
    </row>
    <row r="66" spans="5:5">
      <c r="E66" s="59"/>
    </row>
    <row r="67" spans="5:5">
      <c r="E67" s="59"/>
    </row>
    <row r="68" spans="5:5">
      <c r="E68" s="59"/>
    </row>
    <row r="69" spans="5:5">
      <c r="E69" s="59"/>
    </row>
    <row r="70" spans="5:5">
      <c r="E70" s="59"/>
    </row>
    <row r="71" spans="5:5">
      <c r="E71" s="59"/>
    </row>
    <row r="72" spans="5:5">
      <c r="E72" s="59"/>
    </row>
    <row r="73" spans="5:5">
      <c r="E73" s="59"/>
    </row>
    <row r="74" spans="5:5">
      <c r="E74" s="59"/>
    </row>
    <row r="75" spans="5:5">
      <c r="E75" s="59"/>
    </row>
    <row r="76" spans="5:5">
      <c r="E76" s="59"/>
    </row>
    <row r="77" spans="5:5">
      <c r="E77" s="59"/>
    </row>
    <row r="78" spans="5:5">
      <c r="E78" s="59"/>
    </row>
    <row r="79" spans="5:5">
      <c r="E79" s="59"/>
    </row>
    <row r="80" spans="5:5">
      <c r="E80" s="59"/>
    </row>
    <row r="81" spans="5:5">
      <c r="E81" s="59"/>
    </row>
    <row r="82" spans="5:5">
      <c r="E82" s="59"/>
    </row>
    <row r="83" spans="5:5">
      <c r="E83" s="59"/>
    </row>
    <row r="84" spans="5:5">
      <c r="E84" s="59"/>
    </row>
    <row r="85" spans="5:5">
      <c r="E85" s="59"/>
    </row>
    <row r="86" spans="5:5">
      <c r="E86" s="59"/>
    </row>
    <row r="87" spans="5:5">
      <c r="E87" s="59"/>
    </row>
    <row r="88" spans="5:5">
      <c r="E88" s="59"/>
    </row>
    <row r="89" spans="5:5">
      <c r="E89" s="59"/>
    </row>
    <row r="90" spans="5:5">
      <c r="E90" s="59"/>
    </row>
    <row r="91" spans="5:5">
      <c r="E91" s="59"/>
    </row>
    <row r="92" spans="5:5">
      <c r="E92" s="59"/>
    </row>
    <row r="93" spans="5:5">
      <c r="E93" s="59"/>
    </row>
    <row r="94" spans="5:5">
      <c r="E94" s="59"/>
    </row>
    <row r="95" spans="5:5">
      <c r="E95" s="59"/>
    </row>
    <row r="96" spans="5:5">
      <c r="E96" s="59"/>
    </row>
    <row r="97" spans="5:5">
      <c r="E97" s="59"/>
    </row>
    <row r="98" spans="5:5">
      <c r="E98" s="59"/>
    </row>
    <row r="99" spans="5:5">
      <c r="E99" s="59"/>
    </row>
    <row r="100" spans="5:5">
      <c r="E100" s="59"/>
    </row>
    <row r="101" spans="5:5">
      <c r="E101" s="59"/>
    </row>
    <row r="102" spans="5:5">
      <c r="E102" s="59"/>
    </row>
    <row r="103" spans="5:5">
      <c r="E103" s="59"/>
    </row>
    <row r="104" spans="5:5">
      <c r="E104" s="59"/>
    </row>
    <row r="105" spans="5:5">
      <c r="E105" s="59"/>
    </row>
    <row r="106" spans="5:5">
      <c r="E106" s="59"/>
    </row>
    <row r="107" spans="5:5">
      <c r="E107" s="59"/>
    </row>
    <row r="108" spans="5:5">
      <c r="E108" s="59"/>
    </row>
    <row r="109" spans="5:5">
      <c r="E109" s="59"/>
    </row>
    <row r="110" spans="5:5">
      <c r="E110" s="59"/>
    </row>
    <row r="111" spans="5:5">
      <c r="E111" s="59"/>
    </row>
    <row r="112" spans="5:5">
      <c r="E112" s="59"/>
    </row>
    <row r="113" spans="5:5">
      <c r="E113" s="59"/>
    </row>
    <row r="114" spans="5:5">
      <c r="E114" s="59"/>
    </row>
    <row r="115" spans="5:5">
      <c r="E115" s="59"/>
    </row>
    <row r="116" spans="5:5">
      <c r="E116" s="59"/>
    </row>
    <row r="117" spans="5:5">
      <c r="E117" s="59"/>
    </row>
    <row r="118" spans="5:5">
      <c r="E118" s="59"/>
    </row>
    <row r="119" spans="5:5">
      <c r="E119" s="59"/>
    </row>
    <row r="120" spans="5:5">
      <c r="E120" s="59"/>
    </row>
    <row r="121" spans="5:5">
      <c r="E121" s="59"/>
    </row>
    <row r="122" spans="5:5">
      <c r="E122" s="59"/>
    </row>
    <row r="123" spans="5:5">
      <c r="E123" s="59"/>
    </row>
    <row r="124" spans="5:5">
      <c r="E124" s="59"/>
    </row>
    <row r="125" spans="5:5">
      <c r="E125" s="59"/>
    </row>
    <row r="126" spans="5:5">
      <c r="E126" s="59"/>
    </row>
    <row r="127" spans="5:5">
      <c r="E127" s="59"/>
    </row>
    <row r="128" spans="5:5">
      <c r="E128" s="59"/>
    </row>
    <row r="129" spans="5:5">
      <c r="E129" s="59"/>
    </row>
    <row r="130" spans="5:5">
      <c r="E130" s="59"/>
    </row>
    <row r="131" spans="5:5">
      <c r="E131" s="59"/>
    </row>
    <row r="132" spans="5:5">
      <c r="E132" s="59"/>
    </row>
    <row r="133" spans="5:5">
      <c r="E133" s="59"/>
    </row>
    <row r="134" spans="5:5">
      <c r="E134" s="59"/>
    </row>
    <row r="135" spans="5:5">
      <c r="E135" s="59"/>
    </row>
    <row r="136" spans="5:5">
      <c r="E136" s="59"/>
    </row>
    <row r="137" spans="5:5">
      <c r="E137" s="59"/>
    </row>
    <row r="138" spans="5:5">
      <c r="E138" s="59"/>
    </row>
    <row r="139" spans="5:5">
      <c r="E139" s="59"/>
    </row>
    <row r="140" spans="5:5">
      <c r="E140" s="59"/>
    </row>
    <row r="141" spans="5:5">
      <c r="E141" s="59"/>
    </row>
    <row r="142" spans="5:5">
      <c r="E142" s="59"/>
    </row>
    <row r="143" spans="5:5">
      <c r="E143" s="59"/>
    </row>
    <row r="144" spans="5:5">
      <c r="E144" s="59"/>
    </row>
    <row r="145" spans="5:5">
      <c r="E145" s="59"/>
    </row>
    <row r="146" spans="5:5">
      <c r="E146" s="59"/>
    </row>
    <row r="147" spans="5:5">
      <c r="E147" s="59"/>
    </row>
    <row r="148" spans="5:5">
      <c r="E148" s="59"/>
    </row>
    <row r="149" spans="5:5">
      <c r="E149" s="59"/>
    </row>
    <row r="150" spans="5:5">
      <c r="E150" s="59"/>
    </row>
    <row r="151" spans="5:5">
      <c r="E151" s="59"/>
    </row>
    <row r="152" spans="5:5">
      <c r="E152" s="59"/>
    </row>
    <row r="153" spans="5:5">
      <c r="E153" s="59"/>
    </row>
    <row r="154" spans="5:5">
      <c r="E154" s="59"/>
    </row>
    <row r="155" spans="5:5">
      <c r="E155" s="59"/>
    </row>
    <row r="156" spans="5:5">
      <c r="E156" s="59"/>
    </row>
    <row r="157" spans="5:5">
      <c r="E157" s="59"/>
    </row>
    <row r="158" spans="5:5">
      <c r="E158" s="59"/>
    </row>
    <row r="159" spans="5:5">
      <c r="E159" s="59"/>
    </row>
    <row r="160" spans="5:5">
      <c r="E160" s="59"/>
    </row>
    <row r="161" spans="5:5">
      <c r="E161" s="59"/>
    </row>
    <row r="162" spans="5:5">
      <c r="E162" s="59"/>
    </row>
    <row r="163" spans="5:5">
      <c r="E163" s="59"/>
    </row>
    <row r="164" spans="5:5">
      <c r="E164" s="59"/>
    </row>
    <row r="165" spans="5:5">
      <c r="E165" s="59"/>
    </row>
    <row r="166" spans="5:5">
      <c r="E166" s="59"/>
    </row>
    <row r="167" spans="5:5">
      <c r="E167" s="59"/>
    </row>
    <row r="168" spans="5:5">
      <c r="E168" s="59"/>
    </row>
    <row r="169" spans="5:5">
      <c r="E169" s="59"/>
    </row>
    <row r="170" spans="5:5">
      <c r="E170" s="59"/>
    </row>
    <row r="171" spans="5:5">
      <c r="E171" s="59"/>
    </row>
    <row r="172" spans="5:5">
      <c r="E172" s="59"/>
    </row>
    <row r="173" spans="5:5">
      <c r="E173" s="59"/>
    </row>
    <row r="174" spans="5:5">
      <c r="E174" s="59"/>
    </row>
    <row r="175" spans="5:5">
      <c r="E175" s="59"/>
    </row>
    <row r="176" spans="5:5">
      <c r="E176" s="59"/>
    </row>
    <row r="177" spans="5:5">
      <c r="E177" s="59"/>
    </row>
    <row r="178" spans="5:5">
      <c r="E178" s="59"/>
    </row>
    <row r="179" spans="5:5">
      <c r="E179" s="59"/>
    </row>
    <row r="180" spans="5:5">
      <c r="E180" s="59"/>
    </row>
    <row r="181" spans="5:5">
      <c r="E181" s="59"/>
    </row>
    <row r="182" spans="5:5">
      <c r="E182" s="59"/>
    </row>
    <row r="183" spans="5:5">
      <c r="E183" s="59"/>
    </row>
    <row r="184" spans="5:5">
      <c r="E184" s="59"/>
    </row>
    <row r="185" spans="5:5">
      <c r="E185" s="59"/>
    </row>
    <row r="186" spans="5:5">
      <c r="E186" s="59"/>
    </row>
    <row r="187" spans="5:5">
      <c r="E187" s="59"/>
    </row>
    <row r="188" spans="5:5">
      <c r="E188" s="59"/>
    </row>
    <row r="189" spans="5:5">
      <c r="E189" s="59"/>
    </row>
    <row r="190" spans="5:5">
      <c r="E190" s="59"/>
    </row>
    <row r="191" spans="5:5">
      <c r="E191" s="59"/>
    </row>
    <row r="192" spans="5:5">
      <c r="E192" s="59"/>
    </row>
    <row r="193" spans="5:5">
      <c r="E193" s="59"/>
    </row>
    <row r="194" spans="5:5">
      <c r="E194" s="59"/>
    </row>
    <row r="195" spans="5:5">
      <c r="E195" s="59"/>
    </row>
    <row r="196" spans="5:5">
      <c r="E196" s="59"/>
    </row>
    <row r="197" spans="5:5">
      <c r="E197" s="59"/>
    </row>
    <row r="198" spans="5:5">
      <c r="E198" s="59"/>
    </row>
    <row r="199" spans="5:5">
      <c r="E199" s="59"/>
    </row>
    <row r="200" spans="5:5">
      <c r="E200" s="59"/>
    </row>
    <row r="201" spans="5:5">
      <c r="E201" s="59"/>
    </row>
    <row r="202" spans="5:5">
      <c r="E202" s="59"/>
    </row>
    <row r="203" spans="5:5">
      <c r="E203" s="59"/>
    </row>
    <row r="204" spans="5:5">
      <c r="E204" s="59"/>
    </row>
    <row r="205" spans="5:5">
      <c r="E205" s="59"/>
    </row>
    <row r="206" spans="5:5">
      <c r="E206" s="59"/>
    </row>
    <row r="207" spans="5:5">
      <c r="E207" s="59"/>
    </row>
    <row r="208" spans="5:5">
      <c r="E208" s="59"/>
    </row>
    <row r="209" spans="5:5">
      <c r="E209" s="59"/>
    </row>
    <row r="210" spans="5:5">
      <c r="E210" s="59"/>
    </row>
    <row r="211" spans="5:5">
      <c r="E211" s="59"/>
    </row>
    <row r="212" spans="5:5">
      <c r="E212" s="59"/>
    </row>
    <row r="213" spans="5:5">
      <c r="E213" s="59"/>
    </row>
    <row r="214" spans="5:5">
      <c r="E214" s="59"/>
    </row>
    <row r="215" spans="5:5">
      <c r="E215" s="59"/>
    </row>
    <row r="216" spans="5:5">
      <c r="E216" s="59"/>
    </row>
    <row r="217" spans="5:5">
      <c r="E217" s="59"/>
    </row>
    <row r="218" spans="5:5">
      <c r="E218" s="59"/>
    </row>
    <row r="219" spans="5:5">
      <c r="E219" s="59"/>
    </row>
    <row r="220" spans="5:5">
      <c r="E220" s="59"/>
    </row>
    <row r="221" spans="5:5">
      <c r="E221" s="59"/>
    </row>
    <row r="222" spans="5:5">
      <c r="E222" s="59"/>
    </row>
    <row r="223" spans="5:5">
      <c r="E223" s="59"/>
    </row>
    <row r="224" spans="5:5">
      <c r="E224" s="59"/>
    </row>
    <row r="225" spans="5:5">
      <c r="E225" s="59"/>
    </row>
    <row r="226" spans="5:5">
      <c r="E226" s="59"/>
    </row>
    <row r="227" spans="5:5">
      <c r="E227" s="59"/>
    </row>
    <row r="228" spans="5:5">
      <c r="E228" s="59"/>
    </row>
    <row r="229" spans="5:5">
      <c r="E229" s="59"/>
    </row>
    <row r="230" spans="5:5">
      <c r="E230" s="59"/>
    </row>
    <row r="231" spans="5:5">
      <c r="E231" s="59"/>
    </row>
    <row r="232" spans="5:5">
      <c r="E232" s="59"/>
    </row>
    <row r="233" spans="5:5">
      <c r="E233" s="59"/>
    </row>
    <row r="234" spans="5:5">
      <c r="E234" s="59"/>
    </row>
    <row r="235" spans="5:5">
      <c r="E235" s="59"/>
    </row>
    <row r="236" spans="5:5">
      <c r="E236" s="59"/>
    </row>
    <row r="237" spans="5:5">
      <c r="E237" s="59"/>
    </row>
    <row r="238" spans="5:5">
      <c r="E238" s="59"/>
    </row>
    <row r="239" spans="5:5">
      <c r="E239" s="59"/>
    </row>
    <row r="240" spans="5:5">
      <c r="E240" s="59"/>
    </row>
    <row r="241" spans="5:5">
      <c r="E241" s="59"/>
    </row>
    <row r="242" spans="5:5">
      <c r="E242" s="59"/>
    </row>
    <row r="243" spans="5:5">
      <c r="E243" s="59"/>
    </row>
    <row r="244" spans="5:5">
      <c r="E244" s="59"/>
    </row>
    <row r="245" spans="5:5">
      <c r="E245" s="59"/>
    </row>
    <row r="246" spans="5:5">
      <c r="E246" s="59"/>
    </row>
    <row r="247" spans="5:5">
      <c r="E247" s="59"/>
    </row>
    <row r="248" spans="5:5">
      <c r="E248" s="59"/>
    </row>
    <row r="249" spans="5:5">
      <c r="E249" s="59"/>
    </row>
    <row r="250" spans="5:5">
      <c r="E250" s="59"/>
    </row>
    <row r="251" spans="5:5">
      <c r="E251" s="59"/>
    </row>
    <row r="252" spans="5:5">
      <c r="E252" s="59"/>
    </row>
    <row r="253" spans="5:5">
      <c r="E253" s="59"/>
    </row>
    <row r="254" spans="5:5">
      <c r="E254" s="59"/>
    </row>
    <row r="255" spans="5:5">
      <c r="E255" s="59"/>
    </row>
    <row r="256" spans="5:5">
      <c r="E256" s="59"/>
    </row>
    <row r="257" spans="5:5">
      <c r="E257" s="59"/>
    </row>
    <row r="258" spans="5:5">
      <c r="E258" s="59"/>
    </row>
    <row r="259" spans="5:5">
      <c r="E259" s="59"/>
    </row>
    <row r="260" spans="5:5">
      <c r="E260" s="59"/>
    </row>
    <row r="261" spans="5:5">
      <c r="E261" s="59"/>
    </row>
    <row r="262" spans="5:5">
      <c r="E262" s="59"/>
    </row>
    <row r="263" spans="5:5">
      <c r="E263" s="59"/>
    </row>
    <row r="264" spans="5:5">
      <c r="E264" s="59"/>
    </row>
    <row r="265" spans="5:5">
      <c r="E265" s="59"/>
    </row>
    <row r="266" spans="5:5">
      <c r="E266" s="59"/>
    </row>
    <row r="267" spans="5:5">
      <c r="E267" s="59"/>
    </row>
    <row r="268" spans="5:5">
      <c r="E268" s="59"/>
    </row>
    <row r="269" spans="5:5">
      <c r="E269" s="59"/>
    </row>
    <row r="270" spans="5:5">
      <c r="E270" s="59"/>
    </row>
    <row r="271" spans="5:5">
      <c r="E271" s="59"/>
    </row>
    <row r="272" spans="5:5">
      <c r="E272" s="59"/>
    </row>
    <row r="273" spans="5:5">
      <c r="E273" s="59"/>
    </row>
    <row r="274" spans="5:5">
      <c r="E274" s="59"/>
    </row>
    <row r="275" spans="5:5">
      <c r="E275" s="59"/>
    </row>
    <row r="276" spans="5:5">
      <c r="E276" s="59"/>
    </row>
    <row r="277" spans="5:5">
      <c r="E277" s="59"/>
    </row>
    <row r="278" spans="5:5">
      <c r="E278" s="59"/>
    </row>
    <row r="279" spans="5:5">
      <c r="E279" s="59"/>
    </row>
    <row r="280" spans="5:5">
      <c r="E280" s="59"/>
    </row>
    <row r="281" spans="5:5">
      <c r="E281" s="59"/>
    </row>
    <row r="282" spans="5:5">
      <c r="E282" s="59"/>
    </row>
    <row r="283" spans="5:5">
      <c r="E283" s="59"/>
    </row>
    <row r="284" spans="5:5">
      <c r="E284" s="59"/>
    </row>
    <row r="285" spans="5:5">
      <c r="E285" s="59"/>
    </row>
    <row r="286" spans="5:5">
      <c r="E286" s="59"/>
    </row>
    <row r="287" spans="5:5">
      <c r="E287" s="59"/>
    </row>
    <row r="288" spans="5:5">
      <c r="E288" s="59"/>
    </row>
    <row r="289" spans="5:5">
      <c r="E289" s="59"/>
    </row>
    <row r="290" spans="5:5">
      <c r="E290" s="59"/>
    </row>
    <row r="291" spans="5:5">
      <c r="E291" s="59"/>
    </row>
    <row r="292" spans="5:5">
      <c r="E292" s="59"/>
    </row>
    <row r="293" spans="5:5">
      <c r="E293" s="59"/>
    </row>
    <row r="294" spans="5:5">
      <c r="E294" s="59"/>
    </row>
    <row r="295" spans="5:5">
      <c r="E295" s="59"/>
    </row>
    <row r="296" spans="5:5">
      <c r="E296" s="59"/>
    </row>
    <row r="297" spans="5:5">
      <c r="E297" s="59"/>
    </row>
    <row r="298" spans="5:5">
      <c r="E298" s="59"/>
    </row>
    <row r="299" spans="5:5">
      <c r="E299" s="59"/>
    </row>
    <row r="300" spans="5:5">
      <c r="E300" s="59"/>
    </row>
    <row r="301" spans="5:5">
      <c r="E301" s="59"/>
    </row>
    <row r="302" spans="5:5">
      <c r="E302" s="59"/>
    </row>
    <row r="303" spans="5:5">
      <c r="E303" s="59"/>
    </row>
    <row r="304" spans="5:5">
      <c r="E304" s="59"/>
    </row>
    <row r="305" spans="5:5">
      <c r="E305" s="59"/>
    </row>
    <row r="306" spans="5:5">
      <c r="E306" s="59"/>
    </row>
    <row r="307" spans="5:5">
      <c r="E307" s="59"/>
    </row>
    <row r="308" spans="5:5">
      <c r="E308" s="59"/>
    </row>
    <row r="309" spans="5:5">
      <c r="E309" s="59"/>
    </row>
    <row r="310" spans="5:5">
      <c r="E310" s="59"/>
    </row>
    <row r="311" spans="5:5">
      <c r="E311" s="59"/>
    </row>
    <row r="312" spans="5:5">
      <c r="E312" s="59"/>
    </row>
    <row r="313" spans="5:5">
      <c r="E313" s="59"/>
    </row>
    <row r="314" spans="5:5">
      <c r="E314" s="59"/>
    </row>
    <row r="315" spans="5:5">
      <c r="E315" s="59"/>
    </row>
    <row r="316" spans="5:5">
      <c r="E316" s="59"/>
    </row>
    <row r="317" spans="5:5">
      <c r="E317" s="59"/>
    </row>
    <row r="318" spans="5:5">
      <c r="E318" s="59"/>
    </row>
    <row r="319" spans="5:5">
      <c r="E319" s="59"/>
    </row>
    <row r="320" spans="5:5">
      <c r="E320" s="59"/>
    </row>
    <row r="321" spans="5:5">
      <c r="E321" s="59"/>
    </row>
    <row r="322" spans="5:5">
      <c r="E322" s="59"/>
    </row>
    <row r="323" spans="5:5">
      <c r="E323" s="59"/>
    </row>
    <row r="324" spans="5:5">
      <c r="E324" s="59"/>
    </row>
    <row r="325" spans="5:5">
      <c r="E325" s="59"/>
    </row>
    <row r="326" spans="5:5">
      <c r="E326" s="59"/>
    </row>
    <row r="327" spans="5:5">
      <c r="E327" s="59"/>
    </row>
    <row r="328" spans="5:5">
      <c r="E328" s="59"/>
    </row>
    <row r="329" spans="5:5">
      <c r="E329" s="59"/>
    </row>
    <row r="330" spans="5:5">
      <c r="E330" s="59"/>
    </row>
    <row r="331" spans="5:5">
      <c r="E331" s="59"/>
    </row>
    <row r="332" spans="5:5">
      <c r="E332" s="59"/>
    </row>
    <row r="333" spans="5:5">
      <c r="E333" s="59"/>
    </row>
    <row r="334" spans="5:5">
      <c r="E334" s="59"/>
    </row>
    <row r="335" spans="5:5">
      <c r="E335" s="59"/>
    </row>
    <row r="336" spans="5:5">
      <c r="E336" s="59"/>
    </row>
    <row r="337" spans="5:5">
      <c r="E337" s="59"/>
    </row>
    <row r="338" spans="5:5">
      <c r="E338" s="59"/>
    </row>
    <row r="339" spans="5:5">
      <c r="E339" s="59"/>
    </row>
    <row r="340" spans="5:5">
      <c r="E340" s="59"/>
    </row>
    <row r="341" spans="5:5">
      <c r="E341" s="59"/>
    </row>
    <row r="342" spans="5:5">
      <c r="E342" s="59"/>
    </row>
    <row r="343" spans="5:5">
      <c r="E343" s="59"/>
    </row>
    <row r="344" spans="5:5">
      <c r="E344" s="59"/>
    </row>
    <row r="345" spans="5:5">
      <c r="E345" s="59"/>
    </row>
    <row r="346" spans="5:5">
      <c r="E346" s="59"/>
    </row>
    <row r="347" spans="5:5">
      <c r="E347" s="59"/>
    </row>
    <row r="348" spans="5:5">
      <c r="E348" s="59"/>
    </row>
    <row r="349" spans="5:5">
      <c r="E349" s="59"/>
    </row>
    <row r="350" spans="5:5">
      <c r="E350" s="59"/>
    </row>
    <row r="351" spans="5:5">
      <c r="E351" s="59"/>
    </row>
    <row r="352" spans="5:5">
      <c r="E352" s="59"/>
    </row>
    <row r="353" spans="5:5">
      <c r="E353" s="59"/>
    </row>
    <row r="354" spans="5:5">
      <c r="E354" s="59"/>
    </row>
    <row r="355" spans="5:5">
      <c r="E355" s="59"/>
    </row>
    <row r="356" spans="5:5">
      <c r="E356" s="59"/>
    </row>
    <row r="357" spans="5:5">
      <c r="E357" s="59"/>
    </row>
    <row r="358" spans="5:5">
      <c r="E358" s="59"/>
    </row>
    <row r="359" spans="5:5">
      <c r="E359" s="59"/>
    </row>
    <row r="360" spans="5:5">
      <c r="E360" s="59"/>
    </row>
    <row r="361" spans="5:5">
      <c r="E361" s="59"/>
    </row>
    <row r="362" spans="5:5">
      <c r="E362" s="59"/>
    </row>
    <row r="363" spans="5:5">
      <c r="E363" s="59"/>
    </row>
    <row r="364" spans="5:5">
      <c r="E364" s="59"/>
    </row>
    <row r="365" spans="5:5">
      <c r="E365" s="59"/>
    </row>
    <row r="366" spans="5:5">
      <c r="E366" s="59"/>
    </row>
    <row r="367" spans="5:5">
      <c r="E367" s="59"/>
    </row>
    <row r="368" spans="5:5">
      <c r="E368" s="59"/>
    </row>
    <row r="369" spans="5:5">
      <c r="E369" s="59"/>
    </row>
    <row r="370" spans="5:5">
      <c r="E370" s="59"/>
    </row>
    <row r="371" spans="5:5">
      <c r="E371" s="59"/>
    </row>
    <row r="372" spans="5:5">
      <c r="E372" s="59"/>
    </row>
    <row r="373" spans="5:5">
      <c r="E373" s="59"/>
    </row>
    <row r="374" spans="5:5">
      <c r="E374" s="59"/>
    </row>
    <row r="375" spans="5:5">
      <c r="E375" s="59"/>
    </row>
    <row r="376" spans="5:5">
      <c r="E376" s="59"/>
    </row>
    <row r="377" spans="5:5">
      <c r="E377" s="59"/>
    </row>
    <row r="378" spans="5:5">
      <c r="E378" s="59"/>
    </row>
    <row r="379" spans="5:5">
      <c r="E379" s="59"/>
    </row>
    <row r="380" spans="5:5">
      <c r="E380" s="59"/>
    </row>
    <row r="381" spans="5:5">
      <c r="E381" s="59"/>
    </row>
    <row r="382" spans="5:5">
      <c r="E382" s="59"/>
    </row>
    <row r="383" spans="5:5">
      <c r="E383" s="59"/>
    </row>
    <row r="384" spans="5:5">
      <c r="E384" s="59"/>
    </row>
    <row r="385" spans="5:5">
      <c r="E385" s="59"/>
    </row>
    <row r="386" spans="5:5">
      <c r="E386" s="59"/>
    </row>
    <row r="387" spans="5:5">
      <c r="E387" s="59"/>
    </row>
    <row r="388" spans="5:5">
      <c r="E388" s="59"/>
    </row>
    <row r="389" spans="5:5">
      <c r="E389" s="59"/>
    </row>
    <row r="390" spans="5:5">
      <c r="E390" s="59"/>
    </row>
    <row r="391" spans="5:5">
      <c r="E391" s="59"/>
    </row>
    <row r="392" spans="5:5">
      <c r="E392" s="59"/>
    </row>
    <row r="393" spans="5:5">
      <c r="E393" s="59"/>
    </row>
    <row r="394" spans="5:5">
      <c r="E394" s="59"/>
    </row>
    <row r="395" spans="5:5">
      <c r="E395" s="59"/>
    </row>
    <row r="396" spans="5:5">
      <c r="E396" s="59"/>
    </row>
    <row r="397" spans="5:5">
      <c r="E397" s="59"/>
    </row>
    <row r="398" spans="5:5">
      <c r="E398" s="59"/>
    </row>
    <row r="399" spans="5:5">
      <c r="E399" s="59"/>
    </row>
    <row r="400" spans="5:5">
      <c r="E400" s="59"/>
    </row>
    <row r="401" spans="5:5">
      <c r="E401" s="59"/>
    </row>
    <row r="402" spans="5:5">
      <c r="E402" s="59"/>
    </row>
    <row r="403" spans="5:5">
      <c r="E403" s="59"/>
    </row>
    <row r="404" spans="5:5">
      <c r="E404" s="59"/>
    </row>
    <row r="405" spans="5:5">
      <c r="E405" s="59"/>
    </row>
    <row r="406" spans="5:5">
      <c r="E406" s="59"/>
    </row>
    <row r="407" spans="5:5">
      <c r="E407" s="59"/>
    </row>
    <row r="408" spans="5:5">
      <c r="E408" s="59"/>
    </row>
    <row r="409" spans="5:5">
      <c r="E409" s="59"/>
    </row>
    <row r="410" spans="5:5">
      <c r="E410" s="59"/>
    </row>
    <row r="411" spans="5:5">
      <c r="E411" s="59"/>
    </row>
    <row r="412" spans="5:5">
      <c r="E412" s="59"/>
    </row>
    <row r="413" spans="5:5">
      <c r="E413" s="59"/>
    </row>
    <row r="414" spans="5:5">
      <c r="E414" s="59"/>
    </row>
    <row r="415" spans="5:5">
      <c r="E415" s="59"/>
    </row>
    <row r="416" spans="5:5">
      <c r="E416" s="59"/>
    </row>
    <row r="417" spans="5:5">
      <c r="E417" s="59"/>
    </row>
    <row r="418" spans="5:5">
      <c r="E418" s="59"/>
    </row>
    <row r="419" spans="5:5">
      <c r="E419" s="59"/>
    </row>
    <row r="420" spans="5:5">
      <c r="E420" s="59"/>
    </row>
    <row r="421" spans="5:5">
      <c r="E421" s="59"/>
    </row>
    <row r="422" spans="5:5">
      <c r="E422" s="59"/>
    </row>
    <row r="423" spans="5:5">
      <c r="E423" s="59"/>
    </row>
    <row r="424" spans="5:5">
      <c r="E424" s="59"/>
    </row>
    <row r="425" spans="5:5">
      <c r="E425" s="59"/>
    </row>
    <row r="426" spans="5:5">
      <c r="E426" s="59"/>
    </row>
    <row r="427" spans="5:5">
      <c r="E427" s="59"/>
    </row>
    <row r="428" spans="5:5">
      <c r="E428" s="59"/>
    </row>
    <row r="429" spans="5:5">
      <c r="E429" s="59"/>
    </row>
    <row r="430" spans="5:5">
      <c r="E430" s="59"/>
    </row>
    <row r="431" spans="5:5">
      <c r="E431" s="59"/>
    </row>
    <row r="432" spans="5:5">
      <c r="E432" s="59"/>
    </row>
    <row r="433" spans="5:5">
      <c r="E433" s="59"/>
    </row>
    <row r="434" spans="5:5">
      <c r="E434" s="59"/>
    </row>
    <row r="435" spans="5:5">
      <c r="E435" s="59"/>
    </row>
    <row r="436" spans="5:5">
      <c r="E436" s="59"/>
    </row>
    <row r="437" spans="5:5">
      <c r="E437" s="59"/>
    </row>
    <row r="438" spans="5:5">
      <c r="E438" s="59"/>
    </row>
    <row r="439" spans="5:5">
      <c r="E439" s="59"/>
    </row>
    <row r="440" spans="5:5">
      <c r="E440" s="59"/>
    </row>
    <row r="441" spans="5:5">
      <c r="E441" s="59"/>
    </row>
    <row r="442" spans="5:5">
      <c r="E442" s="59"/>
    </row>
    <row r="443" spans="5:5">
      <c r="E443" s="59"/>
    </row>
    <row r="444" spans="5:5">
      <c r="E444" s="59"/>
    </row>
    <row r="445" spans="5:5">
      <c r="E445" s="59"/>
    </row>
    <row r="446" spans="5:5">
      <c r="E446" s="59"/>
    </row>
    <row r="447" spans="5:5">
      <c r="E447" s="59"/>
    </row>
    <row r="448" spans="5:5">
      <c r="E448" s="59"/>
    </row>
    <row r="449" spans="5:5">
      <c r="E449" s="59"/>
    </row>
    <row r="450" spans="5:5">
      <c r="E450" s="59"/>
    </row>
    <row r="451" spans="5:5">
      <c r="E451" s="59"/>
    </row>
    <row r="452" spans="5:5">
      <c r="E452" s="59"/>
    </row>
    <row r="453" spans="5:5">
      <c r="E453" s="59"/>
    </row>
    <row r="454" spans="5:5">
      <c r="E454" s="59"/>
    </row>
    <row r="455" spans="5:5">
      <c r="E455" s="59"/>
    </row>
    <row r="456" spans="5:5">
      <c r="E456" s="59"/>
    </row>
    <row r="457" spans="5:5">
      <c r="E457" s="59"/>
    </row>
    <row r="458" spans="5:5">
      <c r="E458" s="59"/>
    </row>
    <row r="459" spans="5:5">
      <c r="E459" s="59"/>
    </row>
    <row r="460" spans="5:5">
      <c r="E460" s="59"/>
    </row>
    <row r="461" spans="5:5">
      <c r="E461" s="59"/>
    </row>
    <row r="462" spans="5:5">
      <c r="E462" s="59"/>
    </row>
    <row r="463" spans="5:5">
      <c r="E463" s="59"/>
    </row>
    <row r="464" spans="5:5">
      <c r="E464" s="59"/>
    </row>
    <row r="465" spans="5:5">
      <c r="E465" s="59"/>
    </row>
    <row r="466" spans="5:5">
      <c r="E466" s="59"/>
    </row>
    <row r="467" spans="5:5">
      <c r="E467" s="59"/>
    </row>
    <row r="468" spans="5:5">
      <c r="E468" s="59"/>
    </row>
    <row r="469" spans="5:5">
      <c r="E469" s="59"/>
    </row>
    <row r="470" spans="5:5">
      <c r="E470" s="59"/>
    </row>
    <row r="471" spans="5:5">
      <c r="E471" s="59"/>
    </row>
    <row r="472" spans="5:5">
      <c r="E472" s="59"/>
    </row>
    <row r="473" spans="5:5">
      <c r="E473" s="59"/>
    </row>
    <row r="474" spans="5:5">
      <c r="E474" s="59"/>
    </row>
    <row r="475" spans="5:5">
      <c r="E475" s="59"/>
    </row>
    <row r="476" spans="5:5">
      <c r="E476" s="59"/>
    </row>
    <row r="477" spans="5:5">
      <c r="E477" s="59"/>
    </row>
    <row r="478" spans="5:5">
      <c r="E478" s="59"/>
    </row>
    <row r="479" spans="5:5">
      <c r="E479" s="59"/>
    </row>
    <row r="480" spans="5:5">
      <c r="E480" s="59"/>
    </row>
    <row r="481" spans="5:5">
      <c r="E481" s="59"/>
    </row>
    <row r="482" spans="5:5">
      <c r="E482" s="59"/>
    </row>
    <row r="483" spans="5:5">
      <c r="E483" s="59"/>
    </row>
    <row r="484" spans="5:5">
      <c r="E484" s="59"/>
    </row>
    <row r="485" spans="5:5">
      <c r="E485" s="59"/>
    </row>
    <row r="486" spans="5:5">
      <c r="E486" s="59"/>
    </row>
    <row r="487" spans="5:5">
      <c r="E487" s="59"/>
    </row>
    <row r="488" spans="5:5">
      <c r="E488" s="59"/>
    </row>
    <row r="489" spans="5:5">
      <c r="E489" s="59"/>
    </row>
    <row r="490" spans="5:5">
      <c r="E490" s="59"/>
    </row>
    <row r="491" spans="5:5">
      <c r="E491" s="59"/>
    </row>
    <row r="492" spans="5:5">
      <c r="E492" s="59"/>
    </row>
    <row r="493" spans="5:5">
      <c r="E493" s="59"/>
    </row>
    <row r="494" spans="5:5">
      <c r="E494" s="59"/>
    </row>
    <row r="495" spans="5:5">
      <c r="E495" s="59"/>
    </row>
    <row r="496" spans="5:5">
      <c r="E496" s="59"/>
    </row>
    <row r="497" spans="5:5">
      <c r="E497" s="59"/>
    </row>
    <row r="498" spans="5:5">
      <c r="E498" s="59"/>
    </row>
    <row r="499" spans="5:5">
      <c r="E499" s="59"/>
    </row>
    <row r="500" spans="5:5">
      <c r="E500" s="59"/>
    </row>
    <row r="501" spans="5:5">
      <c r="E501" s="59"/>
    </row>
    <row r="502" spans="5:5">
      <c r="E502" s="59"/>
    </row>
    <row r="503" spans="5:5">
      <c r="E503" s="59"/>
    </row>
    <row r="504" spans="5:5">
      <c r="E504" s="59"/>
    </row>
    <row r="505" spans="5:5">
      <c r="E505" s="59"/>
    </row>
    <row r="506" spans="5:5">
      <c r="E506" s="59"/>
    </row>
    <row r="507" spans="5:5">
      <c r="E507" s="59"/>
    </row>
    <row r="508" spans="5:5">
      <c r="E508" s="59"/>
    </row>
    <row r="509" spans="5:5">
      <c r="E509" s="59"/>
    </row>
    <row r="510" spans="5:5">
      <c r="E510" s="59"/>
    </row>
    <row r="511" spans="5:5">
      <c r="E511" s="59"/>
    </row>
    <row r="512" spans="5:5">
      <c r="E512" s="59"/>
    </row>
    <row r="513" spans="5:5">
      <c r="E513" s="59"/>
    </row>
    <row r="514" spans="5:5">
      <c r="E514" s="59"/>
    </row>
    <row r="515" spans="5:5">
      <c r="E515" s="59"/>
    </row>
    <row r="516" spans="5:5">
      <c r="E516" s="59"/>
    </row>
    <row r="517" spans="5:5">
      <c r="E517" s="59"/>
    </row>
    <row r="518" spans="5:5">
      <c r="E518" s="59"/>
    </row>
    <row r="519" spans="5:5">
      <c r="E519" s="59"/>
    </row>
    <row r="520" spans="5:5">
      <c r="E520" s="59"/>
    </row>
    <row r="521" spans="5:5">
      <c r="E521" s="59"/>
    </row>
    <row r="522" spans="5:5">
      <c r="E522" s="59"/>
    </row>
    <row r="523" spans="5:5">
      <c r="E523" s="59"/>
    </row>
    <row r="524" spans="5:5">
      <c r="E524" s="59"/>
    </row>
    <row r="525" spans="5:5">
      <c r="E525" s="59"/>
    </row>
    <row r="526" spans="5:5">
      <c r="E526" s="59"/>
    </row>
    <row r="527" spans="5:5">
      <c r="E527" s="59"/>
    </row>
    <row r="528" spans="5:5">
      <c r="E528" s="59"/>
    </row>
    <row r="529" spans="5:5">
      <c r="E529" s="59"/>
    </row>
    <row r="530" spans="5:5">
      <c r="E530" s="59"/>
    </row>
    <row r="531" spans="5:5">
      <c r="E531" s="59"/>
    </row>
    <row r="532" spans="5:5">
      <c r="E532" s="59"/>
    </row>
    <row r="533" spans="5:5">
      <c r="E533" s="59"/>
    </row>
    <row r="534" spans="5:5">
      <c r="E534" s="59"/>
    </row>
    <row r="535" spans="5:5">
      <c r="E535" s="59"/>
    </row>
    <row r="536" spans="5:5">
      <c r="E536" s="59"/>
    </row>
    <row r="537" spans="5:5">
      <c r="E537" s="59"/>
    </row>
    <row r="538" spans="5:5">
      <c r="E538" s="59"/>
    </row>
    <row r="539" spans="5:5">
      <c r="E539" s="59"/>
    </row>
    <row r="540" spans="5:5">
      <c r="E540" s="59"/>
    </row>
    <row r="541" spans="5:5">
      <c r="E541" s="59"/>
    </row>
    <row r="542" spans="5:5">
      <c r="E542" s="59"/>
    </row>
    <row r="543" spans="5:5">
      <c r="E543" s="59"/>
    </row>
    <row r="544" spans="5:5">
      <c r="E544" s="59"/>
    </row>
    <row r="545" spans="5:5">
      <c r="E545" s="59"/>
    </row>
    <row r="546" spans="5:5">
      <c r="E546" s="59"/>
    </row>
    <row r="547" spans="5:5">
      <c r="E547" s="59"/>
    </row>
    <row r="548" spans="5:5">
      <c r="E548" s="59"/>
    </row>
    <row r="549" spans="5:5">
      <c r="E549" s="59"/>
    </row>
    <row r="550" spans="5:5">
      <c r="E550" s="59"/>
    </row>
    <row r="551" spans="5:5">
      <c r="E551" s="59"/>
    </row>
    <row r="552" spans="5:5">
      <c r="E552" s="59"/>
    </row>
    <row r="553" spans="5:5">
      <c r="E553" s="59"/>
    </row>
    <row r="554" spans="5:5">
      <c r="E554" s="59"/>
    </row>
    <row r="555" spans="5:5">
      <c r="E555" s="59"/>
    </row>
    <row r="556" spans="5:5">
      <c r="E556" s="59"/>
    </row>
    <row r="557" spans="5:5">
      <c r="E557" s="59"/>
    </row>
    <row r="558" spans="5:5">
      <c r="E558" s="59"/>
    </row>
    <row r="559" spans="5:5">
      <c r="E559" s="59"/>
    </row>
    <row r="560" spans="5:5">
      <c r="E560" s="59"/>
    </row>
    <row r="561" spans="5:5">
      <c r="E561" s="59"/>
    </row>
    <row r="562" spans="5:5">
      <c r="E562" s="59"/>
    </row>
    <row r="563" spans="5:5">
      <c r="E563" s="59"/>
    </row>
    <row r="564" spans="5:5">
      <c r="E564" s="59"/>
    </row>
    <row r="565" spans="5:5">
      <c r="E565" s="59"/>
    </row>
    <row r="566" spans="5:5">
      <c r="E566" s="59"/>
    </row>
    <row r="567" spans="5:5">
      <c r="E567" s="59"/>
    </row>
    <row r="568" spans="5:5">
      <c r="E568" s="59"/>
    </row>
    <row r="569" spans="5:5">
      <c r="E569" s="59"/>
    </row>
    <row r="570" spans="5:5">
      <c r="E570" s="59"/>
    </row>
    <row r="571" spans="5:5">
      <c r="E571" s="59"/>
    </row>
    <row r="572" spans="5:5">
      <c r="E572" s="59"/>
    </row>
    <row r="573" spans="5:5">
      <c r="E573" s="59"/>
    </row>
    <row r="574" spans="5:5">
      <c r="E574" s="59"/>
    </row>
    <row r="575" spans="5:5">
      <c r="E575" s="59"/>
    </row>
    <row r="576" spans="5:5">
      <c r="E576" s="59"/>
    </row>
    <row r="577" spans="5:5">
      <c r="E577" s="59"/>
    </row>
    <row r="578" spans="5:5">
      <c r="E578" s="59"/>
    </row>
    <row r="579" spans="5:5">
      <c r="E579" s="59"/>
    </row>
    <row r="580" spans="5:5">
      <c r="E580" s="59"/>
    </row>
    <row r="581" spans="5:5">
      <c r="E581" s="59"/>
    </row>
    <row r="582" spans="5:5">
      <c r="E582" s="59"/>
    </row>
    <row r="583" spans="5:5">
      <c r="E583" s="59"/>
    </row>
    <row r="584" spans="5:5">
      <c r="E584" s="59"/>
    </row>
    <row r="585" spans="5:5">
      <c r="E585" s="59"/>
    </row>
    <row r="586" spans="5:5">
      <c r="E586" s="59"/>
    </row>
    <row r="587" spans="5:5">
      <c r="E587" s="59"/>
    </row>
    <row r="588" spans="5:5">
      <c r="E588" s="59"/>
    </row>
    <row r="589" spans="5:5">
      <c r="E589" s="59"/>
    </row>
    <row r="590" spans="5:5">
      <c r="E590" s="59"/>
    </row>
    <row r="591" spans="5:5">
      <c r="E591" s="59"/>
    </row>
    <row r="592" spans="5:5">
      <c r="E592" s="59"/>
    </row>
    <row r="593" spans="5:5">
      <c r="E593" s="59"/>
    </row>
    <row r="594" spans="5:5">
      <c r="E594" s="59"/>
    </row>
    <row r="595" spans="5:5">
      <c r="E595" s="59"/>
    </row>
    <row r="596" spans="5:5">
      <c r="E596" s="59"/>
    </row>
    <row r="597" spans="5:5">
      <c r="E597" s="59"/>
    </row>
    <row r="598" spans="5:5">
      <c r="E598" s="59"/>
    </row>
    <row r="599" spans="5:5">
      <c r="E599" s="59"/>
    </row>
    <row r="600" spans="5:5">
      <c r="E600" s="59"/>
    </row>
    <row r="601" spans="5:5">
      <c r="E601" s="59"/>
    </row>
    <row r="602" spans="5:5">
      <c r="E602" s="59"/>
    </row>
    <row r="603" spans="5:5">
      <c r="E603" s="59"/>
    </row>
    <row r="604" spans="5:5">
      <c r="E604" s="59"/>
    </row>
    <row r="605" spans="5:5">
      <c r="E605" s="59"/>
    </row>
    <row r="606" spans="5:5">
      <c r="E606" s="59"/>
    </row>
    <row r="607" spans="5:5">
      <c r="E607" s="59"/>
    </row>
    <row r="608" spans="5:5">
      <c r="E608" s="59"/>
    </row>
    <row r="609" spans="5:5">
      <c r="E609" s="59"/>
    </row>
    <row r="610" spans="5:5">
      <c r="E610" s="59"/>
    </row>
    <row r="611" spans="5:5">
      <c r="E611" s="59"/>
    </row>
    <row r="612" spans="5:5">
      <c r="E612" s="59"/>
    </row>
    <row r="613" spans="5:5">
      <c r="E613" s="59"/>
    </row>
    <row r="614" spans="5:5">
      <c r="E614" s="59"/>
    </row>
    <row r="615" spans="5:5">
      <c r="E615" s="59"/>
    </row>
    <row r="616" spans="5:5">
      <c r="E616" s="59"/>
    </row>
    <row r="617" spans="5:5">
      <c r="E617" s="59"/>
    </row>
    <row r="618" spans="5:5">
      <c r="E618" s="59"/>
    </row>
    <row r="619" spans="5:5">
      <c r="E619" s="59"/>
    </row>
    <row r="620" spans="5:5">
      <c r="E620" s="59"/>
    </row>
    <row r="621" spans="5:5">
      <c r="E621" s="59"/>
    </row>
    <row r="622" spans="5:5">
      <c r="E622" s="59"/>
    </row>
    <row r="623" spans="5:5">
      <c r="E623" s="59"/>
    </row>
    <row r="624" spans="5:5">
      <c r="E624" s="59"/>
    </row>
    <row r="625" spans="5:5">
      <c r="E625" s="59"/>
    </row>
    <row r="626" spans="5:5">
      <c r="E626" s="59"/>
    </row>
    <row r="627" spans="5:5">
      <c r="E627" s="59"/>
    </row>
    <row r="628" spans="5:5">
      <c r="E628" s="59"/>
    </row>
    <row r="629" spans="5:5">
      <c r="E629" s="59"/>
    </row>
    <row r="630" spans="5:5">
      <c r="E630" s="59"/>
    </row>
    <row r="631" spans="5:5">
      <c r="E631" s="59"/>
    </row>
    <row r="632" spans="5:5">
      <c r="E632" s="59"/>
    </row>
    <row r="633" spans="5:5">
      <c r="E633" s="59"/>
    </row>
    <row r="634" spans="5:5">
      <c r="E634" s="59"/>
    </row>
    <row r="635" spans="5:5">
      <c r="E635" s="59"/>
    </row>
    <row r="636" spans="5:5">
      <c r="E636" s="59"/>
    </row>
    <row r="637" spans="5:5">
      <c r="E637" s="59"/>
    </row>
    <row r="638" spans="5:5">
      <c r="E638" s="59"/>
    </row>
    <row r="639" spans="5:5">
      <c r="E639" s="59"/>
    </row>
    <row r="640" spans="5:5">
      <c r="E640" s="59"/>
    </row>
    <row r="641" spans="5:5">
      <c r="E641" s="59"/>
    </row>
    <row r="642" spans="5:5">
      <c r="E642" s="59"/>
    </row>
    <row r="643" spans="5:5">
      <c r="E643" s="59"/>
    </row>
    <row r="644" spans="5:5">
      <c r="E644" s="59"/>
    </row>
    <row r="645" spans="5:5">
      <c r="E645" s="59"/>
    </row>
    <row r="646" spans="5:5">
      <c r="E646" s="59"/>
    </row>
    <row r="647" spans="5:5">
      <c r="E647" s="59"/>
    </row>
    <row r="648" spans="5:5">
      <c r="E648" s="59"/>
    </row>
    <row r="649" spans="5:5">
      <c r="E649" s="59"/>
    </row>
    <row r="650" spans="5:5">
      <c r="E650" s="59"/>
    </row>
    <row r="651" spans="5:5">
      <c r="E651" s="59"/>
    </row>
    <row r="652" spans="5:5">
      <c r="E652" s="59"/>
    </row>
    <row r="653" spans="5:5">
      <c r="E653" s="59"/>
    </row>
    <row r="654" spans="5:5">
      <c r="E654" s="59"/>
    </row>
    <row r="655" spans="5:5">
      <c r="E655" s="59"/>
    </row>
    <row r="656" spans="5:5">
      <c r="E656" s="59"/>
    </row>
    <row r="657" spans="5:5">
      <c r="E657" s="59"/>
    </row>
    <row r="658" spans="5:5">
      <c r="E658" s="59"/>
    </row>
    <row r="659" spans="5:5">
      <c r="E659" s="59"/>
    </row>
    <row r="660" spans="5:5">
      <c r="E660" s="59"/>
    </row>
    <row r="661" spans="5:5">
      <c r="E661" s="59"/>
    </row>
    <row r="662" spans="5:5">
      <c r="E662" s="59"/>
    </row>
    <row r="663" spans="5:5">
      <c r="E663" s="59"/>
    </row>
    <row r="664" spans="5:5">
      <c r="E664" s="59"/>
    </row>
    <row r="665" spans="5:5">
      <c r="E665" s="59"/>
    </row>
    <row r="666" spans="5:5">
      <c r="E666" s="59"/>
    </row>
    <row r="667" spans="5:5">
      <c r="E667" s="59"/>
    </row>
    <row r="668" spans="5:5">
      <c r="E668" s="59"/>
    </row>
    <row r="669" spans="5:5">
      <c r="E669" s="59"/>
    </row>
    <row r="670" spans="5:5">
      <c r="E670" s="59"/>
    </row>
    <row r="671" spans="5:5">
      <c r="E671" s="59"/>
    </row>
    <row r="672" spans="5:5">
      <c r="E672" s="59"/>
    </row>
    <row r="673" spans="5:5">
      <c r="E673" s="59"/>
    </row>
    <row r="674" spans="5:5">
      <c r="E674" s="59"/>
    </row>
    <row r="675" spans="5:5">
      <c r="E675" s="59"/>
    </row>
    <row r="676" spans="5:5">
      <c r="E676" s="59"/>
    </row>
    <row r="677" spans="5:5">
      <c r="E677" s="59"/>
    </row>
    <row r="678" spans="5:5">
      <c r="E678" s="59"/>
    </row>
    <row r="679" spans="5:5">
      <c r="E679" s="59"/>
    </row>
    <row r="680" spans="5:5">
      <c r="E680" s="59"/>
    </row>
    <row r="681" spans="5:5">
      <c r="E681" s="59"/>
    </row>
    <row r="682" spans="5:5">
      <c r="E682" s="59"/>
    </row>
    <row r="683" spans="5:5">
      <c r="E683" s="59"/>
    </row>
    <row r="684" spans="5:5">
      <c r="E684" s="59"/>
    </row>
    <row r="685" spans="5:5">
      <c r="E685" s="59"/>
    </row>
    <row r="686" spans="5:5">
      <c r="E686" s="59"/>
    </row>
    <row r="687" spans="5:5">
      <c r="E687" s="59"/>
    </row>
    <row r="688" spans="5:5">
      <c r="E688" s="59"/>
    </row>
    <row r="689" spans="5:5">
      <c r="E689" s="59"/>
    </row>
    <row r="690" spans="5:5">
      <c r="E690" s="59"/>
    </row>
    <row r="691" spans="5:5">
      <c r="E691" s="59"/>
    </row>
    <row r="692" spans="5:5">
      <c r="E692" s="59"/>
    </row>
    <row r="693" spans="5:5">
      <c r="E693" s="59"/>
    </row>
    <row r="694" spans="5:5">
      <c r="E694" s="59"/>
    </row>
    <row r="695" spans="5:5">
      <c r="E695" s="59"/>
    </row>
    <row r="696" spans="5:5">
      <c r="E696" s="59"/>
    </row>
    <row r="697" spans="5:5">
      <c r="E697" s="59"/>
    </row>
    <row r="698" spans="5:5">
      <c r="E698" s="59"/>
    </row>
    <row r="699" spans="5:5">
      <c r="E699" s="59"/>
    </row>
    <row r="700" spans="5:5">
      <c r="E700" s="59"/>
    </row>
    <row r="701" spans="5:5">
      <c r="E701" s="59"/>
    </row>
    <row r="702" spans="5:5">
      <c r="E702" s="59"/>
    </row>
    <row r="703" spans="5:5">
      <c r="E703" s="59"/>
    </row>
    <row r="704" spans="5:5">
      <c r="E704" s="59"/>
    </row>
    <row r="705" spans="5:5">
      <c r="E705" s="59"/>
    </row>
    <row r="706" spans="5:5">
      <c r="E706" s="59"/>
    </row>
    <row r="707" spans="5:5">
      <c r="E707" s="59"/>
    </row>
    <row r="708" spans="5:5">
      <c r="E708" s="59"/>
    </row>
    <row r="709" spans="5:5">
      <c r="E709" s="59"/>
    </row>
    <row r="710" spans="5:5">
      <c r="E710" s="59"/>
    </row>
    <row r="711" spans="5:5">
      <c r="E711" s="59"/>
    </row>
    <row r="712" spans="5:5">
      <c r="E712" s="59"/>
    </row>
    <row r="713" spans="5:5">
      <c r="E713" s="59"/>
    </row>
    <row r="714" spans="5:5">
      <c r="E714" s="59"/>
    </row>
    <row r="715" spans="5:5">
      <c r="E715" s="59"/>
    </row>
    <row r="716" spans="5:5">
      <c r="E716" s="59"/>
    </row>
    <row r="717" spans="5:5">
      <c r="E717" s="59"/>
    </row>
    <row r="718" spans="5:5">
      <c r="E718" s="59"/>
    </row>
    <row r="719" spans="5:5">
      <c r="E719" s="59"/>
    </row>
    <row r="720" spans="5:5">
      <c r="E720" s="59"/>
    </row>
    <row r="721" spans="5:5">
      <c r="E721" s="59"/>
    </row>
    <row r="722" spans="5:5">
      <c r="E722" s="59"/>
    </row>
    <row r="723" spans="5:5">
      <c r="E723" s="59"/>
    </row>
    <row r="724" spans="5:5">
      <c r="E724" s="59"/>
    </row>
    <row r="725" spans="5:5">
      <c r="E725" s="59"/>
    </row>
    <row r="726" spans="5:5">
      <c r="E726" s="59"/>
    </row>
    <row r="727" spans="5:5">
      <c r="E727" s="59"/>
    </row>
    <row r="728" spans="5:5">
      <c r="E728" s="59"/>
    </row>
    <row r="729" spans="5:5">
      <c r="E729" s="59"/>
    </row>
    <row r="730" spans="5:5">
      <c r="E730" s="59"/>
    </row>
    <row r="731" spans="5:5">
      <c r="E731" s="59"/>
    </row>
    <row r="732" spans="5:5">
      <c r="E732" s="59"/>
    </row>
    <row r="733" spans="5:5">
      <c r="E733" s="59"/>
    </row>
    <row r="734" spans="5:5">
      <c r="E734" s="59"/>
    </row>
    <row r="735" spans="5:5">
      <c r="E735" s="59"/>
    </row>
    <row r="736" spans="5:5">
      <c r="E736" s="59"/>
    </row>
    <row r="737" spans="5:5">
      <c r="E737" s="59"/>
    </row>
    <row r="738" spans="5:5">
      <c r="E738" s="59"/>
    </row>
    <row r="739" spans="5:5">
      <c r="E739" s="59"/>
    </row>
    <row r="740" spans="5:5">
      <c r="E740" s="59"/>
    </row>
    <row r="741" spans="5:5">
      <c r="E741" s="59"/>
    </row>
    <row r="742" spans="5:5">
      <c r="E742" s="59"/>
    </row>
    <row r="743" spans="5:5">
      <c r="E743" s="59"/>
    </row>
    <row r="744" spans="5:5">
      <c r="E744" s="59"/>
    </row>
    <row r="745" spans="5:5">
      <c r="E745" s="59"/>
    </row>
    <row r="746" spans="5:5">
      <c r="E746" s="59"/>
    </row>
    <row r="747" spans="5:5">
      <c r="E747" s="59"/>
    </row>
    <row r="748" spans="5:5">
      <c r="E748" s="59"/>
    </row>
    <row r="749" spans="5:5">
      <c r="E749" s="59"/>
    </row>
    <row r="750" spans="5:5">
      <c r="E750" s="59"/>
    </row>
    <row r="751" spans="5:5">
      <c r="E751" s="59"/>
    </row>
    <row r="752" spans="5:5">
      <c r="E752" s="59"/>
    </row>
    <row r="753" spans="5:5">
      <c r="E753" s="59"/>
    </row>
    <row r="754" spans="5:5">
      <c r="E754" s="59"/>
    </row>
    <row r="755" spans="5:5">
      <c r="E755" s="59"/>
    </row>
    <row r="756" spans="5:5">
      <c r="E756" s="59"/>
    </row>
    <row r="757" spans="5:5">
      <c r="E757" s="59"/>
    </row>
    <row r="758" spans="5:5">
      <c r="E758" s="59"/>
    </row>
    <row r="759" spans="5:5">
      <c r="E759" s="59"/>
    </row>
    <row r="760" spans="5:5">
      <c r="E760" s="59"/>
    </row>
    <row r="761" spans="5:5">
      <c r="E761" s="59"/>
    </row>
    <row r="762" spans="5:5">
      <c r="E762" s="59"/>
    </row>
    <row r="763" spans="5:5">
      <c r="E763" s="59"/>
    </row>
    <row r="764" spans="5:5">
      <c r="E764" s="59"/>
    </row>
    <row r="765" spans="5:5">
      <c r="E765" s="59"/>
    </row>
    <row r="766" spans="5:5">
      <c r="E766" s="59"/>
    </row>
    <row r="767" spans="5:5">
      <c r="E767" s="59"/>
    </row>
    <row r="768" spans="5:5">
      <c r="E768" s="59"/>
    </row>
    <row r="769" spans="5:5">
      <c r="E769" s="59"/>
    </row>
    <row r="770" spans="5:5">
      <c r="E770" s="59"/>
    </row>
    <row r="771" spans="5:5">
      <c r="E771" s="59"/>
    </row>
    <row r="772" spans="5:5">
      <c r="E772" s="59"/>
    </row>
    <row r="773" spans="5:5">
      <c r="E773" s="59"/>
    </row>
    <row r="774" spans="5:5">
      <c r="E774" s="59"/>
    </row>
    <row r="775" spans="5:5">
      <c r="E775" s="59"/>
    </row>
    <row r="776" spans="5:5">
      <c r="E776" s="59"/>
    </row>
    <row r="777" spans="5:5">
      <c r="E777" s="59"/>
    </row>
    <row r="778" spans="5:5">
      <c r="E778" s="59"/>
    </row>
    <row r="779" spans="5:5">
      <c r="E779" s="59"/>
    </row>
    <row r="780" spans="5:5">
      <c r="E780" s="59"/>
    </row>
    <row r="781" spans="5:5">
      <c r="E781" s="59"/>
    </row>
    <row r="782" spans="5:5">
      <c r="E782" s="59"/>
    </row>
    <row r="783" spans="5:5">
      <c r="E783" s="59"/>
    </row>
    <row r="784" spans="5:5">
      <c r="E784" s="59"/>
    </row>
    <row r="785" spans="5:5">
      <c r="E785" s="59"/>
    </row>
    <row r="786" spans="5:5">
      <c r="E786" s="59"/>
    </row>
    <row r="787" spans="5:5">
      <c r="E787" s="59"/>
    </row>
    <row r="788" spans="5:5">
      <c r="E788" s="59"/>
    </row>
    <row r="789" spans="5:5">
      <c r="E789" s="59"/>
    </row>
    <row r="790" spans="5:5">
      <c r="E790" s="59"/>
    </row>
    <row r="791" spans="5:5">
      <c r="E791" s="59"/>
    </row>
    <row r="792" spans="5:5">
      <c r="E792" s="59"/>
    </row>
    <row r="793" spans="5:5">
      <c r="E793" s="59"/>
    </row>
    <row r="794" spans="5:5">
      <c r="E794" s="59"/>
    </row>
    <row r="795" spans="5:5">
      <c r="E795" s="59"/>
    </row>
    <row r="796" spans="5:5">
      <c r="E796" s="59"/>
    </row>
    <row r="797" spans="5:5">
      <c r="E797" s="59"/>
    </row>
    <row r="798" spans="5:5">
      <c r="E798" s="59"/>
    </row>
    <row r="799" spans="5:5">
      <c r="E799" s="59"/>
    </row>
    <row r="800" spans="5:5">
      <c r="E800" s="59"/>
    </row>
    <row r="801" spans="5:5">
      <c r="E801" s="59"/>
    </row>
    <row r="802" spans="5:5">
      <c r="E802" s="59"/>
    </row>
    <row r="803" spans="5:5">
      <c r="E803" s="59"/>
    </row>
    <row r="804" spans="5:5">
      <c r="E804" s="59"/>
    </row>
    <row r="805" spans="5:5">
      <c r="E805" s="59"/>
    </row>
    <row r="806" spans="5:5">
      <c r="E806" s="59"/>
    </row>
    <row r="807" spans="5:5">
      <c r="E807" s="59"/>
    </row>
    <row r="808" spans="5:5">
      <c r="E808" s="59"/>
    </row>
    <row r="809" spans="5:5">
      <c r="E809" s="59"/>
    </row>
    <row r="810" spans="5:5">
      <c r="E810" s="59"/>
    </row>
    <row r="811" spans="5:5">
      <c r="E811" s="59"/>
    </row>
    <row r="812" spans="5:5">
      <c r="E812" s="59"/>
    </row>
    <row r="813" spans="5:5">
      <c r="E813" s="59"/>
    </row>
    <row r="814" spans="5:5">
      <c r="E814" s="59"/>
    </row>
    <row r="815" spans="5:5">
      <c r="E815" s="59"/>
    </row>
    <row r="816" spans="5:5">
      <c r="E816" s="59"/>
    </row>
    <row r="817" spans="5:5">
      <c r="E817" s="59"/>
    </row>
    <row r="818" spans="5:5">
      <c r="E818" s="59"/>
    </row>
    <row r="819" spans="5:5">
      <c r="E819" s="59"/>
    </row>
    <row r="820" spans="5:5">
      <c r="E820" s="59"/>
    </row>
    <row r="821" spans="5:5">
      <c r="E821" s="59"/>
    </row>
    <row r="822" spans="5:5">
      <c r="E822" s="59"/>
    </row>
    <row r="823" spans="5:5">
      <c r="E823" s="59"/>
    </row>
    <row r="824" spans="5:5">
      <c r="E824" s="59"/>
    </row>
    <row r="825" spans="5:5">
      <c r="E825" s="59"/>
    </row>
    <row r="826" spans="5:5">
      <c r="E826" s="59"/>
    </row>
    <row r="827" spans="5:5">
      <c r="E827" s="59"/>
    </row>
    <row r="828" spans="5:5">
      <c r="E828" s="59"/>
    </row>
    <row r="829" spans="5:5">
      <c r="E829" s="59"/>
    </row>
    <row r="830" spans="5:5">
      <c r="E830" s="59"/>
    </row>
    <row r="831" spans="5:5">
      <c r="E831" s="59"/>
    </row>
    <row r="832" spans="5:5">
      <c r="E832" s="59"/>
    </row>
    <row r="833" spans="5:5">
      <c r="E833" s="59"/>
    </row>
    <row r="834" spans="5:5">
      <c r="E834" s="59"/>
    </row>
    <row r="835" spans="5:5">
      <c r="E835" s="59"/>
    </row>
    <row r="836" spans="5:5">
      <c r="E836" s="59"/>
    </row>
    <row r="837" spans="5:5">
      <c r="E837" s="59"/>
    </row>
    <row r="838" spans="5:5">
      <c r="E838" s="59"/>
    </row>
    <row r="839" spans="5:5">
      <c r="E839" s="59"/>
    </row>
    <row r="840" spans="5:5">
      <c r="E840" s="59"/>
    </row>
    <row r="841" spans="5:5">
      <c r="E841" s="59"/>
    </row>
    <row r="842" spans="5:5">
      <c r="E842" s="59"/>
    </row>
    <row r="843" spans="5:5">
      <c r="E843" s="59"/>
    </row>
    <row r="844" spans="5:5">
      <c r="E844" s="59"/>
    </row>
    <row r="845" spans="5:5">
      <c r="E845" s="59"/>
    </row>
    <row r="846" spans="5:5">
      <c r="E846" s="59"/>
    </row>
    <row r="847" spans="5:5">
      <c r="E847" s="59"/>
    </row>
    <row r="848" spans="5:5">
      <c r="E848" s="59"/>
    </row>
    <row r="849" spans="5:5">
      <c r="E849" s="59"/>
    </row>
    <row r="850" spans="5:5">
      <c r="E850" s="59"/>
    </row>
    <row r="851" spans="5:5">
      <c r="E851" s="59"/>
    </row>
    <row r="852" spans="5:5">
      <c r="E852" s="59"/>
    </row>
    <row r="853" spans="5:5">
      <c r="E853" s="59"/>
    </row>
    <row r="854" spans="5:5">
      <c r="E854" s="59"/>
    </row>
    <row r="855" spans="5:5">
      <c r="E855" s="59"/>
    </row>
    <row r="856" spans="5:5">
      <c r="E856" s="59"/>
    </row>
    <row r="857" spans="5:5">
      <c r="E857" s="59"/>
    </row>
    <row r="858" spans="5:5">
      <c r="E858" s="59"/>
    </row>
    <row r="859" spans="5:5">
      <c r="E859" s="59"/>
    </row>
    <row r="860" spans="5:5">
      <c r="E860" s="59"/>
    </row>
    <row r="861" spans="5:5">
      <c r="E861" s="59"/>
    </row>
    <row r="862" spans="5:5">
      <c r="E862" s="59"/>
    </row>
    <row r="863" spans="5:5">
      <c r="E863" s="59"/>
    </row>
    <row r="864" spans="5:5">
      <c r="E864" s="59"/>
    </row>
    <row r="865" spans="5:5">
      <c r="E865" s="59"/>
    </row>
    <row r="866" spans="5:5">
      <c r="E866" s="59"/>
    </row>
    <row r="867" spans="5:5">
      <c r="E867" s="59"/>
    </row>
    <row r="868" spans="5:5">
      <c r="E868" s="59"/>
    </row>
    <row r="869" spans="5:5">
      <c r="E869" s="59"/>
    </row>
    <row r="870" spans="5:5">
      <c r="E870" s="59"/>
    </row>
    <row r="871" spans="5:5">
      <c r="E871" s="59"/>
    </row>
    <row r="872" spans="5:5">
      <c r="E872" s="59"/>
    </row>
    <row r="873" spans="5:5">
      <c r="E873" s="59"/>
    </row>
    <row r="874" spans="5:5">
      <c r="E874" s="59"/>
    </row>
    <row r="875" spans="5:5">
      <c r="E875" s="59"/>
    </row>
    <row r="876" spans="5:5">
      <c r="E876" s="59"/>
    </row>
    <row r="877" spans="5:5">
      <c r="E877" s="59"/>
    </row>
    <row r="878" spans="5:5">
      <c r="E878" s="59"/>
    </row>
    <row r="879" spans="5:5">
      <c r="E879" s="59"/>
    </row>
    <row r="880" spans="5:5">
      <c r="E880" s="59"/>
    </row>
    <row r="881" spans="5:5">
      <c r="E881" s="59"/>
    </row>
    <row r="882" spans="5:5">
      <c r="E882" s="59"/>
    </row>
    <row r="883" spans="5:5">
      <c r="E883" s="59"/>
    </row>
    <row r="884" spans="5:5">
      <c r="E884" s="59"/>
    </row>
    <row r="885" spans="5:5">
      <c r="E885" s="59"/>
    </row>
    <row r="886" spans="5:5">
      <c r="E886" s="59"/>
    </row>
    <row r="887" spans="5:5">
      <c r="E887" s="59"/>
    </row>
    <row r="888" spans="5:5">
      <c r="E888" s="59"/>
    </row>
    <row r="889" spans="5:5">
      <c r="E889" s="59"/>
    </row>
    <row r="890" spans="5:5">
      <c r="E890" s="59"/>
    </row>
    <row r="891" spans="5:5">
      <c r="E891" s="59"/>
    </row>
    <row r="892" spans="5:5">
      <c r="E892" s="59"/>
    </row>
    <row r="893" spans="5:5">
      <c r="E893" s="59"/>
    </row>
    <row r="894" spans="5:5">
      <c r="E894" s="59"/>
    </row>
    <row r="895" spans="5:5">
      <c r="E895" s="59"/>
    </row>
    <row r="896" spans="5:5">
      <c r="E896" s="59"/>
    </row>
    <row r="897" spans="5:5">
      <c r="E897" s="59"/>
    </row>
    <row r="898" spans="5:5">
      <c r="E898" s="59"/>
    </row>
    <row r="899" spans="5:5">
      <c r="E899" s="59"/>
    </row>
    <row r="900" spans="5:5">
      <c r="E900" s="59"/>
    </row>
    <row r="901" spans="5:5">
      <c r="E901" s="59"/>
    </row>
    <row r="902" spans="5:5">
      <c r="E902" s="59"/>
    </row>
    <row r="903" spans="5:5">
      <c r="E903" s="59"/>
    </row>
    <row r="904" spans="5:5">
      <c r="E904" s="59"/>
    </row>
    <row r="905" spans="5:5">
      <c r="E905" s="59"/>
    </row>
    <row r="906" spans="5:5">
      <c r="E906" s="59"/>
    </row>
    <row r="907" spans="5:5">
      <c r="E907" s="59"/>
    </row>
    <row r="908" spans="5:5">
      <c r="E908" s="59"/>
    </row>
    <row r="909" spans="5:5">
      <c r="E909" s="59"/>
    </row>
    <row r="910" spans="5:5">
      <c r="E910" s="59"/>
    </row>
    <row r="911" spans="5:5">
      <c r="E911" s="59"/>
    </row>
    <row r="912" spans="5:5">
      <c r="E912" s="59"/>
    </row>
    <row r="913" spans="5:5">
      <c r="E913" s="59"/>
    </row>
    <row r="914" spans="5:5">
      <c r="E914" s="59"/>
    </row>
    <row r="915" spans="5:5">
      <c r="E915" s="59"/>
    </row>
    <row r="916" spans="5:5">
      <c r="E916" s="59"/>
    </row>
    <row r="917" spans="5:5">
      <c r="E917" s="59"/>
    </row>
    <row r="918" spans="5:5">
      <c r="E918" s="59"/>
    </row>
    <row r="919" spans="5:5">
      <c r="E919" s="59"/>
    </row>
    <row r="920" spans="5:5">
      <c r="E920" s="59"/>
    </row>
    <row r="921" spans="5:5">
      <c r="E921" s="59"/>
    </row>
    <row r="922" spans="5:5">
      <c r="E922" s="59"/>
    </row>
    <row r="923" spans="5:5">
      <c r="E923" s="59"/>
    </row>
    <row r="924" spans="5:5">
      <c r="E924" s="59"/>
    </row>
    <row r="925" spans="5:5">
      <c r="E925" s="59"/>
    </row>
    <row r="926" spans="5:5">
      <c r="E926" s="59"/>
    </row>
    <row r="927" spans="5:5">
      <c r="E927" s="59"/>
    </row>
    <row r="928" spans="5:5">
      <c r="E928" s="59"/>
    </row>
    <row r="929" spans="5:5">
      <c r="E929" s="59"/>
    </row>
    <row r="930" spans="5:5">
      <c r="E930" s="59"/>
    </row>
    <row r="931" spans="5:5">
      <c r="E931" s="59"/>
    </row>
    <row r="932" spans="5:5">
      <c r="E932" s="59"/>
    </row>
    <row r="933" spans="5:5">
      <c r="E933" s="59"/>
    </row>
    <row r="934" spans="5:5">
      <c r="E934" s="59"/>
    </row>
    <row r="935" spans="5:5">
      <c r="E935" s="59"/>
    </row>
    <row r="936" spans="5:5">
      <c r="E936" s="59"/>
    </row>
    <row r="937" spans="5:5">
      <c r="E937" s="59"/>
    </row>
    <row r="938" spans="5:5">
      <c r="E938" s="59"/>
    </row>
    <row r="939" spans="5:5">
      <c r="E939" s="59"/>
    </row>
    <row r="940" spans="5:5">
      <c r="E940" s="59"/>
    </row>
    <row r="941" spans="5:5">
      <c r="E941" s="59"/>
    </row>
    <row r="942" spans="5:5">
      <c r="E942" s="59"/>
    </row>
    <row r="943" spans="5:5">
      <c r="E943" s="59"/>
    </row>
    <row r="944" spans="5:5">
      <c r="E944" s="59"/>
    </row>
    <row r="945" spans="5:5">
      <c r="E945" s="59"/>
    </row>
    <row r="946" spans="5:5">
      <c r="E946" s="59"/>
    </row>
    <row r="947" spans="5:5">
      <c r="E947" s="59"/>
    </row>
    <row r="948" spans="5:5">
      <c r="E948" s="59"/>
    </row>
    <row r="949" spans="5:5">
      <c r="E949" s="59"/>
    </row>
    <row r="950" spans="5:5">
      <c r="E950" s="59"/>
    </row>
    <row r="951" spans="5:5">
      <c r="E951" s="59"/>
    </row>
    <row r="952" spans="5:5">
      <c r="E952" s="59"/>
    </row>
    <row r="953" spans="5:5">
      <c r="E953" s="59"/>
    </row>
    <row r="954" spans="5:5">
      <c r="E954" s="59"/>
    </row>
    <row r="955" spans="5:5">
      <c r="E955" s="59"/>
    </row>
    <row r="956" spans="5:5">
      <c r="E956" s="59"/>
    </row>
    <row r="957" spans="5:5">
      <c r="E957" s="59"/>
    </row>
    <row r="958" spans="5:5">
      <c r="E958" s="59"/>
    </row>
    <row r="959" spans="5:5">
      <c r="E959" s="59"/>
    </row>
    <row r="960" spans="5:5">
      <c r="E960" s="59"/>
    </row>
    <row r="961" spans="5:5">
      <c r="E961" s="59"/>
    </row>
    <row r="962" spans="5:5">
      <c r="E962" s="59"/>
    </row>
    <row r="963" spans="5:5">
      <c r="E963" s="59"/>
    </row>
    <row r="964" spans="5:5">
      <c r="E964" s="59"/>
    </row>
    <row r="965" spans="5:5">
      <c r="E965" s="59"/>
    </row>
    <row r="966" spans="5:5">
      <c r="E966" s="59"/>
    </row>
    <row r="967" spans="5:5">
      <c r="E967" s="59"/>
    </row>
    <row r="968" spans="5:5">
      <c r="E968" s="59"/>
    </row>
    <row r="969" spans="5:5">
      <c r="E969" s="59"/>
    </row>
    <row r="970" spans="5:5">
      <c r="E970" s="59"/>
    </row>
    <row r="971" spans="5:5">
      <c r="E971" s="59"/>
    </row>
    <row r="972" spans="5:5">
      <c r="E972" s="59"/>
    </row>
    <row r="973" spans="5:5">
      <c r="E973" s="59"/>
    </row>
    <row r="974" spans="5:5">
      <c r="E974" s="59"/>
    </row>
    <row r="975" spans="5:5">
      <c r="E975" s="59"/>
    </row>
    <row r="976" spans="5:5">
      <c r="E976" s="59"/>
    </row>
    <row r="977" spans="5:5">
      <c r="E977" s="59"/>
    </row>
    <row r="978" spans="5:5">
      <c r="E978" s="59"/>
    </row>
    <row r="979" spans="5:5">
      <c r="E979" s="59"/>
    </row>
    <row r="980" spans="5:5">
      <c r="E980" s="59"/>
    </row>
    <row r="981" spans="5:5">
      <c r="E981" s="59"/>
    </row>
    <row r="982" spans="5:5">
      <c r="E982" s="59"/>
    </row>
    <row r="983" spans="5:5">
      <c r="E983" s="59"/>
    </row>
    <row r="984" spans="5:5">
      <c r="E984" s="59"/>
    </row>
    <row r="985" spans="5:5">
      <c r="E985" s="59"/>
    </row>
    <row r="986" spans="5:5">
      <c r="E986" s="59"/>
    </row>
    <row r="987" spans="5:5">
      <c r="E987" s="59"/>
    </row>
    <row r="988" spans="5:5">
      <c r="E988" s="59"/>
    </row>
    <row r="989" spans="5:5">
      <c r="E989" s="59"/>
    </row>
    <row r="990" spans="5:5">
      <c r="E990" s="59"/>
    </row>
    <row r="991" spans="5:5">
      <c r="E991" s="59"/>
    </row>
    <row r="992" spans="5:5">
      <c r="E992" s="59"/>
    </row>
    <row r="993" spans="5:5">
      <c r="E993" s="59"/>
    </row>
    <row r="994" spans="5:5">
      <c r="E994" s="59"/>
    </row>
    <row r="995" spans="5:5">
      <c r="E995" s="59"/>
    </row>
    <row r="996" spans="5:5">
      <c r="E996" s="59"/>
    </row>
    <row r="997" spans="5:5">
      <c r="E997" s="59"/>
    </row>
    <row r="998" spans="5:5">
      <c r="E998" s="59"/>
    </row>
    <row r="1048575" spans="6:7">
      <c r="F1048575" s="57"/>
      <c r="G1048575" s="57"/>
    </row>
    <row r="1048576" spans="6:7">
      <c r="F1048576" s="57"/>
      <c r="G1048576" s="57"/>
    </row>
  </sheetData>
  <dataValidations count="1">
    <dataValidation type="list" allowBlank="1" showInputMessage="1" showErrorMessage="1" sqref="E2:E1048576" xr:uid="{151BB6A0-86AD-4DD2-A83B-487AF58E9903}">
      <formula1>"Po, Jo"</formula1>
    </dataValidation>
  </dataValidations>
  <hyperlinks>
    <hyperlink ref="G2" r:id="rId1" display="2023/excel/597 - Safet.xlsx" xr:uid="{93272A7F-2311-49D3-BE55-D1DC8BDCC68F}"/>
    <hyperlink ref="F2" r:id="rId2" display="2023/pdf/597 - Safet.pdf" xr:uid="{D9250A26-0171-46B9-AA56-34CF08442ABD}"/>
    <hyperlink ref="G3" r:id="rId3" display="2023/excel/598 - Atli Duka.xlsx" xr:uid="{BB1DD8F1-160A-4374-BDFC-4C150E301391}"/>
    <hyperlink ref="F3" r:id="rId4" display="2023/pdf/598 - Atli Duka.pdf" xr:uid="{D38B9BD7-FE51-47FF-A607-127C78F6F612}"/>
    <hyperlink ref="G4" r:id="rId5" display="2023/excel/599 - Urim Guze.xlsx" xr:uid="{D9D13E9C-C8FA-42A3-890C-5092D3CFE7C4}"/>
    <hyperlink ref="F4" r:id="rId6" display="2023/pdf/599 - Urim Guze.pdf" xr:uid="{66AE4F63-ABA7-4F61-8450-F364321BB98C}"/>
    <hyperlink ref="G5" r:id="rId7" display="2023/excel/600 - Edmir.xlsx" xr:uid="{33A885BA-B109-4AA7-AE25-0552BE05C463}"/>
    <hyperlink ref="F5" r:id="rId8" display="2023/pdf/600 - Edmir.pdf" xr:uid="{7105898B-CB75-43B4-A3F0-EEA967124581}"/>
    <hyperlink ref="G6" r:id="rId9" display="2023/excel/601 - Gezim.xlsx" xr:uid="{50416CB9-F984-48CD-B096-47B0FBC892E0}"/>
    <hyperlink ref="F6" r:id="rId10" display="2023/pdf/601 - Gezim.pdf" xr:uid="{6C61BA31-72C4-4F4B-A15F-22CD9E150238}"/>
    <hyperlink ref="G7" r:id="rId11" display="2023/excel/602 - Sokol Alla.xlsx" xr:uid="{6DAAA850-6909-4964-9B6B-8524EDC4AD6D}"/>
    <hyperlink ref="F7" r:id="rId12" display="2023/pdf/602 - Sokol Alla.pdf" xr:uid="{497008BA-AD93-4736-B706-9812BB154051}"/>
    <hyperlink ref="G8" r:id="rId13" display="2023/excel/603 - Asuan JS kompani.xlsx" xr:uid="{ECB14999-EF2C-4225-B987-62F926FC109A}"/>
    <hyperlink ref="F8" r:id="rId14" display="2023/pdf/603 - Asuan JS kompani.pdf" xr:uid="{7DC6A098-12E3-4D4A-8201-69F562315C5E}"/>
    <hyperlink ref="G9" r:id="rId15" display="2023/excel/604 - besnik Kasapi.xlsx" xr:uid="{08C6F783-DA25-49F6-84EA-F299B72C6A96}"/>
    <hyperlink ref="F9" r:id="rId16" display="2023/pdf/604 - besnik Kasapi.pdf" xr:uid="{40B9E0C7-5236-4958-98F4-76A93998B4F9}"/>
    <hyperlink ref="G10" r:id="rId17" display="2023/excel/605 - Lanti Popinara.xlsx" xr:uid="{5791CDFD-28F9-41D3-93D9-1FCB739BD3F7}"/>
    <hyperlink ref="F10" r:id="rId18" display="2023/pdf/605 - Lanti Popinara.pdf" xr:uid="{C1A4D9BA-078C-4098-BC2F-5816AC49301D}"/>
    <hyperlink ref="G11" r:id="rId19" display="2023/excel/606 - .xlsx" xr:uid="{DDA4E105-E361-4308-84D1-268ED63A49F8}"/>
    <hyperlink ref="F11" r:id="rId20" display="2023/pdf/606 - .pdf" xr:uid="{3AA45861-7C29-48FF-90CF-FBA0757C32D2}"/>
    <hyperlink ref="G12" r:id="rId21" display="2023/excel/607 - Sokol Alla.xlsx" xr:uid="{20016E44-5AAE-4D7D-BF56-ED98AC1FB881}"/>
    <hyperlink ref="F12" r:id="rId22" display="2023\pdf\607 - Sokol Alla.pdf" xr:uid="{4416B5FB-18B4-4065-8BF5-385412FC7A6B}"/>
    <hyperlink ref="F13" r:id="rId23" display="2023\pdf\607 - Sokol Alla.pdf" xr:uid="{E19DF8A6-7E30-4EA3-A8A9-9F21EE5EA943}"/>
    <hyperlink ref="G15" r:id="rId24" display="2023/excel/610 - Armend Dika.xlsx" xr:uid="{AB1551C9-B1EB-46D1-8706-77F569CA11CB}"/>
    <hyperlink ref="F15" r:id="rId25" display="2023/pdf/610 - Armend Dika.pdf" xr:uid="{056F433D-DAD9-409E-BEFC-0C380D460212}"/>
    <hyperlink ref="G16" r:id="rId26" display="2023/excel/611 - Mandi.xlsx" xr:uid="{93EB4A5D-B665-4ADB-81A7-878D20BCB7C4}"/>
    <hyperlink ref="F16" r:id="rId27" display="2023/pdf/611 - Mandi.pdf" xr:uid="{1A871A4B-980B-4132-A292-3970FAA785D7}"/>
  </hyperlinks>
  <pageMargins left="0.7" right="0.7" top="0.75" bottom="0.75" header="0.3" footer="0.3"/>
  <tableParts count="1">
    <tablePart r:id="rId2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81C5D-6870-49D8-B7A5-B398701F9827}">
  <sheetPr codeName="Sheet5">
    <outlinePr summaryBelow="0" summaryRight="0"/>
  </sheetPr>
  <dimension ref="A1:P1001"/>
  <sheetViews>
    <sheetView showGridLines="0" tabSelected="1" zoomScale="85" zoomScaleNormal="85" workbookViewId="0">
      <selection activeCell="F23" sqref="F23"/>
    </sheetView>
  </sheetViews>
  <sheetFormatPr defaultColWidth="12.5703125" defaultRowHeight="15.75" customHeight="1"/>
  <cols>
    <col min="1" max="1" width="14.42578125" style="217" customWidth="1"/>
    <col min="2" max="2" width="19.7109375" style="60" customWidth="1"/>
    <col min="3" max="3" width="17" style="213" customWidth="1"/>
    <col min="4" max="4" width="17.42578125" style="60" customWidth="1"/>
    <col min="5" max="5" width="18" style="60" customWidth="1"/>
    <col min="6" max="6" width="15" style="60" customWidth="1"/>
    <col min="7" max="7" width="12.7109375" style="226" customWidth="1"/>
    <col min="8" max="8" width="15" style="60" customWidth="1"/>
    <col min="9" max="9" width="12.7109375" style="60" customWidth="1"/>
    <col min="10" max="11" width="13.42578125" style="60" customWidth="1"/>
    <col min="12" max="12" width="15.7109375" style="60" customWidth="1"/>
    <col min="13" max="13" width="13.42578125" style="60" customWidth="1"/>
    <col min="14" max="14" width="13.42578125" style="226" customWidth="1"/>
    <col min="15" max="15" width="13.42578125" style="60" customWidth="1"/>
    <col min="16" max="16384" width="12.5703125" style="60"/>
  </cols>
  <sheetData>
    <row r="1" spans="1:15" s="220" customFormat="1" ht="41.25" customHeight="1">
      <c r="A1" s="219" t="s">
        <v>128</v>
      </c>
      <c r="B1" s="227" t="s">
        <v>132</v>
      </c>
      <c r="C1" s="228" t="s">
        <v>136</v>
      </c>
      <c r="D1" s="228" t="s">
        <v>142</v>
      </c>
      <c r="E1" s="230" t="s">
        <v>17</v>
      </c>
      <c r="F1" s="230" t="s">
        <v>134</v>
      </c>
      <c r="G1" s="231" t="s">
        <v>135</v>
      </c>
      <c r="H1" s="219" t="s">
        <v>140</v>
      </c>
      <c r="I1" s="227" t="s">
        <v>132</v>
      </c>
      <c r="J1" s="228" t="s">
        <v>136</v>
      </c>
      <c r="K1" s="229" t="s">
        <v>133</v>
      </c>
      <c r="L1" s="230" t="s">
        <v>17</v>
      </c>
      <c r="M1" s="230" t="s">
        <v>134</v>
      </c>
      <c r="N1" s="231" t="s">
        <v>135</v>
      </c>
      <c r="O1" s="221"/>
    </row>
    <row r="2" spans="1:15" ht="21">
      <c r="A2" s="218" t="s">
        <v>123</v>
      </c>
      <c r="B2" s="222"/>
      <c r="C2" s="223"/>
      <c r="D2" s="222"/>
      <c r="E2" s="224">
        <f t="shared" ref="E2:E13" si="0">-(B2*O2)</f>
        <v>0</v>
      </c>
      <c r="F2" s="225">
        <f>SUM(Table3[[#This Row],[Te ardhurat]:[TVSH]])</f>
        <v>0</v>
      </c>
      <c r="G2" s="226" t="e">
        <f>SUM(Table3[[#This Row],[Te ardhurat]:[TVSH]])/Table3[[#This Row],[Te ardhurat]]</f>
        <v>#DIV/0!</v>
      </c>
      <c r="H2" s="218">
        <v>45170</v>
      </c>
      <c r="I2" s="222"/>
      <c r="J2" s="223"/>
      <c r="K2" s="224"/>
      <c r="L2" s="224">
        <f t="shared" ref="L2:L32" si="1">-(I2*O2)</f>
        <v>0</v>
      </c>
      <c r="M2" s="225">
        <f>SUM(Table33[[#This Row],[Te ardhurat]:[TVSH]])</f>
        <v>0</v>
      </c>
      <c r="N2" s="226" t="e">
        <f>SUM(Table33[[#This Row],[Te ardhurat]:[TVSH]])/Table33[[#This Row],[Te ardhurat]]</f>
        <v>#DIV/0!</v>
      </c>
      <c r="O2" s="221">
        <v>0.3</v>
      </c>
    </row>
    <row r="3" spans="1:15" ht="21">
      <c r="A3" s="218" t="s">
        <v>125</v>
      </c>
      <c r="B3" s="222"/>
      <c r="C3" s="223"/>
      <c r="D3" s="222"/>
      <c r="E3" s="224">
        <f t="shared" si="0"/>
        <v>0</v>
      </c>
      <c r="F3" s="225">
        <f>SUM(Table3[[#This Row],[Te ardhurat]:[TVSH]])</f>
        <v>0</v>
      </c>
      <c r="G3" s="226" t="e">
        <f>SUM(Table3[[#This Row],[Te ardhurat]:[TVSH]])/Table3[[#This Row],[Te ardhurat]]</f>
        <v>#DIV/0!</v>
      </c>
      <c r="H3" s="218">
        <v>45171</v>
      </c>
      <c r="I3" s="222"/>
      <c r="J3" s="223"/>
      <c r="K3" s="224"/>
      <c r="L3" s="224">
        <f t="shared" si="1"/>
        <v>0</v>
      </c>
      <c r="M3" s="225">
        <f>SUM(Table33[[#This Row],[Te ardhurat]:[TVSH]])</f>
        <v>0</v>
      </c>
      <c r="N3" s="226" t="e">
        <f>SUM(Table33[[#This Row],[Te ardhurat]:[TVSH]])/Table33[[#This Row],[Te ardhurat]]</f>
        <v>#DIV/0!</v>
      </c>
      <c r="O3" s="221">
        <v>0.3</v>
      </c>
    </row>
    <row r="4" spans="1:15" ht="21">
      <c r="A4" s="218" t="s">
        <v>126</v>
      </c>
      <c r="B4" s="222"/>
      <c r="C4" s="223"/>
      <c r="D4" s="222"/>
      <c r="E4" s="224">
        <f t="shared" si="0"/>
        <v>0</v>
      </c>
      <c r="F4" s="225">
        <f>SUM(Table3[[#This Row],[Te ardhurat]:[TVSH]])</f>
        <v>0</v>
      </c>
      <c r="G4" s="226" t="e">
        <f>SUM(Table3[[#This Row],[Te ardhurat]:[TVSH]])/Table3[[#This Row],[Te ardhurat]]</f>
        <v>#DIV/0!</v>
      </c>
      <c r="H4" s="218">
        <v>45172</v>
      </c>
      <c r="I4" s="222"/>
      <c r="J4" s="223"/>
      <c r="K4" s="224"/>
      <c r="L4" s="224">
        <f t="shared" si="1"/>
        <v>0</v>
      </c>
      <c r="M4" s="225">
        <f>SUM(Table33[[#This Row],[Te ardhurat]:[TVSH]])</f>
        <v>0</v>
      </c>
      <c r="N4" s="226" t="e">
        <f>SUM(Table33[[#This Row],[Te ardhurat]:[TVSH]])/Table33[[#This Row],[Te ardhurat]]</f>
        <v>#DIV/0!</v>
      </c>
      <c r="O4" s="221">
        <v>0.3</v>
      </c>
    </row>
    <row r="5" spans="1:15" ht="21">
      <c r="A5" s="218" t="s">
        <v>127</v>
      </c>
      <c r="B5" s="222"/>
      <c r="C5" s="223"/>
      <c r="D5" s="222"/>
      <c r="E5" s="224">
        <f t="shared" si="0"/>
        <v>0</v>
      </c>
      <c r="F5" s="225">
        <f>SUM(Table3[[#This Row],[Te ardhurat]:[TVSH]])</f>
        <v>0</v>
      </c>
      <c r="G5" s="226" t="e">
        <f>SUM(Table3[[#This Row],[Te ardhurat]:[TVSH]])/Table3[[#This Row],[Te ardhurat]]</f>
        <v>#DIV/0!</v>
      </c>
      <c r="H5" s="218">
        <v>45173</v>
      </c>
      <c r="I5" s="222"/>
      <c r="J5" s="223"/>
      <c r="K5" s="224"/>
      <c r="L5" s="224">
        <f t="shared" si="1"/>
        <v>0</v>
      </c>
      <c r="M5" s="225">
        <f>SUM(Table33[[#This Row],[Te ardhurat]:[TVSH]])</f>
        <v>0</v>
      </c>
      <c r="N5" s="226" t="e">
        <f>SUM(Table33[[#This Row],[Te ardhurat]:[TVSH]])/Table33[[#This Row],[Te ardhurat]]</f>
        <v>#DIV/0!</v>
      </c>
      <c r="O5" s="221">
        <v>0.3</v>
      </c>
    </row>
    <row r="6" spans="1:15" ht="21">
      <c r="A6" s="218" t="s">
        <v>129</v>
      </c>
      <c r="B6" s="222"/>
      <c r="C6" s="223"/>
      <c r="D6" s="222"/>
      <c r="E6" s="224">
        <f t="shared" si="0"/>
        <v>0</v>
      </c>
      <c r="F6" s="225">
        <f>SUM(Table3[[#This Row],[Te ardhurat]:[TVSH]])</f>
        <v>0</v>
      </c>
      <c r="G6" s="226" t="e">
        <f>SUM(Table3[[#This Row],[Te ardhurat]:[TVSH]])/Table3[[#This Row],[Te ardhurat]]</f>
        <v>#DIV/0!</v>
      </c>
      <c r="H6" s="218">
        <v>45174</v>
      </c>
      <c r="I6" s="222"/>
      <c r="J6" s="223"/>
      <c r="K6" s="224"/>
      <c r="L6" s="224">
        <f t="shared" si="1"/>
        <v>0</v>
      </c>
      <c r="M6" s="225">
        <f>SUM(Table33[[#This Row],[Te ardhurat]:[TVSH]])</f>
        <v>0</v>
      </c>
      <c r="N6" s="226" t="e">
        <f>SUM(Table33[[#This Row],[Te ardhurat]:[TVSH]])/Table33[[#This Row],[Te ardhurat]]</f>
        <v>#DIV/0!</v>
      </c>
      <c r="O6" s="221">
        <v>0.3</v>
      </c>
    </row>
    <row r="7" spans="1:15" ht="21">
      <c r="A7" s="218" t="s">
        <v>130</v>
      </c>
      <c r="B7" s="222"/>
      <c r="C7" s="223"/>
      <c r="D7" s="222"/>
      <c r="E7" s="224">
        <f t="shared" si="0"/>
        <v>0</v>
      </c>
      <c r="F7" s="225">
        <f>SUM(Table3[[#This Row],[Te ardhurat]:[TVSH]])</f>
        <v>0</v>
      </c>
      <c r="G7" s="226" t="e">
        <f>SUM(Table3[[#This Row],[Te ardhurat]:[TVSH]])/Table3[[#This Row],[Te ardhurat]]</f>
        <v>#DIV/0!</v>
      </c>
      <c r="H7" s="218">
        <v>45175</v>
      </c>
      <c r="I7" s="222"/>
      <c r="J7" s="223"/>
      <c r="K7" s="224"/>
      <c r="L7" s="224">
        <f t="shared" si="1"/>
        <v>0</v>
      </c>
      <c r="M7" s="225">
        <f>SUM(Table33[[#This Row],[Te ardhurat]:[TVSH]])</f>
        <v>0</v>
      </c>
      <c r="N7" s="226" t="e">
        <f>SUM(Table33[[#This Row],[Te ardhurat]:[TVSH]])/Table33[[#This Row],[Te ardhurat]]</f>
        <v>#DIV/0!</v>
      </c>
      <c r="O7" s="221">
        <v>0.3</v>
      </c>
    </row>
    <row r="8" spans="1:15" ht="21">
      <c r="A8" s="218" t="s">
        <v>131</v>
      </c>
      <c r="B8" s="222"/>
      <c r="C8" s="223"/>
      <c r="D8" s="222"/>
      <c r="E8" s="224">
        <f t="shared" si="0"/>
        <v>0</v>
      </c>
      <c r="F8" s="225">
        <f>SUM(Table3[[#This Row],[Te ardhurat]:[TVSH]])</f>
        <v>0</v>
      </c>
      <c r="G8" s="226" t="e">
        <f>SUM(Table3[[#This Row],[Te ardhurat]:[TVSH]])/Table3[[#This Row],[Te ardhurat]]</f>
        <v>#DIV/0!</v>
      </c>
      <c r="H8" s="218">
        <v>45176</v>
      </c>
      <c r="I8" s="222"/>
      <c r="J8" s="223"/>
      <c r="K8" s="224"/>
      <c r="L8" s="224">
        <f t="shared" si="1"/>
        <v>0</v>
      </c>
      <c r="M8" s="225">
        <f>SUM(Table33[[#This Row],[Te ardhurat]:[TVSH]])</f>
        <v>0</v>
      </c>
      <c r="N8" s="226" t="e">
        <f>SUM(Table33[[#This Row],[Te ardhurat]:[TVSH]])/Table33[[#This Row],[Te ardhurat]]</f>
        <v>#DIV/0!</v>
      </c>
      <c r="O8" s="221">
        <v>0.3</v>
      </c>
    </row>
    <row r="9" spans="1:15" ht="21">
      <c r="A9" s="218" t="s">
        <v>119</v>
      </c>
      <c r="B9" s="222"/>
      <c r="C9" s="223"/>
      <c r="D9" s="222">
        <v>-3000</v>
      </c>
      <c r="E9" s="224">
        <f t="shared" si="0"/>
        <v>0</v>
      </c>
      <c r="F9" s="225">
        <f>SUM(Table3[[#This Row],[Te ardhurat]:[TVSH]])</f>
        <v>-3000</v>
      </c>
      <c r="G9" s="226" t="e">
        <f>SUM(Table3[[#This Row],[Te ardhurat]:[TVSH]])/Table3[[#This Row],[Te ardhurat]]</f>
        <v>#DIV/0!</v>
      </c>
      <c r="H9" s="218">
        <v>45177</v>
      </c>
      <c r="I9" s="222"/>
      <c r="J9" s="223"/>
      <c r="K9" s="224"/>
      <c r="L9" s="224">
        <f t="shared" si="1"/>
        <v>0</v>
      </c>
      <c r="M9" s="225">
        <f>SUM(Table33[[#This Row],[Te ardhurat]:[TVSH]])</f>
        <v>0</v>
      </c>
      <c r="N9" s="226" t="e">
        <f>SUM(Table33[[#This Row],[Te ardhurat]:[TVSH]])/Table33[[#This Row],[Te ardhurat]]</f>
        <v>#DIV/0!</v>
      </c>
      <c r="O9" s="221">
        <v>0.3</v>
      </c>
    </row>
    <row r="10" spans="1:15" ht="21">
      <c r="A10" s="218" t="s">
        <v>120</v>
      </c>
      <c r="B10" s="222">
        <v>2650</v>
      </c>
      <c r="C10" s="223"/>
      <c r="D10" s="222">
        <v>-3000</v>
      </c>
      <c r="E10" s="224">
        <f t="shared" si="0"/>
        <v>-795</v>
      </c>
      <c r="F10" s="225">
        <f>SUM(Table3[[#This Row],[Te ardhurat]:[TVSH]])</f>
        <v>-1145</v>
      </c>
      <c r="G10" s="226">
        <f>SUM(Table3[[#This Row],[Te ardhurat]:[TVSH]])/Table3[[#This Row],[Te ardhurat]]</f>
        <v>-0.43207547169811322</v>
      </c>
      <c r="H10" s="218">
        <v>45178</v>
      </c>
      <c r="I10" s="222"/>
      <c r="J10" s="223"/>
      <c r="K10" s="224"/>
      <c r="L10" s="224">
        <f t="shared" si="1"/>
        <v>0</v>
      </c>
      <c r="M10" s="225">
        <f>SUM(Table33[[#This Row],[Te ardhurat]:[TVSH]])</f>
        <v>0</v>
      </c>
      <c r="N10" s="226" t="e">
        <f>SUM(Table33[[#This Row],[Te ardhurat]:[TVSH]])/Table33[[#This Row],[Te ardhurat]]</f>
        <v>#DIV/0!</v>
      </c>
      <c r="O10" s="221">
        <v>0.3</v>
      </c>
    </row>
    <row r="11" spans="1:15" ht="21">
      <c r="A11" s="218" t="s">
        <v>121</v>
      </c>
      <c r="B11" s="222"/>
      <c r="C11" s="223"/>
      <c r="D11" s="222"/>
      <c r="E11" s="224">
        <f>-(B11*O11)</f>
        <v>0</v>
      </c>
      <c r="F11" s="225">
        <f>SUM(Table3[[#This Row],[Te ardhurat]:[TVSH]])</f>
        <v>0</v>
      </c>
      <c r="G11" s="226" t="e">
        <f>SUM(Table3[[#This Row],[Te ardhurat]:[TVSH]])/Table3[[#This Row],[Te ardhurat]]</f>
        <v>#DIV/0!</v>
      </c>
      <c r="H11" s="218">
        <v>45179</v>
      </c>
      <c r="I11" s="222"/>
      <c r="J11" s="223"/>
      <c r="K11" s="224"/>
      <c r="L11" s="224">
        <f t="shared" si="1"/>
        <v>0</v>
      </c>
      <c r="M11" s="225">
        <f>SUM(Table33[[#This Row],[Te ardhurat]:[TVSH]])</f>
        <v>0</v>
      </c>
      <c r="N11" s="226" t="e">
        <f>SUM(Table33[[#This Row],[Te ardhurat]:[TVSH]])/Table33[[#This Row],[Te ardhurat]]</f>
        <v>#DIV/0!</v>
      </c>
      <c r="O11" s="221">
        <v>0.3</v>
      </c>
    </row>
    <row r="12" spans="1:15" ht="21">
      <c r="A12" s="218" t="s">
        <v>122</v>
      </c>
      <c r="B12" s="222"/>
      <c r="C12" s="223"/>
      <c r="D12" s="222"/>
      <c r="E12" s="224">
        <f t="shared" si="0"/>
        <v>0</v>
      </c>
      <c r="F12" s="225">
        <f>SUM(Table3[[#This Row],[Te ardhurat]:[TVSH]])</f>
        <v>0</v>
      </c>
      <c r="G12" s="226" t="e">
        <f>SUM(Table3[[#This Row],[Te ardhurat]:[TVSH]])/Table3[[#This Row],[Te ardhurat]]</f>
        <v>#DIV/0!</v>
      </c>
      <c r="H12" s="218">
        <v>45180</v>
      </c>
      <c r="I12" s="222"/>
      <c r="J12" s="223"/>
      <c r="K12" s="224"/>
      <c r="L12" s="224">
        <f t="shared" si="1"/>
        <v>0</v>
      </c>
      <c r="M12" s="225">
        <f>SUM(Table33[[#This Row],[Te ardhurat]:[TVSH]])</f>
        <v>0</v>
      </c>
      <c r="N12" s="226" t="e">
        <f>SUM(Table33[[#This Row],[Te ardhurat]:[TVSH]])/Table33[[#This Row],[Te ardhurat]]</f>
        <v>#DIV/0!</v>
      </c>
      <c r="O12" s="221">
        <v>0.3</v>
      </c>
    </row>
    <row r="13" spans="1:15" ht="21">
      <c r="A13" s="218" t="s">
        <v>124</v>
      </c>
      <c r="B13" s="222"/>
      <c r="C13" s="223"/>
      <c r="D13" s="222"/>
      <c r="E13" s="224">
        <f t="shared" si="0"/>
        <v>0</v>
      </c>
      <c r="F13" s="225">
        <f>SUM(Table3[[#This Row],[Te ardhurat]:[TVSH]])</f>
        <v>0</v>
      </c>
      <c r="G13" s="226" t="e">
        <f>SUM(Table3[[#This Row],[Te ardhurat]:[TVSH]])/Table3[[#This Row],[Te ardhurat]]</f>
        <v>#DIV/0!</v>
      </c>
      <c r="H13" s="218">
        <v>45181</v>
      </c>
      <c r="I13" s="222"/>
      <c r="J13" s="223"/>
      <c r="K13" s="224"/>
      <c r="L13" s="224">
        <f t="shared" si="1"/>
        <v>0</v>
      </c>
      <c r="M13" s="225">
        <f>SUM(Table33[[#This Row],[Te ardhurat]:[TVSH]])</f>
        <v>0</v>
      </c>
      <c r="N13" s="226" t="e">
        <f>SUM(Table33[[#This Row],[Te ardhurat]:[TVSH]])/Table33[[#This Row],[Te ardhurat]]</f>
        <v>#DIV/0!</v>
      </c>
      <c r="O13" s="221">
        <v>0.3</v>
      </c>
    </row>
    <row r="14" spans="1:15" ht="21">
      <c r="A14" s="236">
        <v>2023</v>
      </c>
      <c r="B14" s="233">
        <f>SUBTOTAL(109,Table3[Te ardhurat])</f>
        <v>2650</v>
      </c>
      <c r="C14" s="233">
        <f>SUBTOTAL(109,Table3[Materialet])</f>
        <v>0</v>
      </c>
      <c r="D14" s="233">
        <f>SUBTOTAL(109,Table3[Etj])</f>
        <v>-6000</v>
      </c>
      <c r="E14" s="234">
        <f>-(B14*O13)</f>
        <v>-795</v>
      </c>
      <c r="F14" s="235">
        <f>SUM(Table3[[#Totals],[Te ardhurat]:[TVSH]])</f>
        <v>-4145</v>
      </c>
      <c r="G14" s="285">
        <f>SUM(Table3[[#Totals],[Te ardhurat]:[TVSH]])/Table3[[#Totals],[Te ardhurat]]</f>
        <v>-1.5641509433962264</v>
      </c>
      <c r="H14" s="218">
        <v>45182</v>
      </c>
      <c r="I14" s="222"/>
      <c r="J14" s="223"/>
      <c r="K14" s="224"/>
      <c r="L14" s="224">
        <f t="shared" si="1"/>
        <v>0</v>
      </c>
      <c r="M14" s="225">
        <f>SUM(Table33[[#This Row],[Te ardhurat]:[TVSH]])</f>
        <v>0</v>
      </c>
      <c r="N14" s="226" t="e">
        <f>SUM(Table33[[#This Row],[Te ardhurat]:[TVSH]])/Table33[[#This Row],[Te ardhurat]]</f>
        <v>#DIV/0!</v>
      </c>
      <c r="O14" s="221">
        <v>0.3</v>
      </c>
    </row>
    <row r="15" spans="1:15" ht="21">
      <c r="A15" s="218"/>
      <c r="B15" s="222"/>
      <c r="C15" s="223"/>
      <c r="D15" s="222"/>
      <c r="E15" s="224"/>
      <c r="F15" s="225"/>
      <c r="H15" s="218">
        <v>45183</v>
      </c>
      <c r="I15" s="222">
        <v>2650</v>
      </c>
      <c r="J15" s="223"/>
      <c r="K15" s="224"/>
      <c r="L15" s="224">
        <f t="shared" si="1"/>
        <v>-795</v>
      </c>
      <c r="M15" s="225">
        <f>SUM(Table33[[#This Row],[Te ardhurat]:[TVSH]])</f>
        <v>1855</v>
      </c>
      <c r="N15" s="226">
        <f>SUM(Table33[[#This Row],[Te ardhurat]:[TVSH]])/Table33[[#This Row],[Te ardhurat]]</f>
        <v>0.7</v>
      </c>
      <c r="O15" s="221">
        <v>0.3</v>
      </c>
    </row>
    <row r="16" spans="1:15" ht="21">
      <c r="A16" s="218"/>
      <c r="B16" s="222"/>
      <c r="C16" s="223"/>
      <c r="D16" s="222"/>
      <c r="E16" s="224"/>
      <c r="F16" s="225"/>
      <c r="H16" s="218">
        <v>45184</v>
      </c>
      <c r="I16" s="222"/>
      <c r="J16" s="223"/>
      <c r="K16" s="224"/>
      <c r="L16" s="224">
        <f t="shared" si="1"/>
        <v>0</v>
      </c>
      <c r="M16" s="225">
        <f>SUM(Table33[[#This Row],[Te ardhurat]:[TVSH]])</f>
        <v>0</v>
      </c>
      <c r="N16" s="226" t="e">
        <f>SUM(Table33[[#This Row],[Te ardhurat]:[TVSH]])/Table33[[#This Row],[Te ardhurat]]</f>
        <v>#DIV/0!</v>
      </c>
      <c r="O16" s="221">
        <v>0.3</v>
      </c>
    </row>
    <row r="17" spans="1:15" ht="21">
      <c r="A17" s="218"/>
      <c r="B17" s="222"/>
      <c r="C17" s="223"/>
      <c r="D17" s="222"/>
      <c r="E17" s="224"/>
      <c r="F17" s="225"/>
      <c r="H17" s="218">
        <v>45185</v>
      </c>
      <c r="I17" s="222"/>
      <c r="J17" s="223"/>
      <c r="K17" s="224"/>
      <c r="L17" s="224">
        <f t="shared" si="1"/>
        <v>0</v>
      </c>
      <c r="M17" s="225">
        <f>SUM(Table33[[#This Row],[Te ardhurat]:[TVSH]])</f>
        <v>0</v>
      </c>
      <c r="N17" s="226" t="e">
        <f>SUM(Table33[[#This Row],[Te ardhurat]:[TVSH]])/Table33[[#This Row],[Te ardhurat]]</f>
        <v>#DIV/0!</v>
      </c>
      <c r="O17" s="221">
        <v>0.3</v>
      </c>
    </row>
    <row r="18" spans="1:15" ht="21">
      <c r="A18" s="218"/>
      <c r="B18" s="222"/>
      <c r="C18" s="223"/>
      <c r="D18" s="222"/>
      <c r="E18" s="224"/>
      <c r="F18" s="225"/>
      <c r="H18" s="218">
        <v>45186</v>
      </c>
      <c r="I18" s="222"/>
      <c r="J18" s="223"/>
      <c r="K18" s="224"/>
      <c r="L18" s="224">
        <f t="shared" si="1"/>
        <v>0</v>
      </c>
      <c r="M18" s="225">
        <f>SUM(Table33[[#This Row],[Te ardhurat]:[TVSH]])</f>
        <v>0</v>
      </c>
      <c r="N18" s="226" t="e">
        <f>SUM(Table33[[#This Row],[Te ardhurat]:[TVSH]])/Table33[[#This Row],[Te ardhurat]]</f>
        <v>#DIV/0!</v>
      </c>
      <c r="O18" s="221">
        <v>0.3</v>
      </c>
    </row>
    <row r="19" spans="1:15" ht="21">
      <c r="A19" s="218"/>
      <c r="B19" s="222"/>
      <c r="C19" s="223"/>
      <c r="D19" s="222"/>
      <c r="E19" s="224"/>
      <c r="F19" s="225"/>
      <c r="H19" s="218">
        <v>45187</v>
      </c>
      <c r="I19" s="222"/>
      <c r="J19" s="223"/>
      <c r="K19" s="224"/>
      <c r="L19" s="224">
        <f t="shared" si="1"/>
        <v>0</v>
      </c>
      <c r="M19" s="225">
        <f>SUM(Table33[[#This Row],[Te ardhurat]:[TVSH]])</f>
        <v>0</v>
      </c>
      <c r="N19" s="226" t="e">
        <f>SUM(Table33[[#This Row],[Te ardhurat]:[TVSH]])/Table33[[#This Row],[Te ardhurat]]</f>
        <v>#DIV/0!</v>
      </c>
      <c r="O19" s="221">
        <v>0.3</v>
      </c>
    </row>
    <row r="20" spans="1:15" ht="21">
      <c r="A20" s="218"/>
      <c r="B20" s="222"/>
      <c r="C20" s="223"/>
      <c r="D20" s="222"/>
      <c r="E20" s="224"/>
      <c r="F20" s="225"/>
      <c r="H20" s="218">
        <v>45188</v>
      </c>
      <c r="I20" s="222"/>
      <c r="J20" s="223"/>
      <c r="K20" s="224"/>
      <c r="L20" s="224">
        <f t="shared" si="1"/>
        <v>0</v>
      </c>
      <c r="M20" s="225">
        <f>SUM(Table33[[#This Row],[Te ardhurat]:[TVSH]])</f>
        <v>0</v>
      </c>
      <c r="N20" s="226" t="e">
        <f>SUM(Table33[[#This Row],[Te ardhurat]:[TVSH]])/Table33[[#This Row],[Te ardhurat]]</f>
        <v>#DIV/0!</v>
      </c>
      <c r="O20" s="221">
        <v>0.3</v>
      </c>
    </row>
    <row r="21" spans="1:15" ht="21">
      <c r="A21" s="218"/>
      <c r="B21" s="222"/>
      <c r="C21" s="223"/>
      <c r="D21" s="222"/>
      <c r="E21" s="224"/>
      <c r="F21" s="225"/>
      <c r="H21" s="218">
        <v>45189</v>
      </c>
      <c r="I21" s="222"/>
      <c r="J21" s="223"/>
      <c r="K21" s="224"/>
      <c r="L21" s="224">
        <f t="shared" si="1"/>
        <v>0</v>
      </c>
      <c r="M21" s="225">
        <f>SUM(Table33[[#This Row],[Te ardhurat]:[TVSH]])</f>
        <v>0</v>
      </c>
      <c r="N21" s="226" t="e">
        <f>SUM(Table33[[#This Row],[Te ardhurat]:[TVSH]])/Table33[[#This Row],[Te ardhurat]]</f>
        <v>#DIV/0!</v>
      </c>
      <c r="O21" s="221">
        <v>0.3</v>
      </c>
    </row>
    <row r="22" spans="1:15" ht="21">
      <c r="A22" s="218"/>
      <c r="B22" s="222"/>
      <c r="C22" s="223"/>
      <c r="D22" s="222"/>
      <c r="E22" s="224"/>
      <c r="F22" s="225"/>
      <c r="H22" s="218">
        <v>45190</v>
      </c>
      <c r="I22" s="222"/>
      <c r="J22" s="223"/>
      <c r="K22" s="224"/>
      <c r="L22" s="224">
        <f t="shared" si="1"/>
        <v>0</v>
      </c>
      <c r="M22" s="225">
        <f>SUM(Table33[[#This Row],[Te ardhurat]:[TVSH]])</f>
        <v>0</v>
      </c>
      <c r="N22" s="226" t="e">
        <f>SUM(Table33[[#This Row],[Te ardhurat]:[TVSH]])/Table33[[#This Row],[Te ardhurat]]</f>
        <v>#DIV/0!</v>
      </c>
      <c r="O22" s="221">
        <v>0.3</v>
      </c>
    </row>
    <row r="23" spans="1:15" ht="21">
      <c r="A23" s="218"/>
      <c r="B23" s="222"/>
      <c r="C23" s="223" t="s">
        <v>282</v>
      </c>
      <c r="D23" s="222"/>
      <c r="E23" s="224"/>
      <c r="F23" s="225"/>
      <c r="H23" s="218">
        <v>45191</v>
      </c>
      <c r="I23" s="222"/>
      <c r="J23" s="223"/>
      <c r="K23" s="224"/>
      <c r="L23" s="224">
        <f t="shared" si="1"/>
        <v>0</v>
      </c>
      <c r="M23" s="225">
        <f>SUM(Table33[[#This Row],[Te ardhurat]:[TVSH]])</f>
        <v>0</v>
      </c>
      <c r="N23" s="226" t="e">
        <f>SUM(Table33[[#This Row],[Te ardhurat]:[TVSH]])/Table33[[#This Row],[Te ardhurat]]</f>
        <v>#DIV/0!</v>
      </c>
      <c r="O23" s="221">
        <v>0.3</v>
      </c>
    </row>
    <row r="24" spans="1:15" ht="21">
      <c r="A24" s="218"/>
      <c r="B24" s="222"/>
      <c r="C24" s="223"/>
      <c r="D24" s="222"/>
      <c r="E24" s="224"/>
      <c r="F24" s="225"/>
      <c r="H24" s="218">
        <v>45192</v>
      </c>
      <c r="I24" s="222"/>
      <c r="J24" s="223"/>
      <c r="K24" s="224"/>
      <c r="L24" s="224">
        <f t="shared" si="1"/>
        <v>0</v>
      </c>
      <c r="M24" s="225">
        <f>SUM(Table33[[#This Row],[Te ardhurat]:[TVSH]])</f>
        <v>0</v>
      </c>
      <c r="N24" s="226" t="e">
        <f>SUM(Table33[[#This Row],[Te ardhurat]:[TVSH]])/Table33[[#This Row],[Te ardhurat]]</f>
        <v>#DIV/0!</v>
      </c>
      <c r="O24" s="221">
        <v>0.3</v>
      </c>
    </row>
    <row r="25" spans="1:15" ht="21">
      <c r="A25" s="218"/>
      <c r="B25" s="222"/>
      <c r="C25" s="223"/>
      <c r="D25" s="222"/>
      <c r="E25" s="224"/>
      <c r="F25" s="225"/>
      <c r="H25" s="218">
        <v>45193</v>
      </c>
      <c r="I25" s="222"/>
      <c r="J25" s="223"/>
      <c r="K25" s="224"/>
      <c r="L25" s="224">
        <f t="shared" si="1"/>
        <v>0</v>
      </c>
      <c r="M25" s="225">
        <f>SUM(Table33[[#This Row],[Te ardhurat]:[TVSH]])</f>
        <v>0</v>
      </c>
      <c r="N25" s="226" t="e">
        <f>SUM(Table33[[#This Row],[Te ardhurat]:[TVSH]])/Table33[[#This Row],[Te ardhurat]]</f>
        <v>#DIV/0!</v>
      </c>
      <c r="O25" s="221">
        <v>0.3</v>
      </c>
    </row>
    <row r="26" spans="1:15" ht="21">
      <c r="A26" s="218"/>
      <c r="B26" s="222"/>
      <c r="C26" s="223"/>
      <c r="D26" s="222"/>
      <c r="E26" s="224"/>
      <c r="F26" s="225"/>
      <c r="H26" s="218">
        <v>45194</v>
      </c>
      <c r="I26" s="222"/>
      <c r="J26" s="223"/>
      <c r="K26" s="224"/>
      <c r="L26" s="224">
        <f t="shared" si="1"/>
        <v>0</v>
      </c>
      <c r="M26" s="225">
        <f>SUM(Table33[[#This Row],[Te ardhurat]:[TVSH]])</f>
        <v>0</v>
      </c>
      <c r="N26" s="226" t="e">
        <f>SUM(Table33[[#This Row],[Te ardhurat]:[TVSH]])/Table33[[#This Row],[Te ardhurat]]</f>
        <v>#DIV/0!</v>
      </c>
      <c r="O26" s="221">
        <v>0.3</v>
      </c>
    </row>
    <row r="27" spans="1:15" ht="21">
      <c r="B27" s="62"/>
      <c r="C27" s="212"/>
      <c r="D27" s="59"/>
      <c r="E27" s="63"/>
      <c r="H27" s="218">
        <v>45195</v>
      </c>
      <c r="I27" s="222"/>
      <c r="J27" s="223"/>
      <c r="K27" s="224"/>
      <c r="L27" s="224">
        <f t="shared" si="1"/>
        <v>0</v>
      </c>
      <c r="M27" s="225">
        <f>SUM(Table33[[#This Row],[Te ardhurat]:[TVSH]])</f>
        <v>0</v>
      </c>
      <c r="N27" s="226" t="e">
        <f>SUM(Table33[[#This Row],[Te ardhurat]:[TVSH]])/Table33[[#This Row],[Te ardhurat]]</f>
        <v>#DIV/0!</v>
      </c>
      <c r="O27" s="221">
        <v>0.3</v>
      </c>
    </row>
    <row r="28" spans="1:15" ht="21">
      <c r="B28" s="62"/>
      <c r="C28" s="212"/>
      <c r="D28" s="59"/>
      <c r="E28" s="63"/>
      <c r="H28" s="218">
        <v>45196</v>
      </c>
      <c r="I28" s="222"/>
      <c r="J28" s="223"/>
      <c r="K28" s="224"/>
      <c r="L28" s="224">
        <f t="shared" si="1"/>
        <v>0</v>
      </c>
      <c r="M28" s="225">
        <f>SUM(Table33[[#This Row],[Te ardhurat]:[TVSH]])</f>
        <v>0</v>
      </c>
      <c r="N28" s="226" t="e">
        <f>SUM(Table33[[#This Row],[Te ardhurat]:[TVSH]])/Table33[[#This Row],[Te ardhurat]]</f>
        <v>#DIV/0!</v>
      </c>
      <c r="O28" s="221">
        <v>0.3</v>
      </c>
    </row>
    <row r="29" spans="1:15" ht="21">
      <c r="B29" s="62"/>
      <c r="C29" s="212"/>
      <c r="D29" s="59"/>
      <c r="E29" s="63"/>
      <c r="H29" s="218">
        <v>45197</v>
      </c>
      <c r="I29" s="222"/>
      <c r="J29" s="223"/>
      <c r="K29" s="224"/>
      <c r="L29" s="224">
        <f t="shared" si="1"/>
        <v>0</v>
      </c>
      <c r="M29" s="225">
        <f>SUM(Table33[[#This Row],[Te ardhurat]:[TVSH]])</f>
        <v>0</v>
      </c>
      <c r="N29" s="226" t="e">
        <f>SUM(Table33[[#This Row],[Te ardhurat]:[TVSH]])/Table33[[#This Row],[Te ardhurat]]</f>
        <v>#DIV/0!</v>
      </c>
      <c r="O29" s="221">
        <v>0.3</v>
      </c>
    </row>
    <row r="30" spans="1:15" ht="21">
      <c r="B30" s="62"/>
      <c r="C30" s="212"/>
      <c r="D30" s="59"/>
      <c r="E30" s="63"/>
      <c r="H30" s="218">
        <v>45198</v>
      </c>
      <c r="I30" s="222"/>
      <c r="J30" s="223"/>
      <c r="K30" s="224"/>
      <c r="L30" s="224">
        <f t="shared" si="1"/>
        <v>0</v>
      </c>
      <c r="M30" s="225">
        <f>SUM(Table33[[#This Row],[Te ardhurat]:[TVSH]])</f>
        <v>0</v>
      </c>
      <c r="N30" s="226" t="e">
        <f>SUM(Table33[[#This Row],[Te ardhurat]:[TVSH]])/Table33[[#This Row],[Te ardhurat]]</f>
        <v>#DIV/0!</v>
      </c>
      <c r="O30" s="221">
        <v>0.3</v>
      </c>
    </row>
    <row r="31" spans="1:15" ht="21">
      <c r="B31" s="62"/>
      <c r="C31" s="212"/>
      <c r="D31" s="59"/>
      <c r="E31" s="63"/>
      <c r="H31" s="218">
        <v>45199</v>
      </c>
      <c r="I31" s="222"/>
      <c r="J31" s="223"/>
      <c r="K31" s="224"/>
      <c r="L31" s="224">
        <f t="shared" si="1"/>
        <v>0</v>
      </c>
      <c r="M31" s="225">
        <f>SUM(Table33[[#This Row],[Te ardhurat]:[TVSH]])</f>
        <v>0</v>
      </c>
      <c r="N31" s="226" t="e">
        <f>SUM(Table33[[#This Row],[Te ardhurat]:[TVSH]])/Table33[[#This Row],[Te ardhurat]]</f>
        <v>#DIV/0!</v>
      </c>
      <c r="O31" s="221">
        <v>0.3</v>
      </c>
    </row>
    <row r="32" spans="1:15" ht="21">
      <c r="B32" s="62"/>
      <c r="C32" s="212"/>
      <c r="D32" s="59"/>
      <c r="E32" s="63"/>
      <c r="H32" s="218"/>
      <c r="I32" s="222"/>
      <c r="J32" s="223"/>
      <c r="K32" s="224"/>
      <c r="L32" s="224">
        <f t="shared" si="1"/>
        <v>0</v>
      </c>
      <c r="M32" s="225">
        <f>SUM(Table33[[#This Row],[Te ardhurat]:[TVSH]])</f>
        <v>0</v>
      </c>
      <c r="N32" s="226" t="e">
        <f>SUM(Table33[[#This Row],[Te ardhurat]:[TVSH]])/Table33[[#This Row],[Te ardhurat]]</f>
        <v>#DIV/0!</v>
      </c>
      <c r="O32" s="221">
        <v>0.3</v>
      </c>
    </row>
    <row r="33" spans="2:16" ht="21">
      <c r="B33" s="62"/>
      <c r="C33" s="212"/>
      <c r="D33" s="59"/>
      <c r="E33" s="63"/>
      <c r="I33" s="233">
        <f>SUBTOTAL(109,Table33[Te ardhurat])</f>
        <v>2650</v>
      </c>
      <c r="J33" s="233">
        <f>SUBTOTAL(109,Table33[Materialet])</f>
        <v>0</v>
      </c>
      <c r="K33" s="234">
        <f>SUBTOTAL(109,Table33[pajisje])</f>
        <v>0</v>
      </c>
      <c r="L33" s="234">
        <f>-(I33*O32)</f>
        <v>-795</v>
      </c>
      <c r="M33" s="235">
        <f>SUM(Table33[[#Totals],[Te ardhurat]:[TVSH]])</f>
        <v>1855</v>
      </c>
      <c r="N33" s="226">
        <f>SUM(Table33[[#Totals],[Te ardhurat]:[TVSH]])/Table33[[#Totals],[Te ardhurat]]</f>
        <v>0.7</v>
      </c>
    </row>
    <row r="34" spans="2:16" ht="21">
      <c r="B34" s="62"/>
      <c r="C34" s="212"/>
      <c r="D34" s="59"/>
      <c r="E34" s="63"/>
    </row>
    <row r="35" spans="2:16" ht="21">
      <c r="B35" s="62"/>
      <c r="C35" s="212"/>
      <c r="D35" s="59"/>
      <c r="E35" s="63"/>
    </row>
    <row r="36" spans="2:16" ht="21">
      <c r="B36" s="62"/>
      <c r="C36" s="212"/>
      <c r="D36" s="59"/>
      <c r="E36" s="63"/>
      <c r="P36" s="60" t="s">
        <v>141</v>
      </c>
    </row>
    <row r="37" spans="2:16" ht="21">
      <c r="B37" s="62"/>
      <c r="C37" s="212"/>
      <c r="D37" s="59"/>
      <c r="E37" s="63"/>
    </row>
    <row r="38" spans="2:16" ht="21">
      <c r="B38" s="62"/>
      <c r="C38" s="212"/>
      <c r="D38" s="59"/>
      <c r="E38" s="63"/>
    </row>
    <row r="39" spans="2:16" ht="21">
      <c r="B39" s="62"/>
      <c r="C39" s="212"/>
      <c r="D39" s="59"/>
      <c r="E39" s="63"/>
    </row>
    <row r="40" spans="2:16" ht="21">
      <c r="B40" s="62"/>
      <c r="C40" s="212"/>
      <c r="D40" s="59"/>
      <c r="E40" s="63"/>
    </row>
    <row r="41" spans="2:16" ht="21">
      <c r="B41" s="62"/>
      <c r="C41" s="212"/>
      <c r="D41" s="59"/>
      <c r="E41" s="63"/>
    </row>
    <row r="42" spans="2:16" ht="21">
      <c r="B42" s="62"/>
      <c r="C42" s="212"/>
      <c r="D42" s="59"/>
      <c r="E42" s="63"/>
    </row>
    <row r="43" spans="2:16" ht="21">
      <c r="B43" s="62"/>
      <c r="C43" s="212"/>
      <c r="D43" s="59"/>
      <c r="E43" s="63"/>
    </row>
    <row r="44" spans="2:16" ht="21">
      <c r="B44" s="62"/>
      <c r="C44" s="212"/>
      <c r="D44" s="59"/>
      <c r="E44" s="63"/>
    </row>
    <row r="45" spans="2:16" ht="21">
      <c r="B45" s="62"/>
      <c r="C45" s="212"/>
      <c r="D45" s="59"/>
      <c r="E45" s="63"/>
    </row>
    <row r="46" spans="2:16" ht="21">
      <c r="B46" s="62"/>
      <c r="C46" s="212"/>
      <c r="D46" s="59"/>
      <c r="E46" s="63"/>
    </row>
    <row r="47" spans="2:16" ht="21">
      <c r="B47" s="62"/>
      <c r="C47" s="212"/>
      <c r="D47" s="59"/>
      <c r="E47" s="63"/>
    </row>
    <row r="48" spans="2:16" ht="21">
      <c r="B48" s="62"/>
      <c r="C48" s="212"/>
      <c r="D48" s="59"/>
      <c r="E48" s="63"/>
    </row>
    <row r="49" spans="2:5" ht="21">
      <c r="B49" s="62"/>
      <c r="C49" s="212"/>
      <c r="D49" s="59"/>
      <c r="E49" s="63"/>
    </row>
    <row r="50" spans="2:5" ht="21">
      <c r="B50" s="62"/>
      <c r="C50" s="212"/>
      <c r="D50" s="59"/>
      <c r="E50" s="63"/>
    </row>
    <row r="51" spans="2:5" ht="21">
      <c r="B51" s="62"/>
      <c r="C51" s="212"/>
      <c r="D51" s="59"/>
      <c r="E51" s="63"/>
    </row>
    <row r="52" spans="2:5" ht="21">
      <c r="B52" s="62"/>
      <c r="C52" s="212"/>
      <c r="D52" s="59"/>
      <c r="E52" s="63"/>
    </row>
    <row r="53" spans="2:5" ht="21">
      <c r="B53" s="62"/>
      <c r="C53" s="212"/>
      <c r="D53" s="59"/>
      <c r="E53" s="63"/>
    </row>
    <row r="54" spans="2:5" ht="21">
      <c r="B54" s="62"/>
      <c r="C54" s="212"/>
      <c r="D54" s="59"/>
      <c r="E54" s="63"/>
    </row>
    <row r="55" spans="2:5" ht="21">
      <c r="B55" s="62"/>
      <c r="C55" s="212"/>
      <c r="D55" s="59"/>
      <c r="E55" s="63"/>
    </row>
    <row r="56" spans="2:5" ht="21">
      <c r="B56" s="62"/>
      <c r="C56" s="212"/>
      <c r="D56" s="59"/>
      <c r="E56" s="63"/>
    </row>
    <row r="57" spans="2:5" ht="21">
      <c r="B57" s="62"/>
      <c r="C57" s="212"/>
      <c r="D57" s="59"/>
      <c r="E57" s="63"/>
    </row>
    <row r="58" spans="2:5" ht="21">
      <c r="B58" s="59"/>
      <c r="C58" s="212"/>
      <c r="D58" s="59"/>
      <c r="E58" s="63"/>
    </row>
    <row r="59" spans="2:5" ht="21">
      <c r="B59" s="59"/>
      <c r="C59" s="212"/>
      <c r="D59" s="59"/>
      <c r="E59" s="63"/>
    </row>
    <row r="60" spans="2:5" ht="21">
      <c r="B60" s="59"/>
      <c r="C60" s="212"/>
      <c r="D60" s="59"/>
      <c r="E60" s="63"/>
    </row>
    <row r="61" spans="2:5" ht="21">
      <c r="B61" s="59"/>
      <c r="C61" s="212"/>
      <c r="D61" s="59"/>
      <c r="E61" s="63"/>
    </row>
    <row r="62" spans="2:5" ht="21">
      <c r="B62" s="59"/>
      <c r="C62" s="212"/>
      <c r="D62" s="59"/>
      <c r="E62" s="63"/>
    </row>
    <row r="63" spans="2:5" ht="21">
      <c r="B63" s="59"/>
      <c r="C63" s="212"/>
      <c r="D63" s="59"/>
      <c r="E63" s="63"/>
    </row>
    <row r="64" spans="2:5" ht="21">
      <c r="B64" s="59"/>
      <c r="C64" s="212"/>
      <c r="D64" s="59"/>
      <c r="E64" s="63"/>
    </row>
    <row r="65" spans="2:5" ht="21">
      <c r="B65" s="59"/>
      <c r="C65" s="212"/>
      <c r="D65" s="59"/>
      <c r="E65" s="63"/>
    </row>
    <row r="66" spans="2:5" ht="21">
      <c r="B66" s="59"/>
      <c r="C66" s="212"/>
      <c r="D66" s="59"/>
      <c r="E66" s="63"/>
    </row>
    <row r="67" spans="2:5" ht="21">
      <c r="B67" s="59"/>
      <c r="C67" s="212"/>
      <c r="D67" s="59"/>
      <c r="E67" s="63"/>
    </row>
    <row r="68" spans="2:5" ht="21">
      <c r="B68" s="59"/>
      <c r="C68" s="212"/>
      <c r="D68" s="59"/>
      <c r="E68" s="63"/>
    </row>
    <row r="69" spans="2:5" ht="21">
      <c r="B69" s="59"/>
      <c r="C69" s="212"/>
      <c r="D69" s="59"/>
      <c r="E69" s="63"/>
    </row>
    <row r="70" spans="2:5" ht="21">
      <c r="B70" s="59"/>
      <c r="C70" s="212"/>
      <c r="D70" s="59"/>
      <c r="E70" s="63"/>
    </row>
    <row r="71" spans="2:5" ht="21">
      <c r="B71" s="59"/>
      <c r="C71" s="212"/>
      <c r="D71" s="59"/>
      <c r="E71" s="63"/>
    </row>
    <row r="72" spans="2:5" ht="21">
      <c r="B72" s="59"/>
      <c r="C72" s="212"/>
      <c r="D72" s="59"/>
      <c r="E72" s="63"/>
    </row>
    <row r="73" spans="2:5" ht="21">
      <c r="B73" s="59"/>
      <c r="C73" s="212"/>
      <c r="D73" s="59"/>
      <c r="E73" s="63"/>
    </row>
    <row r="74" spans="2:5" ht="21">
      <c r="B74" s="59"/>
      <c r="C74" s="212"/>
      <c r="D74" s="59"/>
      <c r="E74" s="63"/>
    </row>
    <row r="75" spans="2:5" ht="21">
      <c r="B75" s="59"/>
      <c r="C75" s="212"/>
      <c r="D75" s="59"/>
      <c r="E75" s="63"/>
    </row>
    <row r="76" spans="2:5" ht="21">
      <c r="B76" s="59"/>
      <c r="C76" s="212"/>
      <c r="D76" s="59"/>
      <c r="E76" s="63"/>
    </row>
    <row r="77" spans="2:5" ht="21">
      <c r="B77" s="59"/>
      <c r="C77" s="212"/>
      <c r="D77" s="59"/>
      <c r="E77" s="63"/>
    </row>
    <row r="78" spans="2:5" ht="21">
      <c r="B78" s="59"/>
      <c r="C78" s="212"/>
      <c r="D78" s="59"/>
      <c r="E78" s="63"/>
    </row>
    <row r="79" spans="2:5" ht="21">
      <c r="B79" s="59"/>
      <c r="C79" s="212"/>
      <c r="D79" s="59"/>
      <c r="E79" s="63"/>
    </row>
    <row r="80" spans="2:5" ht="21">
      <c r="B80" s="59"/>
      <c r="C80" s="212"/>
      <c r="D80" s="59"/>
      <c r="E80" s="63"/>
    </row>
    <row r="81" spans="2:5" ht="21">
      <c r="B81" s="59"/>
      <c r="C81" s="212"/>
      <c r="D81" s="59"/>
      <c r="E81" s="63"/>
    </row>
    <row r="82" spans="2:5" ht="21">
      <c r="B82" s="59"/>
      <c r="C82" s="212"/>
      <c r="D82" s="59"/>
      <c r="E82" s="63"/>
    </row>
    <row r="83" spans="2:5" ht="21">
      <c r="B83" s="59"/>
      <c r="C83" s="212"/>
      <c r="D83" s="59"/>
      <c r="E83" s="63"/>
    </row>
    <row r="84" spans="2:5" ht="21">
      <c r="B84" s="59"/>
      <c r="C84" s="212"/>
      <c r="D84" s="59"/>
      <c r="E84" s="63"/>
    </row>
    <row r="85" spans="2:5" ht="21">
      <c r="B85" s="59"/>
      <c r="C85" s="212"/>
      <c r="D85" s="59"/>
      <c r="E85" s="63"/>
    </row>
    <row r="86" spans="2:5" ht="21">
      <c r="B86" s="59"/>
      <c r="C86" s="212"/>
      <c r="D86" s="59"/>
      <c r="E86" s="63"/>
    </row>
    <row r="87" spans="2:5" ht="21">
      <c r="B87" s="59"/>
      <c r="C87" s="212"/>
      <c r="D87" s="59"/>
      <c r="E87" s="63"/>
    </row>
    <row r="88" spans="2:5" ht="21">
      <c r="B88" s="59"/>
      <c r="C88" s="212"/>
      <c r="D88" s="59"/>
      <c r="E88" s="63"/>
    </row>
    <row r="89" spans="2:5" ht="21">
      <c r="B89" s="59"/>
      <c r="C89" s="212"/>
      <c r="D89" s="59"/>
      <c r="E89" s="63"/>
    </row>
    <row r="90" spans="2:5" ht="21">
      <c r="B90" s="59"/>
      <c r="C90" s="212"/>
      <c r="D90" s="59"/>
      <c r="E90" s="63"/>
    </row>
    <row r="91" spans="2:5" ht="21">
      <c r="B91" s="59"/>
      <c r="C91" s="212"/>
      <c r="D91" s="59"/>
      <c r="E91" s="63"/>
    </row>
    <row r="92" spans="2:5" ht="21">
      <c r="B92" s="59"/>
      <c r="C92" s="212"/>
      <c r="D92" s="59"/>
      <c r="E92" s="63"/>
    </row>
    <row r="93" spans="2:5" ht="21">
      <c r="B93" s="59"/>
      <c r="C93" s="212"/>
      <c r="D93" s="59"/>
      <c r="E93" s="63"/>
    </row>
    <row r="94" spans="2:5" ht="21">
      <c r="B94" s="59"/>
      <c r="C94" s="212"/>
      <c r="D94" s="59"/>
      <c r="E94" s="63"/>
    </row>
    <row r="95" spans="2:5" ht="21">
      <c r="B95" s="59"/>
      <c r="C95" s="212"/>
      <c r="D95" s="59"/>
      <c r="E95" s="63"/>
    </row>
    <row r="96" spans="2:5" ht="21">
      <c r="B96" s="59"/>
      <c r="C96" s="212"/>
      <c r="D96" s="59"/>
      <c r="E96" s="63"/>
    </row>
    <row r="97" spans="2:5" ht="21">
      <c r="B97" s="59"/>
      <c r="C97" s="212"/>
      <c r="D97" s="59"/>
      <c r="E97" s="63"/>
    </row>
    <row r="98" spans="2:5" ht="21">
      <c r="B98" s="59"/>
      <c r="C98" s="212"/>
      <c r="D98" s="59"/>
      <c r="E98" s="63"/>
    </row>
    <row r="99" spans="2:5" ht="21">
      <c r="B99" s="59"/>
      <c r="C99" s="212"/>
      <c r="D99" s="59"/>
      <c r="E99" s="63"/>
    </row>
    <row r="100" spans="2:5" ht="21">
      <c r="B100" s="59"/>
      <c r="C100" s="212"/>
      <c r="D100" s="59"/>
      <c r="E100" s="63"/>
    </row>
    <row r="101" spans="2:5" ht="21">
      <c r="B101" s="59"/>
      <c r="C101" s="212"/>
      <c r="D101" s="59"/>
      <c r="E101" s="63"/>
    </row>
    <row r="102" spans="2:5" ht="21">
      <c r="B102" s="59"/>
      <c r="C102" s="212"/>
      <c r="D102" s="59"/>
      <c r="E102" s="63"/>
    </row>
    <row r="103" spans="2:5" ht="21">
      <c r="B103" s="59"/>
      <c r="C103" s="212"/>
      <c r="D103" s="59"/>
      <c r="E103" s="63"/>
    </row>
    <row r="104" spans="2:5" ht="21">
      <c r="B104" s="59"/>
      <c r="C104" s="212"/>
      <c r="D104" s="59"/>
      <c r="E104" s="63"/>
    </row>
    <row r="105" spans="2:5" ht="21">
      <c r="B105" s="59"/>
      <c r="C105" s="212"/>
      <c r="D105" s="59"/>
      <c r="E105" s="63"/>
    </row>
    <row r="106" spans="2:5" ht="21">
      <c r="B106" s="59"/>
      <c r="C106" s="212"/>
      <c r="D106" s="59"/>
      <c r="E106" s="63"/>
    </row>
    <row r="107" spans="2:5" ht="21">
      <c r="B107" s="59"/>
      <c r="C107" s="212"/>
      <c r="D107" s="59"/>
      <c r="E107" s="63"/>
    </row>
    <row r="108" spans="2:5" ht="21">
      <c r="B108" s="59"/>
      <c r="C108" s="212"/>
      <c r="D108" s="59"/>
      <c r="E108" s="63"/>
    </row>
    <row r="109" spans="2:5" ht="21">
      <c r="B109" s="59"/>
      <c r="C109" s="212"/>
      <c r="D109" s="59"/>
      <c r="E109" s="63"/>
    </row>
    <row r="110" spans="2:5" ht="21">
      <c r="B110" s="59"/>
      <c r="C110" s="212"/>
      <c r="D110" s="59"/>
      <c r="E110" s="63"/>
    </row>
    <row r="111" spans="2:5" ht="21">
      <c r="B111" s="59"/>
      <c r="C111" s="212"/>
      <c r="D111" s="59"/>
      <c r="E111" s="63"/>
    </row>
    <row r="112" spans="2:5" ht="21">
      <c r="B112" s="59"/>
      <c r="C112" s="212"/>
      <c r="D112" s="59"/>
      <c r="E112" s="63"/>
    </row>
    <row r="113" spans="2:5" ht="21">
      <c r="B113" s="59"/>
      <c r="C113" s="212"/>
      <c r="D113" s="59"/>
      <c r="E113" s="63"/>
    </row>
    <row r="114" spans="2:5" ht="21">
      <c r="B114" s="59"/>
      <c r="C114" s="212"/>
      <c r="D114" s="59"/>
      <c r="E114" s="63"/>
    </row>
    <row r="115" spans="2:5" ht="21">
      <c r="B115" s="59"/>
      <c r="C115" s="212"/>
      <c r="D115" s="59"/>
      <c r="E115" s="63"/>
    </row>
    <row r="116" spans="2:5" ht="21">
      <c r="B116" s="59"/>
      <c r="C116" s="212"/>
      <c r="D116" s="59"/>
      <c r="E116" s="63"/>
    </row>
    <row r="117" spans="2:5" ht="21">
      <c r="B117" s="59"/>
      <c r="C117" s="212"/>
      <c r="D117" s="59"/>
      <c r="E117" s="63"/>
    </row>
    <row r="118" spans="2:5" ht="21">
      <c r="B118" s="59"/>
      <c r="C118" s="212"/>
      <c r="D118" s="59"/>
      <c r="E118" s="63"/>
    </row>
    <row r="119" spans="2:5" ht="21">
      <c r="B119" s="59"/>
      <c r="C119" s="212"/>
      <c r="D119" s="59"/>
      <c r="E119" s="63"/>
    </row>
    <row r="120" spans="2:5" ht="21">
      <c r="B120" s="59"/>
      <c r="C120" s="212"/>
      <c r="D120" s="59"/>
      <c r="E120" s="63"/>
    </row>
    <row r="121" spans="2:5" ht="21">
      <c r="B121" s="59"/>
      <c r="C121" s="212"/>
      <c r="D121" s="59"/>
      <c r="E121" s="63"/>
    </row>
    <row r="122" spans="2:5" ht="21">
      <c r="B122" s="59"/>
      <c r="C122" s="212"/>
      <c r="D122" s="59"/>
      <c r="E122" s="63"/>
    </row>
    <row r="123" spans="2:5" ht="21">
      <c r="B123" s="59"/>
      <c r="C123" s="212"/>
      <c r="D123" s="59"/>
      <c r="E123" s="63"/>
    </row>
    <row r="124" spans="2:5" ht="21">
      <c r="B124" s="59"/>
      <c r="C124" s="212"/>
      <c r="D124" s="59"/>
      <c r="E124" s="63"/>
    </row>
    <row r="125" spans="2:5" ht="21">
      <c r="B125" s="59"/>
      <c r="C125" s="212"/>
      <c r="D125" s="59"/>
      <c r="E125" s="63"/>
    </row>
    <row r="126" spans="2:5" ht="21">
      <c r="B126" s="59"/>
      <c r="C126" s="212"/>
      <c r="D126" s="59"/>
      <c r="E126" s="63"/>
    </row>
    <row r="127" spans="2:5" ht="21">
      <c r="B127" s="59"/>
      <c r="C127" s="212"/>
      <c r="D127" s="59"/>
      <c r="E127" s="63"/>
    </row>
    <row r="128" spans="2:5" ht="21">
      <c r="B128" s="59"/>
      <c r="C128" s="212"/>
      <c r="D128" s="59"/>
      <c r="E128" s="63"/>
    </row>
    <row r="129" spans="2:5" ht="21">
      <c r="B129" s="59"/>
      <c r="C129" s="212"/>
      <c r="D129" s="59"/>
      <c r="E129" s="63"/>
    </row>
    <row r="130" spans="2:5" ht="21">
      <c r="B130" s="59"/>
      <c r="C130" s="212"/>
      <c r="D130" s="59"/>
      <c r="E130" s="63"/>
    </row>
    <row r="131" spans="2:5" ht="21">
      <c r="B131" s="59"/>
      <c r="C131" s="212"/>
      <c r="D131" s="59"/>
      <c r="E131" s="63"/>
    </row>
    <row r="132" spans="2:5" ht="21">
      <c r="B132" s="59"/>
      <c r="C132" s="212"/>
      <c r="D132" s="59"/>
      <c r="E132" s="63"/>
    </row>
    <row r="133" spans="2:5" ht="21">
      <c r="B133" s="59"/>
      <c r="C133" s="212"/>
      <c r="D133" s="59"/>
      <c r="E133" s="63"/>
    </row>
    <row r="134" spans="2:5" ht="21">
      <c r="B134" s="59"/>
      <c r="C134" s="212"/>
      <c r="D134" s="59"/>
      <c r="E134" s="63"/>
    </row>
    <row r="135" spans="2:5" ht="21">
      <c r="B135" s="59"/>
      <c r="C135" s="212"/>
      <c r="D135" s="59"/>
      <c r="E135" s="63"/>
    </row>
    <row r="136" spans="2:5" ht="21">
      <c r="B136" s="59"/>
      <c r="C136" s="212"/>
      <c r="D136" s="59"/>
      <c r="E136" s="63"/>
    </row>
    <row r="137" spans="2:5" ht="21">
      <c r="B137" s="59"/>
      <c r="C137" s="212"/>
      <c r="D137" s="59"/>
      <c r="E137" s="63"/>
    </row>
    <row r="138" spans="2:5" ht="21">
      <c r="B138" s="59"/>
      <c r="C138" s="212"/>
      <c r="D138" s="59"/>
      <c r="E138" s="63"/>
    </row>
    <row r="139" spans="2:5" ht="21">
      <c r="B139" s="59"/>
      <c r="C139" s="212"/>
      <c r="D139" s="59"/>
      <c r="E139" s="63"/>
    </row>
    <row r="140" spans="2:5" ht="21">
      <c r="B140" s="59"/>
      <c r="C140" s="212"/>
      <c r="D140" s="59"/>
      <c r="E140" s="63"/>
    </row>
    <row r="141" spans="2:5" ht="21">
      <c r="B141" s="59"/>
      <c r="C141" s="212"/>
      <c r="D141" s="59"/>
      <c r="E141" s="63"/>
    </row>
    <row r="142" spans="2:5" ht="21">
      <c r="B142" s="59"/>
      <c r="C142" s="212"/>
      <c r="D142" s="59"/>
      <c r="E142" s="63"/>
    </row>
    <row r="143" spans="2:5" ht="21">
      <c r="B143" s="59"/>
      <c r="C143" s="212"/>
      <c r="D143" s="59"/>
      <c r="E143" s="63"/>
    </row>
    <row r="144" spans="2:5" ht="21">
      <c r="B144" s="59"/>
      <c r="C144" s="212"/>
      <c r="D144" s="59"/>
      <c r="E144" s="63"/>
    </row>
    <row r="145" spans="2:5" ht="21">
      <c r="B145" s="59"/>
      <c r="C145" s="212"/>
      <c r="D145" s="59"/>
      <c r="E145" s="63"/>
    </row>
    <row r="146" spans="2:5" ht="21">
      <c r="B146" s="59"/>
      <c r="C146" s="212"/>
      <c r="D146" s="59"/>
      <c r="E146" s="63"/>
    </row>
    <row r="147" spans="2:5" ht="21">
      <c r="B147" s="59"/>
      <c r="C147" s="212"/>
      <c r="D147" s="59"/>
      <c r="E147" s="63"/>
    </row>
    <row r="148" spans="2:5" ht="21">
      <c r="B148" s="59"/>
      <c r="C148" s="212"/>
      <c r="D148" s="59"/>
      <c r="E148" s="63"/>
    </row>
    <row r="149" spans="2:5" ht="21">
      <c r="B149" s="59"/>
      <c r="C149" s="212"/>
      <c r="D149" s="59"/>
      <c r="E149" s="63"/>
    </row>
    <row r="150" spans="2:5" ht="21">
      <c r="B150" s="59"/>
      <c r="C150" s="212"/>
      <c r="D150" s="59"/>
      <c r="E150" s="63"/>
    </row>
    <row r="151" spans="2:5" ht="21">
      <c r="B151" s="59"/>
      <c r="C151" s="212"/>
      <c r="D151" s="59"/>
      <c r="E151" s="63"/>
    </row>
    <row r="152" spans="2:5" ht="21">
      <c r="B152" s="59"/>
      <c r="C152" s="212"/>
      <c r="D152" s="59"/>
      <c r="E152" s="63"/>
    </row>
    <row r="153" spans="2:5" ht="21">
      <c r="B153" s="59"/>
      <c r="C153" s="212"/>
      <c r="D153" s="59"/>
      <c r="E153" s="63"/>
    </row>
    <row r="154" spans="2:5" ht="21">
      <c r="B154" s="59"/>
      <c r="C154" s="212"/>
      <c r="D154" s="59"/>
      <c r="E154" s="63"/>
    </row>
    <row r="155" spans="2:5" ht="21">
      <c r="B155" s="59"/>
      <c r="C155" s="212"/>
      <c r="D155" s="59"/>
      <c r="E155" s="63"/>
    </row>
    <row r="156" spans="2:5" ht="21">
      <c r="B156" s="59"/>
      <c r="C156" s="212"/>
      <c r="D156" s="59"/>
      <c r="E156" s="63"/>
    </row>
    <row r="157" spans="2:5" ht="21">
      <c r="B157" s="59"/>
      <c r="C157" s="212"/>
      <c r="D157" s="59"/>
      <c r="E157" s="63"/>
    </row>
    <row r="158" spans="2:5" ht="21">
      <c r="B158" s="59"/>
      <c r="C158" s="212"/>
      <c r="D158" s="59"/>
      <c r="E158" s="63"/>
    </row>
    <row r="159" spans="2:5" ht="21">
      <c r="B159" s="59"/>
      <c r="C159" s="212"/>
      <c r="D159" s="59"/>
      <c r="E159" s="63"/>
    </row>
    <row r="160" spans="2:5" ht="21">
      <c r="B160" s="59"/>
      <c r="C160" s="212"/>
      <c r="D160" s="59"/>
      <c r="E160" s="63"/>
    </row>
    <row r="161" spans="2:5" ht="21">
      <c r="B161" s="59"/>
      <c r="C161" s="212"/>
      <c r="D161" s="59"/>
      <c r="E161" s="63"/>
    </row>
    <row r="162" spans="2:5" ht="21">
      <c r="B162" s="59"/>
      <c r="C162" s="212"/>
      <c r="D162" s="59"/>
      <c r="E162" s="63"/>
    </row>
    <row r="163" spans="2:5" ht="21">
      <c r="B163" s="59"/>
      <c r="C163" s="212"/>
      <c r="D163" s="59"/>
      <c r="E163" s="63"/>
    </row>
    <row r="164" spans="2:5" ht="21">
      <c r="B164" s="59"/>
      <c r="C164" s="212"/>
      <c r="D164" s="59"/>
      <c r="E164" s="63"/>
    </row>
    <row r="165" spans="2:5" ht="21">
      <c r="B165" s="59"/>
      <c r="C165" s="212"/>
      <c r="D165" s="59"/>
      <c r="E165" s="63"/>
    </row>
    <row r="166" spans="2:5" ht="21">
      <c r="B166" s="59"/>
      <c r="C166" s="212"/>
      <c r="D166" s="59"/>
      <c r="E166" s="63"/>
    </row>
    <row r="167" spans="2:5" ht="21">
      <c r="B167" s="59"/>
      <c r="C167" s="212"/>
      <c r="D167" s="59"/>
      <c r="E167" s="63"/>
    </row>
    <row r="168" spans="2:5" ht="21">
      <c r="B168" s="59"/>
      <c r="C168" s="212"/>
      <c r="D168" s="59"/>
      <c r="E168" s="63"/>
    </row>
    <row r="169" spans="2:5" ht="21">
      <c r="B169" s="59"/>
      <c r="C169" s="212"/>
      <c r="D169" s="59"/>
      <c r="E169" s="63"/>
    </row>
    <row r="170" spans="2:5" ht="21">
      <c r="B170" s="59"/>
      <c r="C170" s="212"/>
      <c r="D170" s="59"/>
      <c r="E170" s="63"/>
    </row>
    <row r="171" spans="2:5" ht="21">
      <c r="B171" s="59"/>
      <c r="C171" s="212"/>
      <c r="D171" s="59"/>
      <c r="E171" s="63"/>
    </row>
    <row r="172" spans="2:5" ht="21">
      <c r="B172" s="59"/>
      <c r="C172" s="212"/>
      <c r="D172" s="59"/>
      <c r="E172" s="63"/>
    </row>
    <row r="173" spans="2:5" ht="21">
      <c r="B173" s="59"/>
      <c r="C173" s="212"/>
      <c r="D173" s="59"/>
      <c r="E173" s="63"/>
    </row>
    <row r="174" spans="2:5" ht="21">
      <c r="B174" s="59"/>
      <c r="C174" s="212"/>
      <c r="D174" s="59"/>
      <c r="E174" s="63"/>
    </row>
    <row r="175" spans="2:5" ht="21">
      <c r="B175" s="59"/>
      <c r="C175" s="212"/>
      <c r="D175" s="59"/>
      <c r="E175" s="63"/>
    </row>
    <row r="176" spans="2:5" ht="21">
      <c r="B176" s="59"/>
      <c r="C176" s="212"/>
      <c r="D176" s="59"/>
      <c r="E176" s="63"/>
    </row>
    <row r="177" spans="2:5" ht="21">
      <c r="B177" s="59"/>
      <c r="C177" s="212"/>
      <c r="D177" s="59"/>
      <c r="E177" s="63"/>
    </row>
    <row r="178" spans="2:5" ht="21">
      <c r="B178" s="59"/>
      <c r="C178" s="212"/>
      <c r="D178" s="59"/>
      <c r="E178" s="63"/>
    </row>
    <row r="179" spans="2:5" ht="21">
      <c r="B179" s="59"/>
      <c r="C179" s="212"/>
      <c r="D179" s="59"/>
      <c r="E179" s="63"/>
    </row>
    <row r="180" spans="2:5" ht="21">
      <c r="B180" s="59"/>
      <c r="C180" s="212"/>
      <c r="D180" s="59"/>
      <c r="E180" s="63"/>
    </row>
    <row r="181" spans="2:5" ht="21">
      <c r="B181" s="59"/>
      <c r="C181" s="212"/>
      <c r="D181" s="59"/>
      <c r="E181" s="63"/>
    </row>
    <row r="182" spans="2:5" ht="21">
      <c r="B182" s="59"/>
      <c r="C182" s="212"/>
      <c r="D182" s="59"/>
      <c r="E182" s="63"/>
    </row>
    <row r="183" spans="2:5" ht="21">
      <c r="B183" s="59"/>
      <c r="C183" s="212"/>
      <c r="D183" s="59"/>
      <c r="E183" s="63"/>
    </row>
    <row r="184" spans="2:5" ht="21">
      <c r="B184" s="59"/>
      <c r="C184" s="212"/>
      <c r="D184" s="59"/>
      <c r="E184" s="63"/>
    </row>
    <row r="185" spans="2:5" ht="21">
      <c r="B185" s="59"/>
      <c r="C185" s="212"/>
      <c r="D185" s="59"/>
      <c r="E185" s="63"/>
    </row>
    <row r="186" spans="2:5" ht="21">
      <c r="B186" s="59"/>
      <c r="C186" s="212"/>
      <c r="D186" s="59"/>
      <c r="E186" s="63"/>
    </row>
    <row r="187" spans="2:5" ht="21">
      <c r="B187" s="59"/>
      <c r="C187" s="212"/>
      <c r="D187" s="59"/>
      <c r="E187" s="63"/>
    </row>
    <row r="188" spans="2:5" ht="21">
      <c r="B188" s="59"/>
      <c r="C188" s="212"/>
      <c r="D188" s="59"/>
      <c r="E188" s="63"/>
    </row>
    <row r="189" spans="2:5" ht="21">
      <c r="B189" s="59"/>
      <c r="C189" s="212"/>
      <c r="D189" s="59"/>
      <c r="E189" s="63"/>
    </row>
    <row r="190" spans="2:5" ht="21">
      <c r="B190" s="59"/>
      <c r="C190" s="212"/>
      <c r="D190" s="59"/>
      <c r="E190" s="63"/>
    </row>
    <row r="191" spans="2:5" ht="21">
      <c r="B191" s="59"/>
      <c r="C191" s="212"/>
      <c r="D191" s="59"/>
      <c r="E191" s="63"/>
    </row>
    <row r="192" spans="2:5" ht="21">
      <c r="B192" s="59"/>
      <c r="C192" s="212"/>
      <c r="D192" s="59"/>
      <c r="E192" s="63"/>
    </row>
    <row r="193" spans="2:5" ht="21">
      <c r="B193" s="59"/>
      <c r="C193" s="212"/>
      <c r="D193" s="59"/>
      <c r="E193" s="63"/>
    </row>
    <row r="194" spans="2:5" ht="21">
      <c r="B194" s="59"/>
      <c r="C194" s="212"/>
      <c r="D194" s="59"/>
      <c r="E194" s="63"/>
    </row>
    <row r="195" spans="2:5" ht="21">
      <c r="B195" s="59"/>
      <c r="C195" s="212"/>
      <c r="D195" s="59"/>
      <c r="E195" s="63"/>
    </row>
    <row r="196" spans="2:5" ht="21">
      <c r="B196" s="59"/>
      <c r="C196" s="212"/>
      <c r="D196" s="59"/>
      <c r="E196" s="63"/>
    </row>
    <row r="197" spans="2:5" ht="21">
      <c r="B197" s="59"/>
      <c r="C197" s="212"/>
      <c r="D197" s="59"/>
      <c r="E197" s="63"/>
    </row>
    <row r="198" spans="2:5" ht="21">
      <c r="B198" s="59"/>
      <c r="C198" s="212"/>
      <c r="D198" s="59"/>
      <c r="E198" s="63"/>
    </row>
    <row r="199" spans="2:5" ht="21">
      <c r="B199" s="59"/>
      <c r="C199" s="212"/>
      <c r="D199" s="59"/>
      <c r="E199" s="63"/>
    </row>
    <row r="200" spans="2:5" ht="21">
      <c r="B200" s="59"/>
      <c r="C200" s="212"/>
      <c r="D200" s="59"/>
      <c r="E200" s="63"/>
    </row>
    <row r="201" spans="2:5" ht="21">
      <c r="B201" s="59"/>
      <c r="C201" s="212"/>
      <c r="D201" s="59"/>
      <c r="E201" s="63"/>
    </row>
    <row r="202" spans="2:5" ht="21">
      <c r="B202" s="59"/>
      <c r="C202" s="212"/>
      <c r="D202" s="59"/>
      <c r="E202" s="63"/>
    </row>
    <row r="203" spans="2:5" ht="21">
      <c r="B203" s="59"/>
      <c r="C203" s="212"/>
      <c r="D203" s="59"/>
      <c r="E203" s="63"/>
    </row>
    <row r="204" spans="2:5" ht="21">
      <c r="B204" s="59"/>
      <c r="C204" s="212"/>
      <c r="D204" s="59"/>
      <c r="E204" s="63"/>
    </row>
    <row r="205" spans="2:5" ht="21">
      <c r="B205" s="59"/>
      <c r="C205" s="212"/>
      <c r="D205" s="59"/>
      <c r="E205" s="63"/>
    </row>
    <row r="206" spans="2:5" ht="21">
      <c r="B206" s="59"/>
      <c r="C206" s="212"/>
      <c r="D206" s="59"/>
      <c r="E206" s="63"/>
    </row>
    <row r="207" spans="2:5" ht="21">
      <c r="B207" s="59"/>
      <c r="C207" s="212"/>
      <c r="D207" s="59"/>
      <c r="E207" s="63"/>
    </row>
    <row r="208" spans="2:5" ht="21">
      <c r="B208" s="59"/>
      <c r="C208" s="212"/>
      <c r="D208" s="59"/>
      <c r="E208" s="63"/>
    </row>
    <row r="209" spans="2:5" ht="21">
      <c r="B209" s="59"/>
      <c r="C209" s="212"/>
      <c r="D209" s="59"/>
      <c r="E209" s="63"/>
    </row>
    <row r="210" spans="2:5" ht="21">
      <c r="B210" s="59"/>
      <c r="C210" s="212"/>
      <c r="D210" s="59"/>
      <c r="E210" s="63"/>
    </row>
    <row r="211" spans="2:5" ht="21">
      <c r="B211" s="59"/>
      <c r="C211" s="212"/>
      <c r="D211" s="59"/>
      <c r="E211" s="63"/>
    </row>
    <row r="212" spans="2:5" ht="21">
      <c r="B212" s="59"/>
      <c r="C212" s="212"/>
      <c r="D212" s="59"/>
      <c r="E212" s="63"/>
    </row>
    <row r="213" spans="2:5" ht="21">
      <c r="B213" s="59"/>
      <c r="C213" s="212"/>
      <c r="D213" s="59"/>
      <c r="E213" s="63"/>
    </row>
    <row r="214" spans="2:5" ht="21">
      <c r="B214" s="59"/>
      <c r="C214" s="212"/>
      <c r="D214" s="59"/>
      <c r="E214" s="63"/>
    </row>
    <row r="215" spans="2:5" ht="21">
      <c r="B215" s="59"/>
      <c r="C215" s="212"/>
      <c r="D215" s="59"/>
      <c r="E215" s="63"/>
    </row>
    <row r="216" spans="2:5" ht="21">
      <c r="B216" s="59"/>
      <c r="C216" s="212"/>
      <c r="D216" s="59"/>
      <c r="E216" s="63"/>
    </row>
    <row r="217" spans="2:5" ht="21">
      <c r="B217" s="59"/>
      <c r="C217" s="212"/>
      <c r="D217" s="59"/>
      <c r="E217" s="63"/>
    </row>
    <row r="218" spans="2:5" ht="21">
      <c r="B218" s="59"/>
      <c r="C218" s="212"/>
      <c r="D218" s="59"/>
      <c r="E218" s="63"/>
    </row>
    <row r="219" spans="2:5" ht="21">
      <c r="B219" s="59"/>
      <c r="C219" s="212"/>
      <c r="D219" s="59"/>
      <c r="E219" s="63"/>
    </row>
    <row r="220" spans="2:5" ht="21">
      <c r="B220" s="59"/>
      <c r="C220" s="212"/>
      <c r="D220" s="59"/>
      <c r="E220" s="63"/>
    </row>
    <row r="221" spans="2:5" ht="21">
      <c r="B221" s="59"/>
      <c r="C221" s="212"/>
      <c r="D221" s="59"/>
      <c r="E221" s="63"/>
    </row>
    <row r="222" spans="2:5" ht="21">
      <c r="B222" s="59"/>
      <c r="C222" s="212"/>
      <c r="D222" s="59"/>
      <c r="E222" s="63"/>
    </row>
    <row r="223" spans="2:5" ht="21">
      <c r="B223" s="59"/>
      <c r="C223" s="212"/>
      <c r="D223" s="59"/>
      <c r="E223" s="63"/>
    </row>
    <row r="224" spans="2:5" ht="21">
      <c r="B224" s="59"/>
      <c r="C224" s="212"/>
      <c r="D224" s="59"/>
      <c r="E224" s="63"/>
    </row>
    <row r="225" spans="2:5" ht="21">
      <c r="B225" s="59"/>
      <c r="C225" s="212"/>
      <c r="D225" s="59"/>
      <c r="E225" s="63"/>
    </row>
    <row r="226" spans="2:5" ht="21">
      <c r="B226" s="59"/>
      <c r="C226" s="212"/>
      <c r="D226" s="59"/>
      <c r="E226" s="63"/>
    </row>
    <row r="227" spans="2:5" ht="21">
      <c r="B227" s="59"/>
      <c r="C227" s="212"/>
      <c r="D227" s="59"/>
      <c r="E227" s="63"/>
    </row>
    <row r="228" spans="2:5" ht="21">
      <c r="B228" s="59"/>
      <c r="C228" s="212"/>
      <c r="D228" s="59"/>
      <c r="E228" s="63"/>
    </row>
    <row r="229" spans="2:5" ht="21">
      <c r="B229" s="59"/>
      <c r="C229" s="212"/>
      <c r="D229" s="59"/>
      <c r="E229" s="63"/>
    </row>
    <row r="230" spans="2:5" ht="21">
      <c r="B230" s="59"/>
      <c r="C230" s="212"/>
      <c r="D230" s="59"/>
      <c r="E230" s="63"/>
    </row>
    <row r="231" spans="2:5" ht="21">
      <c r="B231" s="59"/>
      <c r="C231" s="212"/>
      <c r="D231" s="59"/>
      <c r="E231" s="63"/>
    </row>
    <row r="232" spans="2:5" ht="21">
      <c r="B232" s="59"/>
      <c r="C232" s="212"/>
      <c r="D232" s="59"/>
      <c r="E232" s="63"/>
    </row>
    <row r="233" spans="2:5" ht="21">
      <c r="B233" s="59"/>
      <c r="C233" s="212"/>
      <c r="D233" s="59"/>
      <c r="E233" s="63"/>
    </row>
    <row r="234" spans="2:5" ht="21">
      <c r="B234" s="59"/>
      <c r="C234" s="212"/>
      <c r="D234" s="59"/>
      <c r="E234" s="63"/>
    </row>
    <row r="235" spans="2:5" ht="21">
      <c r="B235" s="59"/>
      <c r="C235" s="212"/>
      <c r="D235" s="59"/>
      <c r="E235" s="63"/>
    </row>
    <row r="236" spans="2:5" ht="21">
      <c r="B236" s="59"/>
      <c r="C236" s="212"/>
      <c r="D236" s="59"/>
      <c r="E236" s="63"/>
    </row>
    <row r="237" spans="2:5" ht="21">
      <c r="B237" s="59"/>
      <c r="C237" s="212"/>
      <c r="D237" s="59"/>
      <c r="E237" s="63"/>
    </row>
    <row r="238" spans="2:5" ht="21">
      <c r="B238" s="59"/>
      <c r="C238" s="212"/>
      <c r="D238" s="59"/>
      <c r="E238" s="63"/>
    </row>
    <row r="239" spans="2:5" ht="21">
      <c r="B239" s="59"/>
      <c r="C239" s="212"/>
      <c r="D239" s="59"/>
      <c r="E239" s="63"/>
    </row>
    <row r="240" spans="2:5" ht="21">
      <c r="B240" s="59"/>
      <c r="C240" s="212"/>
      <c r="D240" s="59"/>
      <c r="E240" s="63"/>
    </row>
    <row r="241" spans="2:5" ht="21">
      <c r="B241" s="59"/>
      <c r="C241" s="212"/>
      <c r="D241" s="59"/>
      <c r="E241" s="63"/>
    </row>
    <row r="242" spans="2:5" ht="21">
      <c r="B242" s="59"/>
      <c r="C242" s="212"/>
      <c r="D242" s="59"/>
      <c r="E242" s="63"/>
    </row>
    <row r="243" spans="2:5" ht="21">
      <c r="B243" s="59"/>
      <c r="C243" s="212"/>
      <c r="D243" s="59"/>
      <c r="E243" s="63"/>
    </row>
    <row r="244" spans="2:5" ht="21">
      <c r="B244" s="59"/>
      <c r="C244" s="212"/>
      <c r="D244" s="59"/>
      <c r="E244" s="63"/>
    </row>
    <row r="245" spans="2:5" ht="21">
      <c r="B245" s="59"/>
      <c r="C245" s="212"/>
      <c r="D245" s="59"/>
      <c r="E245" s="63"/>
    </row>
    <row r="246" spans="2:5" ht="21">
      <c r="B246" s="59"/>
      <c r="C246" s="212"/>
      <c r="D246" s="59"/>
      <c r="E246" s="63"/>
    </row>
    <row r="247" spans="2:5" ht="21">
      <c r="B247" s="59"/>
      <c r="C247" s="212"/>
      <c r="D247" s="59"/>
      <c r="E247" s="63"/>
    </row>
    <row r="248" spans="2:5" ht="21">
      <c r="B248" s="59"/>
      <c r="C248" s="212"/>
      <c r="D248" s="59"/>
      <c r="E248" s="63"/>
    </row>
    <row r="249" spans="2:5" ht="21">
      <c r="B249" s="59"/>
      <c r="C249" s="212"/>
      <c r="D249" s="59"/>
      <c r="E249" s="63"/>
    </row>
    <row r="250" spans="2:5" ht="21">
      <c r="B250" s="59"/>
      <c r="C250" s="212"/>
      <c r="D250" s="59"/>
      <c r="E250" s="63"/>
    </row>
    <row r="251" spans="2:5" ht="21">
      <c r="B251" s="59"/>
      <c r="C251" s="212"/>
      <c r="D251" s="59"/>
      <c r="E251" s="63"/>
    </row>
    <row r="252" spans="2:5" ht="21">
      <c r="B252" s="59"/>
      <c r="C252" s="212"/>
      <c r="D252" s="59"/>
      <c r="E252" s="63"/>
    </row>
    <row r="253" spans="2:5" ht="21">
      <c r="B253" s="59"/>
      <c r="C253" s="212"/>
      <c r="D253" s="59"/>
      <c r="E253" s="63"/>
    </row>
    <row r="254" spans="2:5" ht="21">
      <c r="B254" s="59"/>
      <c r="C254" s="212"/>
      <c r="D254" s="59"/>
      <c r="E254" s="63"/>
    </row>
    <row r="255" spans="2:5" ht="21">
      <c r="B255" s="59"/>
      <c r="C255" s="212"/>
      <c r="D255" s="59"/>
      <c r="E255" s="63"/>
    </row>
    <row r="256" spans="2:5" ht="21">
      <c r="B256" s="59"/>
      <c r="C256" s="212"/>
      <c r="D256" s="59"/>
      <c r="E256" s="63"/>
    </row>
    <row r="257" spans="2:5" ht="21">
      <c r="B257" s="59"/>
      <c r="C257" s="212"/>
      <c r="D257" s="59"/>
      <c r="E257" s="63"/>
    </row>
    <row r="258" spans="2:5" ht="21">
      <c r="B258" s="59"/>
      <c r="C258" s="212"/>
      <c r="D258" s="59"/>
      <c r="E258" s="63"/>
    </row>
    <row r="259" spans="2:5" ht="21">
      <c r="B259" s="59"/>
      <c r="C259" s="212"/>
      <c r="D259" s="59"/>
      <c r="E259" s="63"/>
    </row>
    <row r="260" spans="2:5" ht="21">
      <c r="B260" s="59"/>
      <c r="C260" s="212"/>
      <c r="D260" s="59"/>
      <c r="E260" s="63"/>
    </row>
    <row r="261" spans="2:5" ht="21">
      <c r="B261" s="59"/>
      <c r="C261" s="212"/>
      <c r="D261" s="59"/>
      <c r="E261" s="63"/>
    </row>
    <row r="262" spans="2:5" ht="21">
      <c r="B262" s="59"/>
      <c r="C262" s="212"/>
      <c r="D262" s="59"/>
      <c r="E262" s="63"/>
    </row>
    <row r="263" spans="2:5" ht="21">
      <c r="B263" s="59"/>
      <c r="C263" s="212"/>
      <c r="D263" s="59"/>
      <c r="E263" s="63"/>
    </row>
    <row r="264" spans="2:5" ht="21">
      <c r="B264" s="59"/>
      <c r="C264" s="212"/>
      <c r="D264" s="59"/>
      <c r="E264" s="63"/>
    </row>
    <row r="265" spans="2:5" ht="21">
      <c r="B265" s="59"/>
      <c r="C265" s="212"/>
      <c r="D265" s="59"/>
      <c r="E265" s="63"/>
    </row>
    <row r="266" spans="2:5" ht="21">
      <c r="B266" s="59"/>
      <c r="C266" s="212"/>
      <c r="D266" s="59"/>
      <c r="E266" s="63"/>
    </row>
    <row r="267" spans="2:5" ht="21">
      <c r="B267" s="59"/>
      <c r="C267" s="212"/>
      <c r="D267" s="59"/>
      <c r="E267" s="63"/>
    </row>
    <row r="268" spans="2:5" ht="21">
      <c r="B268" s="59"/>
      <c r="C268" s="212"/>
      <c r="D268" s="59"/>
      <c r="E268" s="63"/>
    </row>
    <row r="269" spans="2:5" ht="21">
      <c r="B269" s="59"/>
      <c r="C269" s="212"/>
      <c r="D269" s="59"/>
      <c r="E269" s="63"/>
    </row>
    <row r="270" spans="2:5" ht="21">
      <c r="B270" s="59"/>
      <c r="C270" s="212"/>
      <c r="D270" s="59"/>
      <c r="E270" s="63"/>
    </row>
    <row r="271" spans="2:5" ht="21">
      <c r="B271" s="59"/>
      <c r="C271" s="212"/>
      <c r="D271" s="59"/>
      <c r="E271" s="63"/>
    </row>
    <row r="272" spans="2:5" ht="21">
      <c r="B272" s="59"/>
      <c r="C272" s="212"/>
      <c r="D272" s="59"/>
      <c r="E272" s="63"/>
    </row>
    <row r="273" spans="2:5" ht="21">
      <c r="B273" s="59"/>
      <c r="C273" s="212"/>
      <c r="D273" s="59"/>
      <c r="E273" s="63"/>
    </row>
    <row r="274" spans="2:5" ht="21">
      <c r="B274" s="59"/>
      <c r="C274" s="212"/>
      <c r="D274" s="59"/>
      <c r="E274" s="63"/>
    </row>
    <row r="275" spans="2:5" ht="21">
      <c r="B275" s="59"/>
      <c r="C275" s="212"/>
      <c r="D275" s="59"/>
      <c r="E275" s="63"/>
    </row>
    <row r="276" spans="2:5" ht="21">
      <c r="B276" s="59"/>
      <c r="C276" s="212"/>
      <c r="D276" s="59"/>
      <c r="E276" s="63"/>
    </row>
    <row r="277" spans="2:5" ht="21">
      <c r="B277" s="59"/>
      <c r="C277" s="212"/>
      <c r="D277" s="59"/>
      <c r="E277" s="63"/>
    </row>
    <row r="278" spans="2:5" ht="21">
      <c r="B278" s="59"/>
      <c r="C278" s="212"/>
      <c r="D278" s="59"/>
      <c r="E278" s="63"/>
    </row>
    <row r="279" spans="2:5" ht="21">
      <c r="B279" s="59"/>
      <c r="C279" s="212"/>
      <c r="D279" s="59"/>
      <c r="E279" s="63"/>
    </row>
    <row r="280" spans="2:5" ht="21">
      <c r="B280" s="59"/>
      <c r="C280" s="212"/>
      <c r="D280" s="59"/>
      <c r="E280" s="63"/>
    </row>
    <row r="281" spans="2:5" ht="21">
      <c r="B281" s="59"/>
      <c r="C281" s="212"/>
      <c r="D281" s="59"/>
      <c r="E281" s="63"/>
    </row>
    <row r="282" spans="2:5" ht="21">
      <c r="B282" s="59"/>
      <c r="C282" s="212"/>
      <c r="D282" s="59"/>
      <c r="E282" s="63"/>
    </row>
    <row r="283" spans="2:5" ht="21">
      <c r="B283" s="59"/>
      <c r="C283" s="212"/>
      <c r="D283" s="59"/>
      <c r="E283" s="63"/>
    </row>
    <row r="284" spans="2:5" ht="21">
      <c r="B284" s="59"/>
      <c r="C284" s="212"/>
      <c r="D284" s="59"/>
      <c r="E284" s="63"/>
    </row>
    <row r="285" spans="2:5" ht="21">
      <c r="B285" s="59"/>
      <c r="C285" s="212"/>
      <c r="D285" s="59"/>
      <c r="E285" s="63"/>
    </row>
    <row r="286" spans="2:5" ht="21">
      <c r="B286" s="59"/>
      <c r="C286" s="212"/>
      <c r="D286" s="59"/>
      <c r="E286" s="63"/>
    </row>
    <row r="287" spans="2:5" ht="21">
      <c r="B287" s="59"/>
      <c r="C287" s="212"/>
      <c r="D287" s="59"/>
      <c r="E287" s="63"/>
    </row>
    <row r="288" spans="2:5" ht="21">
      <c r="B288" s="59"/>
      <c r="C288" s="212"/>
      <c r="D288" s="59"/>
      <c r="E288" s="63"/>
    </row>
    <row r="289" spans="2:5" ht="21">
      <c r="B289" s="59"/>
      <c r="C289" s="212"/>
      <c r="D289" s="59"/>
      <c r="E289" s="63"/>
    </row>
    <row r="290" spans="2:5" ht="21">
      <c r="B290" s="59"/>
      <c r="C290" s="212"/>
      <c r="D290" s="59"/>
      <c r="E290" s="63"/>
    </row>
    <row r="291" spans="2:5" ht="21">
      <c r="B291" s="59"/>
      <c r="C291" s="212"/>
      <c r="D291" s="59"/>
      <c r="E291" s="63"/>
    </row>
    <row r="292" spans="2:5" ht="21">
      <c r="B292" s="59"/>
      <c r="C292" s="212"/>
      <c r="D292" s="59"/>
      <c r="E292" s="63"/>
    </row>
    <row r="293" spans="2:5" ht="21">
      <c r="B293" s="59"/>
      <c r="C293" s="212"/>
      <c r="D293" s="59"/>
      <c r="E293" s="63"/>
    </row>
    <row r="294" spans="2:5" ht="21">
      <c r="B294" s="59"/>
      <c r="C294" s="212"/>
      <c r="D294" s="59"/>
      <c r="E294" s="63"/>
    </row>
    <row r="295" spans="2:5" ht="21">
      <c r="B295" s="59"/>
      <c r="C295" s="212"/>
      <c r="D295" s="59"/>
      <c r="E295" s="63"/>
    </row>
    <row r="296" spans="2:5" ht="21">
      <c r="B296" s="59"/>
      <c r="C296" s="212"/>
      <c r="D296" s="59"/>
      <c r="E296" s="63"/>
    </row>
    <row r="297" spans="2:5" ht="21">
      <c r="B297" s="59"/>
      <c r="C297" s="212"/>
      <c r="D297" s="59"/>
      <c r="E297" s="63"/>
    </row>
    <row r="298" spans="2:5" ht="21">
      <c r="B298" s="59"/>
      <c r="C298" s="212"/>
      <c r="D298" s="59"/>
      <c r="E298" s="63"/>
    </row>
    <row r="299" spans="2:5" ht="21">
      <c r="B299" s="59"/>
      <c r="C299" s="212"/>
      <c r="D299" s="59"/>
      <c r="E299" s="63"/>
    </row>
    <row r="300" spans="2:5" ht="21">
      <c r="B300" s="59"/>
      <c r="C300" s="212"/>
      <c r="D300" s="59"/>
      <c r="E300" s="63"/>
    </row>
    <row r="301" spans="2:5" ht="21">
      <c r="B301" s="59"/>
      <c r="C301" s="212"/>
      <c r="D301" s="59"/>
      <c r="E301" s="63"/>
    </row>
    <row r="302" spans="2:5" ht="21">
      <c r="B302" s="59"/>
      <c r="C302" s="212"/>
      <c r="D302" s="59"/>
      <c r="E302" s="63"/>
    </row>
    <row r="303" spans="2:5" ht="21">
      <c r="B303" s="59"/>
      <c r="C303" s="212"/>
      <c r="D303" s="59"/>
      <c r="E303" s="63"/>
    </row>
    <row r="304" spans="2:5" ht="21">
      <c r="B304" s="59"/>
      <c r="C304" s="212"/>
      <c r="D304" s="59"/>
      <c r="E304" s="63"/>
    </row>
    <row r="305" spans="2:5" ht="21">
      <c r="B305" s="59"/>
      <c r="C305" s="212"/>
      <c r="D305" s="59"/>
      <c r="E305" s="63"/>
    </row>
    <row r="306" spans="2:5" ht="21">
      <c r="B306" s="59"/>
      <c r="C306" s="212"/>
      <c r="D306" s="59"/>
      <c r="E306" s="63"/>
    </row>
    <row r="307" spans="2:5" ht="21">
      <c r="B307" s="59"/>
      <c r="C307" s="212"/>
      <c r="D307" s="59"/>
      <c r="E307" s="63"/>
    </row>
    <row r="308" spans="2:5" ht="21">
      <c r="B308" s="59"/>
      <c r="C308" s="212"/>
      <c r="D308" s="59"/>
      <c r="E308" s="63"/>
    </row>
    <row r="309" spans="2:5" ht="21">
      <c r="B309" s="59"/>
      <c r="C309" s="212"/>
      <c r="D309" s="59"/>
      <c r="E309" s="63"/>
    </row>
    <row r="310" spans="2:5" ht="21">
      <c r="B310" s="59"/>
      <c r="C310" s="212"/>
      <c r="D310" s="59"/>
      <c r="E310" s="63"/>
    </row>
    <row r="311" spans="2:5" ht="21">
      <c r="B311" s="59"/>
      <c r="C311" s="212"/>
      <c r="D311" s="59"/>
      <c r="E311" s="63"/>
    </row>
    <row r="312" spans="2:5" ht="21">
      <c r="B312" s="59"/>
      <c r="C312" s="212"/>
      <c r="D312" s="59"/>
      <c r="E312" s="63"/>
    </row>
    <row r="313" spans="2:5" ht="21">
      <c r="B313" s="59"/>
      <c r="C313" s="212"/>
      <c r="D313" s="59"/>
      <c r="E313" s="63"/>
    </row>
    <row r="314" spans="2:5" ht="21">
      <c r="B314" s="59"/>
      <c r="C314" s="212"/>
      <c r="D314" s="59"/>
      <c r="E314" s="63"/>
    </row>
    <row r="315" spans="2:5" ht="21">
      <c r="B315" s="59"/>
      <c r="C315" s="212"/>
      <c r="D315" s="59"/>
      <c r="E315" s="63"/>
    </row>
    <row r="316" spans="2:5" ht="21">
      <c r="B316" s="59"/>
      <c r="C316" s="212"/>
      <c r="D316" s="59"/>
      <c r="E316" s="63"/>
    </row>
    <row r="317" spans="2:5" ht="21">
      <c r="B317" s="59"/>
      <c r="C317" s="212"/>
      <c r="D317" s="59"/>
      <c r="E317" s="63"/>
    </row>
    <row r="318" spans="2:5" ht="21">
      <c r="B318" s="59"/>
      <c r="C318" s="212"/>
      <c r="D318" s="59"/>
      <c r="E318" s="63"/>
    </row>
    <row r="319" spans="2:5" ht="21">
      <c r="B319" s="59"/>
      <c r="C319" s="212"/>
      <c r="D319" s="59"/>
      <c r="E319" s="63"/>
    </row>
    <row r="320" spans="2:5" ht="21">
      <c r="B320" s="59"/>
      <c r="C320" s="212"/>
      <c r="D320" s="59"/>
      <c r="E320" s="63"/>
    </row>
    <row r="321" spans="2:5" ht="21">
      <c r="B321" s="59"/>
      <c r="C321" s="212"/>
      <c r="D321" s="59"/>
      <c r="E321" s="63"/>
    </row>
    <row r="322" spans="2:5" ht="21">
      <c r="B322" s="59"/>
      <c r="C322" s="212"/>
      <c r="D322" s="59"/>
      <c r="E322" s="63"/>
    </row>
    <row r="323" spans="2:5" ht="21">
      <c r="B323" s="59"/>
      <c r="C323" s="212"/>
      <c r="D323" s="59"/>
      <c r="E323" s="63"/>
    </row>
    <row r="324" spans="2:5" ht="21">
      <c r="B324" s="59"/>
      <c r="C324" s="212"/>
      <c r="D324" s="59"/>
      <c r="E324" s="63"/>
    </row>
    <row r="325" spans="2:5" ht="21">
      <c r="B325" s="59"/>
      <c r="C325" s="212"/>
      <c r="D325" s="59"/>
      <c r="E325" s="63"/>
    </row>
    <row r="326" spans="2:5" ht="21">
      <c r="B326" s="59"/>
      <c r="C326" s="212"/>
      <c r="D326" s="59"/>
      <c r="E326" s="63"/>
    </row>
    <row r="327" spans="2:5" ht="21">
      <c r="B327" s="59"/>
      <c r="C327" s="212"/>
      <c r="D327" s="59"/>
      <c r="E327" s="63"/>
    </row>
    <row r="328" spans="2:5" ht="21">
      <c r="B328" s="59"/>
      <c r="C328" s="212"/>
      <c r="D328" s="59"/>
      <c r="E328" s="63"/>
    </row>
    <row r="329" spans="2:5" ht="21">
      <c r="B329" s="59"/>
      <c r="C329" s="212"/>
      <c r="D329" s="59"/>
      <c r="E329" s="63"/>
    </row>
    <row r="330" spans="2:5" ht="21">
      <c r="B330" s="59"/>
      <c r="C330" s="212"/>
      <c r="D330" s="59"/>
      <c r="E330" s="63"/>
    </row>
    <row r="331" spans="2:5" ht="21">
      <c r="B331" s="59"/>
      <c r="C331" s="212"/>
      <c r="D331" s="59"/>
      <c r="E331" s="63"/>
    </row>
    <row r="332" spans="2:5" ht="21">
      <c r="B332" s="59"/>
      <c r="C332" s="212"/>
      <c r="D332" s="59"/>
      <c r="E332" s="63"/>
    </row>
    <row r="333" spans="2:5" ht="21">
      <c r="B333" s="59"/>
      <c r="C333" s="212"/>
      <c r="D333" s="59"/>
      <c r="E333" s="63"/>
    </row>
    <row r="334" spans="2:5" ht="21">
      <c r="B334" s="59"/>
      <c r="C334" s="212"/>
      <c r="D334" s="59"/>
      <c r="E334" s="63"/>
    </row>
    <row r="335" spans="2:5" ht="21">
      <c r="B335" s="59"/>
      <c r="C335" s="212"/>
      <c r="D335" s="59"/>
      <c r="E335" s="63"/>
    </row>
    <row r="336" spans="2:5" ht="21">
      <c r="B336" s="59"/>
      <c r="C336" s="212"/>
      <c r="D336" s="59"/>
      <c r="E336" s="63"/>
    </row>
    <row r="337" spans="2:5" ht="21">
      <c r="B337" s="59"/>
      <c r="C337" s="212"/>
      <c r="D337" s="59"/>
      <c r="E337" s="63"/>
    </row>
    <row r="338" spans="2:5" ht="21">
      <c r="B338" s="59"/>
      <c r="C338" s="212"/>
      <c r="D338" s="59"/>
      <c r="E338" s="63"/>
    </row>
    <row r="339" spans="2:5" ht="21">
      <c r="B339" s="59"/>
      <c r="C339" s="212"/>
      <c r="D339" s="59"/>
      <c r="E339" s="63"/>
    </row>
    <row r="340" spans="2:5" ht="21">
      <c r="B340" s="59"/>
      <c r="C340" s="212"/>
      <c r="D340" s="59"/>
      <c r="E340" s="63"/>
    </row>
    <row r="341" spans="2:5" ht="21">
      <c r="B341" s="59"/>
      <c r="C341" s="212"/>
      <c r="D341" s="59"/>
      <c r="E341" s="63"/>
    </row>
    <row r="342" spans="2:5" ht="21">
      <c r="B342" s="59"/>
      <c r="C342" s="212"/>
      <c r="D342" s="59"/>
      <c r="E342" s="63"/>
    </row>
    <row r="343" spans="2:5" ht="21">
      <c r="B343" s="59"/>
      <c r="C343" s="212"/>
      <c r="D343" s="59"/>
      <c r="E343" s="63"/>
    </row>
    <row r="344" spans="2:5" ht="21">
      <c r="B344" s="59"/>
      <c r="C344" s="212"/>
      <c r="D344" s="59"/>
      <c r="E344" s="63"/>
    </row>
    <row r="345" spans="2:5" ht="21">
      <c r="B345" s="59"/>
      <c r="C345" s="212"/>
      <c r="D345" s="59"/>
      <c r="E345" s="63"/>
    </row>
    <row r="346" spans="2:5" ht="21">
      <c r="B346" s="59"/>
      <c r="C346" s="212"/>
      <c r="D346" s="59"/>
      <c r="E346" s="63"/>
    </row>
    <row r="347" spans="2:5" ht="21">
      <c r="B347" s="59"/>
      <c r="C347" s="212"/>
      <c r="D347" s="59"/>
      <c r="E347" s="63"/>
    </row>
    <row r="348" spans="2:5" ht="21">
      <c r="B348" s="59"/>
      <c r="C348" s="212"/>
      <c r="D348" s="59"/>
      <c r="E348" s="63"/>
    </row>
    <row r="349" spans="2:5" ht="21">
      <c r="B349" s="59"/>
      <c r="C349" s="212"/>
      <c r="D349" s="59"/>
      <c r="E349" s="63"/>
    </row>
    <row r="350" spans="2:5" ht="21">
      <c r="B350" s="59"/>
      <c r="C350" s="212"/>
      <c r="D350" s="59"/>
      <c r="E350" s="63"/>
    </row>
    <row r="351" spans="2:5" ht="21">
      <c r="B351" s="59"/>
      <c r="C351" s="212"/>
      <c r="D351" s="59"/>
      <c r="E351" s="63"/>
    </row>
    <row r="352" spans="2:5" ht="21">
      <c r="B352" s="59"/>
      <c r="C352" s="212"/>
      <c r="D352" s="59"/>
      <c r="E352" s="63"/>
    </row>
    <row r="353" spans="2:5" ht="21">
      <c r="B353" s="59"/>
      <c r="C353" s="212"/>
      <c r="D353" s="59"/>
      <c r="E353" s="63"/>
    </row>
    <row r="354" spans="2:5" ht="21">
      <c r="B354" s="59"/>
      <c r="C354" s="212"/>
      <c r="D354" s="59"/>
      <c r="E354" s="63"/>
    </row>
    <row r="355" spans="2:5" ht="21">
      <c r="B355" s="59"/>
      <c r="C355" s="212"/>
      <c r="D355" s="59"/>
      <c r="E355" s="63"/>
    </row>
    <row r="356" spans="2:5" ht="21">
      <c r="B356" s="59"/>
      <c r="C356" s="212"/>
      <c r="D356" s="59"/>
      <c r="E356" s="63"/>
    </row>
    <row r="357" spans="2:5" ht="21">
      <c r="B357" s="59"/>
      <c r="C357" s="212"/>
      <c r="D357" s="59"/>
      <c r="E357" s="63"/>
    </row>
    <row r="358" spans="2:5" ht="21">
      <c r="B358" s="59"/>
      <c r="C358" s="212"/>
      <c r="D358" s="59"/>
      <c r="E358" s="63"/>
    </row>
    <row r="359" spans="2:5" ht="21">
      <c r="B359" s="59"/>
      <c r="C359" s="212"/>
      <c r="D359" s="59"/>
      <c r="E359" s="63"/>
    </row>
    <row r="360" spans="2:5" ht="21">
      <c r="B360" s="59"/>
      <c r="C360" s="212"/>
      <c r="D360" s="59"/>
      <c r="E360" s="63"/>
    </row>
    <row r="361" spans="2:5" ht="21">
      <c r="B361" s="59"/>
      <c r="C361" s="212"/>
      <c r="D361" s="59"/>
      <c r="E361" s="63"/>
    </row>
    <row r="362" spans="2:5" ht="21">
      <c r="B362" s="59"/>
      <c r="C362" s="212"/>
      <c r="D362" s="59"/>
      <c r="E362" s="63"/>
    </row>
    <row r="363" spans="2:5" ht="21">
      <c r="B363" s="59"/>
      <c r="C363" s="212"/>
      <c r="D363" s="59"/>
      <c r="E363" s="63"/>
    </row>
    <row r="364" spans="2:5" ht="21">
      <c r="B364" s="59"/>
      <c r="C364" s="212"/>
      <c r="D364" s="59"/>
      <c r="E364" s="63"/>
    </row>
    <row r="365" spans="2:5" ht="21">
      <c r="B365" s="59"/>
      <c r="C365" s="212"/>
      <c r="D365" s="59"/>
      <c r="E365" s="63"/>
    </row>
    <row r="366" spans="2:5" ht="21">
      <c r="B366" s="59"/>
      <c r="C366" s="212"/>
      <c r="D366" s="59"/>
      <c r="E366" s="63"/>
    </row>
    <row r="367" spans="2:5" ht="21">
      <c r="B367" s="59"/>
      <c r="C367" s="212"/>
      <c r="D367" s="59"/>
      <c r="E367" s="63"/>
    </row>
    <row r="368" spans="2:5" ht="21">
      <c r="B368" s="59"/>
      <c r="C368" s="212"/>
      <c r="D368" s="59"/>
      <c r="E368" s="63"/>
    </row>
    <row r="369" spans="2:5" ht="21">
      <c r="B369" s="59"/>
      <c r="C369" s="212"/>
      <c r="D369" s="59"/>
      <c r="E369" s="63"/>
    </row>
    <row r="370" spans="2:5" ht="21">
      <c r="B370" s="59"/>
      <c r="C370" s="212"/>
      <c r="D370" s="59"/>
      <c r="E370" s="63"/>
    </row>
    <row r="371" spans="2:5" ht="21">
      <c r="B371" s="59"/>
      <c r="C371" s="212"/>
      <c r="D371" s="59"/>
      <c r="E371" s="63"/>
    </row>
    <row r="372" spans="2:5" ht="21">
      <c r="B372" s="59"/>
      <c r="C372" s="212"/>
      <c r="D372" s="59"/>
      <c r="E372" s="63"/>
    </row>
    <row r="373" spans="2:5" ht="21">
      <c r="B373" s="59"/>
      <c r="C373" s="212"/>
      <c r="D373" s="59"/>
      <c r="E373" s="63"/>
    </row>
    <row r="374" spans="2:5" ht="21">
      <c r="B374" s="59"/>
      <c r="C374" s="212"/>
      <c r="D374" s="59"/>
      <c r="E374" s="63"/>
    </row>
    <row r="375" spans="2:5" ht="21">
      <c r="B375" s="59"/>
      <c r="C375" s="212"/>
      <c r="D375" s="59"/>
      <c r="E375" s="63"/>
    </row>
    <row r="376" spans="2:5" ht="21">
      <c r="B376" s="59"/>
      <c r="C376" s="212"/>
      <c r="D376" s="59"/>
      <c r="E376" s="63"/>
    </row>
    <row r="377" spans="2:5" ht="21">
      <c r="B377" s="59"/>
      <c r="C377" s="212"/>
      <c r="D377" s="59"/>
      <c r="E377" s="63"/>
    </row>
    <row r="378" spans="2:5" ht="21">
      <c r="B378" s="59"/>
      <c r="C378" s="212"/>
      <c r="D378" s="59"/>
      <c r="E378" s="63"/>
    </row>
    <row r="379" spans="2:5" ht="21">
      <c r="B379" s="59"/>
      <c r="C379" s="212"/>
      <c r="D379" s="59"/>
      <c r="E379" s="63"/>
    </row>
    <row r="380" spans="2:5" ht="21">
      <c r="B380" s="59"/>
      <c r="C380" s="212"/>
      <c r="D380" s="59"/>
      <c r="E380" s="63"/>
    </row>
    <row r="381" spans="2:5" ht="21">
      <c r="B381" s="59"/>
      <c r="C381" s="212"/>
      <c r="D381" s="59"/>
      <c r="E381" s="63"/>
    </row>
    <row r="382" spans="2:5" ht="21">
      <c r="B382" s="59"/>
      <c r="C382" s="212"/>
      <c r="D382" s="59"/>
      <c r="E382" s="63"/>
    </row>
    <row r="383" spans="2:5" ht="21">
      <c r="B383" s="59"/>
      <c r="C383" s="212"/>
      <c r="D383" s="59"/>
      <c r="E383" s="63"/>
    </row>
    <row r="384" spans="2:5" ht="21">
      <c r="B384" s="59"/>
      <c r="C384" s="212"/>
      <c r="D384" s="59"/>
      <c r="E384" s="63"/>
    </row>
    <row r="385" spans="2:5" ht="21">
      <c r="B385" s="59"/>
      <c r="C385" s="212"/>
      <c r="D385" s="59"/>
      <c r="E385" s="63"/>
    </row>
    <row r="386" spans="2:5" ht="21">
      <c r="B386" s="59"/>
      <c r="C386" s="212"/>
      <c r="D386" s="59"/>
      <c r="E386" s="63"/>
    </row>
    <row r="387" spans="2:5" ht="21">
      <c r="B387" s="59"/>
      <c r="C387" s="212"/>
      <c r="D387" s="59"/>
      <c r="E387" s="63"/>
    </row>
    <row r="388" spans="2:5" ht="21">
      <c r="B388" s="59"/>
      <c r="C388" s="212"/>
      <c r="D388" s="59"/>
      <c r="E388" s="63"/>
    </row>
    <row r="389" spans="2:5" ht="21">
      <c r="B389" s="59"/>
      <c r="C389" s="212"/>
      <c r="D389" s="59"/>
      <c r="E389" s="63"/>
    </row>
    <row r="390" spans="2:5" ht="21">
      <c r="B390" s="59"/>
      <c r="C390" s="212"/>
      <c r="D390" s="59"/>
      <c r="E390" s="63"/>
    </row>
    <row r="391" spans="2:5" ht="21">
      <c r="B391" s="59"/>
      <c r="C391" s="212"/>
      <c r="D391" s="59"/>
      <c r="E391" s="63"/>
    </row>
    <row r="392" spans="2:5" ht="21">
      <c r="B392" s="59"/>
      <c r="C392" s="212"/>
      <c r="D392" s="59"/>
      <c r="E392" s="63"/>
    </row>
    <row r="393" spans="2:5" ht="21">
      <c r="B393" s="59"/>
      <c r="C393" s="212"/>
      <c r="D393" s="59"/>
      <c r="E393" s="63"/>
    </row>
    <row r="394" spans="2:5" ht="21">
      <c r="B394" s="59"/>
      <c r="C394" s="212"/>
      <c r="D394" s="59"/>
      <c r="E394" s="63"/>
    </row>
    <row r="395" spans="2:5" ht="21">
      <c r="B395" s="59"/>
      <c r="C395" s="212"/>
      <c r="D395" s="59"/>
      <c r="E395" s="63"/>
    </row>
    <row r="396" spans="2:5" ht="21">
      <c r="B396" s="59"/>
      <c r="C396" s="212"/>
      <c r="D396" s="59"/>
      <c r="E396" s="63"/>
    </row>
    <row r="397" spans="2:5" ht="21">
      <c r="B397" s="59"/>
      <c r="C397" s="212"/>
      <c r="D397" s="59"/>
      <c r="E397" s="63"/>
    </row>
    <row r="398" spans="2:5" ht="21">
      <c r="B398" s="59"/>
      <c r="C398" s="212"/>
      <c r="D398" s="59"/>
      <c r="E398" s="63"/>
    </row>
    <row r="399" spans="2:5" ht="21">
      <c r="B399" s="59"/>
      <c r="C399" s="212"/>
      <c r="D399" s="59"/>
      <c r="E399" s="63"/>
    </row>
    <row r="400" spans="2:5" ht="21">
      <c r="B400" s="59"/>
      <c r="C400" s="212"/>
      <c r="D400" s="59"/>
      <c r="E400" s="63"/>
    </row>
    <row r="401" spans="2:5" ht="21">
      <c r="B401" s="59"/>
      <c r="C401" s="212"/>
      <c r="D401" s="59"/>
      <c r="E401" s="63"/>
    </row>
    <row r="402" spans="2:5" ht="21">
      <c r="B402" s="59"/>
      <c r="C402" s="212"/>
      <c r="D402" s="59"/>
      <c r="E402" s="63"/>
    </row>
    <row r="403" spans="2:5" ht="21">
      <c r="B403" s="59"/>
      <c r="C403" s="212"/>
      <c r="D403" s="59"/>
      <c r="E403" s="63"/>
    </row>
    <row r="404" spans="2:5" ht="21">
      <c r="B404" s="59"/>
      <c r="C404" s="212"/>
      <c r="D404" s="59"/>
      <c r="E404" s="63"/>
    </row>
    <row r="405" spans="2:5" ht="21">
      <c r="B405" s="59"/>
      <c r="C405" s="212"/>
      <c r="D405" s="59"/>
      <c r="E405" s="63"/>
    </row>
    <row r="406" spans="2:5" ht="21">
      <c r="B406" s="59"/>
      <c r="C406" s="212"/>
      <c r="D406" s="59"/>
      <c r="E406" s="63"/>
    </row>
    <row r="407" spans="2:5" ht="21">
      <c r="B407" s="59"/>
      <c r="C407" s="212"/>
      <c r="D407" s="59"/>
      <c r="E407" s="63"/>
    </row>
    <row r="408" spans="2:5" ht="21">
      <c r="B408" s="59"/>
      <c r="C408" s="212"/>
      <c r="D408" s="59"/>
      <c r="E408" s="63"/>
    </row>
    <row r="409" spans="2:5" ht="21">
      <c r="B409" s="59"/>
      <c r="C409" s="212"/>
      <c r="D409" s="59"/>
      <c r="E409" s="63"/>
    </row>
    <row r="410" spans="2:5" ht="21">
      <c r="B410" s="59"/>
      <c r="C410" s="212"/>
      <c r="D410" s="59"/>
      <c r="E410" s="63"/>
    </row>
    <row r="411" spans="2:5" ht="21">
      <c r="B411" s="59"/>
      <c r="C411" s="212"/>
      <c r="D411" s="59"/>
      <c r="E411" s="63"/>
    </row>
    <row r="412" spans="2:5" ht="21">
      <c r="B412" s="59"/>
      <c r="C412" s="212"/>
      <c r="D412" s="59"/>
      <c r="E412" s="63"/>
    </row>
    <row r="413" spans="2:5" ht="21">
      <c r="B413" s="59"/>
      <c r="C413" s="212"/>
      <c r="D413" s="59"/>
      <c r="E413" s="63"/>
    </row>
    <row r="414" spans="2:5" ht="21">
      <c r="B414" s="59"/>
      <c r="C414" s="212"/>
      <c r="D414" s="59"/>
      <c r="E414" s="63"/>
    </row>
    <row r="415" spans="2:5" ht="21">
      <c r="B415" s="59"/>
      <c r="C415" s="212"/>
      <c r="D415" s="59"/>
      <c r="E415" s="63"/>
    </row>
    <row r="416" spans="2:5" ht="21">
      <c r="B416" s="59"/>
      <c r="C416" s="212"/>
      <c r="D416" s="59"/>
      <c r="E416" s="63"/>
    </row>
    <row r="417" spans="2:5" ht="21">
      <c r="B417" s="59"/>
      <c r="C417" s="212"/>
      <c r="D417" s="59"/>
      <c r="E417" s="63"/>
    </row>
    <row r="418" spans="2:5" ht="21">
      <c r="B418" s="59"/>
      <c r="C418" s="212"/>
      <c r="D418" s="59"/>
      <c r="E418" s="63"/>
    </row>
    <row r="419" spans="2:5" ht="21">
      <c r="B419" s="59"/>
      <c r="C419" s="212"/>
      <c r="D419" s="59"/>
      <c r="E419" s="63"/>
    </row>
    <row r="420" spans="2:5" ht="21">
      <c r="B420" s="59"/>
      <c r="C420" s="212"/>
      <c r="D420" s="59"/>
      <c r="E420" s="63"/>
    </row>
    <row r="421" spans="2:5" ht="21">
      <c r="B421" s="59"/>
      <c r="C421" s="212"/>
      <c r="D421" s="59"/>
      <c r="E421" s="63"/>
    </row>
    <row r="422" spans="2:5" ht="21">
      <c r="B422" s="59"/>
      <c r="C422" s="212"/>
      <c r="D422" s="59"/>
      <c r="E422" s="63"/>
    </row>
    <row r="423" spans="2:5" ht="21">
      <c r="B423" s="59"/>
      <c r="C423" s="212"/>
      <c r="D423" s="59"/>
      <c r="E423" s="63"/>
    </row>
    <row r="424" spans="2:5" ht="21">
      <c r="B424" s="59"/>
      <c r="C424" s="212"/>
      <c r="D424" s="59"/>
      <c r="E424" s="63"/>
    </row>
    <row r="425" spans="2:5" ht="21">
      <c r="B425" s="59"/>
      <c r="C425" s="212"/>
      <c r="D425" s="59"/>
      <c r="E425" s="63"/>
    </row>
    <row r="426" spans="2:5" ht="21">
      <c r="B426" s="59"/>
      <c r="C426" s="212"/>
      <c r="D426" s="59"/>
      <c r="E426" s="63"/>
    </row>
    <row r="427" spans="2:5" ht="21">
      <c r="B427" s="59"/>
      <c r="C427" s="212"/>
      <c r="D427" s="59"/>
      <c r="E427" s="63"/>
    </row>
    <row r="428" spans="2:5" ht="21">
      <c r="B428" s="59"/>
      <c r="C428" s="212"/>
      <c r="D428" s="59"/>
      <c r="E428" s="63"/>
    </row>
    <row r="429" spans="2:5" ht="21">
      <c r="B429" s="59"/>
      <c r="C429" s="212"/>
      <c r="D429" s="59"/>
      <c r="E429" s="63"/>
    </row>
    <row r="430" spans="2:5" ht="21">
      <c r="B430" s="59"/>
      <c r="C430" s="212"/>
      <c r="D430" s="59"/>
      <c r="E430" s="63"/>
    </row>
    <row r="431" spans="2:5" ht="21">
      <c r="B431" s="59"/>
      <c r="C431" s="212"/>
      <c r="D431" s="59"/>
      <c r="E431" s="63"/>
    </row>
    <row r="432" spans="2:5" ht="21">
      <c r="B432" s="59"/>
      <c r="C432" s="212"/>
      <c r="D432" s="59"/>
      <c r="E432" s="63"/>
    </row>
    <row r="433" spans="2:5" ht="21">
      <c r="B433" s="59"/>
      <c r="C433" s="212"/>
      <c r="D433" s="59"/>
      <c r="E433" s="63"/>
    </row>
    <row r="434" spans="2:5" ht="21">
      <c r="B434" s="59"/>
      <c r="C434" s="212"/>
      <c r="D434" s="59"/>
      <c r="E434" s="63"/>
    </row>
    <row r="435" spans="2:5" ht="21">
      <c r="B435" s="59"/>
      <c r="C435" s="212"/>
      <c r="D435" s="59"/>
      <c r="E435" s="63"/>
    </row>
    <row r="436" spans="2:5" ht="21">
      <c r="B436" s="59"/>
      <c r="C436" s="212"/>
      <c r="D436" s="59"/>
      <c r="E436" s="63"/>
    </row>
    <row r="437" spans="2:5" ht="21">
      <c r="B437" s="59"/>
      <c r="C437" s="212"/>
      <c r="D437" s="59"/>
      <c r="E437" s="63"/>
    </row>
    <row r="438" spans="2:5" ht="21">
      <c r="B438" s="59"/>
      <c r="C438" s="212"/>
      <c r="D438" s="59"/>
      <c r="E438" s="63"/>
    </row>
    <row r="439" spans="2:5" ht="21">
      <c r="B439" s="59"/>
      <c r="C439" s="212"/>
      <c r="D439" s="59"/>
      <c r="E439" s="63"/>
    </row>
    <row r="440" spans="2:5" ht="21">
      <c r="B440" s="59"/>
      <c r="C440" s="212"/>
      <c r="D440" s="59"/>
      <c r="E440" s="63"/>
    </row>
    <row r="441" spans="2:5" ht="21">
      <c r="B441" s="59"/>
      <c r="C441" s="212"/>
      <c r="D441" s="59"/>
      <c r="E441" s="63"/>
    </row>
    <row r="442" spans="2:5" ht="21">
      <c r="B442" s="59"/>
      <c r="C442" s="212"/>
      <c r="D442" s="59"/>
      <c r="E442" s="63"/>
    </row>
    <row r="443" spans="2:5" ht="21">
      <c r="B443" s="59"/>
      <c r="C443" s="212"/>
      <c r="D443" s="59"/>
      <c r="E443" s="63"/>
    </row>
    <row r="444" spans="2:5" ht="21">
      <c r="B444" s="59"/>
      <c r="C444" s="212"/>
      <c r="D444" s="59"/>
      <c r="E444" s="63"/>
    </row>
    <row r="445" spans="2:5" ht="21">
      <c r="B445" s="59"/>
      <c r="C445" s="212"/>
      <c r="D445" s="59"/>
      <c r="E445" s="63"/>
    </row>
    <row r="446" spans="2:5" ht="21">
      <c r="B446" s="59"/>
      <c r="C446" s="212"/>
      <c r="D446" s="59"/>
      <c r="E446" s="63"/>
    </row>
    <row r="447" spans="2:5" ht="21">
      <c r="B447" s="59"/>
      <c r="C447" s="212"/>
      <c r="D447" s="59"/>
      <c r="E447" s="63"/>
    </row>
    <row r="448" spans="2:5" ht="21">
      <c r="B448" s="59"/>
      <c r="C448" s="212"/>
      <c r="D448" s="59"/>
      <c r="E448" s="63"/>
    </row>
    <row r="449" spans="2:5" ht="21">
      <c r="B449" s="59"/>
      <c r="C449" s="212"/>
      <c r="D449" s="59"/>
      <c r="E449" s="63"/>
    </row>
    <row r="450" spans="2:5" ht="21">
      <c r="B450" s="59"/>
      <c r="C450" s="212"/>
      <c r="D450" s="59"/>
      <c r="E450" s="63"/>
    </row>
    <row r="451" spans="2:5" ht="21">
      <c r="B451" s="59"/>
      <c r="C451" s="212"/>
      <c r="D451" s="59"/>
      <c r="E451" s="63"/>
    </row>
    <row r="452" spans="2:5" ht="21">
      <c r="B452" s="59"/>
      <c r="C452" s="212"/>
      <c r="D452" s="59"/>
      <c r="E452" s="63"/>
    </row>
    <row r="453" spans="2:5" ht="21">
      <c r="B453" s="59"/>
      <c r="C453" s="212"/>
      <c r="D453" s="59"/>
      <c r="E453" s="63"/>
    </row>
    <row r="454" spans="2:5" ht="21">
      <c r="B454" s="59"/>
      <c r="C454" s="212"/>
      <c r="D454" s="59"/>
      <c r="E454" s="63"/>
    </row>
    <row r="455" spans="2:5" ht="21">
      <c r="B455" s="59"/>
      <c r="C455" s="212"/>
      <c r="D455" s="59"/>
      <c r="E455" s="63"/>
    </row>
    <row r="456" spans="2:5" ht="21">
      <c r="B456" s="59"/>
      <c r="C456" s="212"/>
      <c r="D456" s="59"/>
      <c r="E456" s="63"/>
    </row>
    <row r="457" spans="2:5" ht="21">
      <c r="B457" s="59"/>
      <c r="C457" s="212"/>
      <c r="D457" s="59"/>
      <c r="E457" s="63"/>
    </row>
    <row r="458" spans="2:5" ht="21">
      <c r="B458" s="59"/>
      <c r="C458" s="212"/>
      <c r="D458" s="59"/>
      <c r="E458" s="63"/>
    </row>
    <row r="459" spans="2:5" ht="21">
      <c r="B459" s="59"/>
      <c r="C459" s="212"/>
      <c r="D459" s="59"/>
      <c r="E459" s="63"/>
    </row>
    <row r="460" spans="2:5" ht="21">
      <c r="B460" s="59"/>
      <c r="C460" s="212"/>
      <c r="D460" s="59"/>
      <c r="E460" s="63"/>
    </row>
    <row r="461" spans="2:5" ht="21">
      <c r="B461" s="59"/>
      <c r="C461" s="212"/>
      <c r="D461" s="59"/>
      <c r="E461" s="63"/>
    </row>
    <row r="462" spans="2:5" ht="21">
      <c r="B462" s="59"/>
      <c r="C462" s="212"/>
      <c r="D462" s="59"/>
      <c r="E462" s="63"/>
    </row>
    <row r="463" spans="2:5" ht="21">
      <c r="B463" s="59"/>
      <c r="C463" s="212"/>
      <c r="D463" s="59"/>
      <c r="E463" s="63"/>
    </row>
    <row r="464" spans="2:5" ht="21">
      <c r="B464" s="59"/>
      <c r="C464" s="212"/>
      <c r="D464" s="59"/>
      <c r="E464" s="63"/>
    </row>
    <row r="465" spans="2:5" ht="21">
      <c r="B465" s="59"/>
      <c r="C465" s="212"/>
      <c r="D465" s="59"/>
      <c r="E465" s="63"/>
    </row>
    <row r="466" spans="2:5" ht="21">
      <c r="B466" s="59"/>
      <c r="C466" s="212"/>
      <c r="D466" s="59"/>
      <c r="E466" s="63"/>
    </row>
    <row r="467" spans="2:5" ht="21">
      <c r="B467" s="59"/>
      <c r="C467" s="212"/>
      <c r="D467" s="59"/>
      <c r="E467" s="63"/>
    </row>
    <row r="468" spans="2:5" ht="21">
      <c r="B468" s="59"/>
      <c r="C468" s="212"/>
      <c r="D468" s="59"/>
      <c r="E468" s="63"/>
    </row>
    <row r="469" spans="2:5" ht="21">
      <c r="B469" s="59"/>
      <c r="C469" s="212"/>
      <c r="D469" s="59"/>
      <c r="E469" s="63"/>
    </row>
    <row r="470" spans="2:5" ht="21">
      <c r="B470" s="59"/>
      <c r="C470" s="212"/>
      <c r="D470" s="59"/>
      <c r="E470" s="63"/>
    </row>
    <row r="471" spans="2:5" ht="21">
      <c r="B471" s="59"/>
      <c r="C471" s="212"/>
      <c r="D471" s="59"/>
      <c r="E471" s="63"/>
    </row>
    <row r="472" spans="2:5" ht="21">
      <c r="B472" s="59"/>
      <c r="C472" s="212"/>
      <c r="D472" s="59"/>
      <c r="E472" s="63"/>
    </row>
    <row r="473" spans="2:5" ht="21">
      <c r="B473" s="59"/>
      <c r="C473" s="212"/>
      <c r="D473" s="59"/>
      <c r="E473" s="63"/>
    </row>
    <row r="474" spans="2:5" ht="21">
      <c r="B474" s="59"/>
      <c r="C474" s="212"/>
      <c r="D474" s="59"/>
      <c r="E474" s="63"/>
    </row>
    <row r="475" spans="2:5" ht="21">
      <c r="B475" s="59"/>
      <c r="C475" s="212"/>
      <c r="D475" s="59"/>
      <c r="E475" s="63"/>
    </row>
    <row r="476" spans="2:5" ht="21">
      <c r="B476" s="59"/>
      <c r="C476" s="212"/>
      <c r="D476" s="59"/>
      <c r="E476" s="63"/>
    </row>
    <row r="477" spans="2:5" ht="21">
      <c r="B477" s="59"/>
      <c r="C477" s="212"/>
      <c r="D477" s="59"/>
      <c r="E477" s="63"/>
    </row>
    <row r="478" spans="2:5" ht="21">
      <c r="B478" s="59"/>
      <c r="C478" s="212"/>
      <c r="D478" s="59"/>
      <c r="E478" s="63"/>
    </row>
    <row r="479" spans="2:5" ht="21">
      <c r="B479" s="59"/>
      <c r="C479" s="212"/>
      <c r="D479" s="59"/>
      <c r="E479" s="63"/>
    </row>
    <row r="480" spans="2:5" ht="21">
      <c r="B480" s="59"/>
      <c r="C480" s="212"/>
      <c r="D480" s="59"/>
      <c r="E480" s="63"/>
    </row>
    <row r="481" spans="2:5" ht="21">
      <c r="B481" s="59"/>
      <c r="C481" s="212"/>
      <c r="D481" s="59"/>
      <c r="E481" s="63"/>
    </row>
    <row r="482" spans="2:5" ht="21">
      <c r="B482" s="59"/>
      <c r="C482" s="212"/>
      <c r="D482" s="59"/>
      <c r="E482" s="63"/>
    </row>
    <row r="483" spans="2:5" ht="21">
      <c r="B483" s="59"/>
      <c r="C483" s="212"/>
      <c r="D483" s="59"/>
      <c r="E483" s="63"/>
    </row>
    <row r="484" spans="2:5" ht="21">
      <c r="B484" s="59"/>
      <c r="C484" s="212"/>
      <c r="D484" s="59"/>
      <c r="E484" s="63"/>
    </row>
    <row r="485" spans="2:5" ht="21">
      <c r="B485" s="59"/>
      <c r="C485" s="212"/>
      <c r="D485" s="59"/>
      <c r="E485" s="63"/>
    </row>
    <row r="486" spans="2:5" ht="21">
      <c r="B486" s="59"/>
      <c r="C486" s="212"/>
      <c r="D486" s="59"/>
      <c r="E486" s="63"/>
    </row>
    <row r="487" spans="2:5" ht="21">
      <c r="B487" s="59"/>
      <c r="C487" s="212"/>
      <c r="D487" s="59"/>
      <c r="E487" s="63"/>
    </row>
    <row r="488" spans="2:5" ht="21">
      <c r="B488" s="59"/>
      <c r="C488" s="212"/>
      <c r="D488" s="59"/>
      <c r="E488" s="63"/>
    </row>
    <row r="489" spans="2:5" ht="21">
      <c r="B489" s="59"/>
      <c r="C489" s="212"/>
      <c r="D489" s="59"/>
      <c r="E489" s="63"/>
    </row>
    <row r="490" spans="2:5" ht="21">
      <c r="B490" s="59"/>
      <c r="C490" s="212"/>
      <c r="D490" s="59"/>
      <c r="E490" s="63"/>
    </row>
    <row r="491" spans="2:5" ht="21">
      <c r="B491" s="59"/>
      <c r="C491" s="212"/>
      <c r="D491" s="59"/>
      <c r="E491" s="63"/>
    </row>
    <row r="492" spans="2:5" ht="21">
      <c r="B492" s="59"/>
      <c r="C492" s="212"/>
      <c r="D492" s="59"/>
      <c r="E492" s="63"/>
    </row>
    <row r="493" spans="2:5" ht="21">
      <c r="B493" s="59"/>
      <c r="C493" s="212"/>
      <c r="D493" s="59"/>
      <c r="E493" s="63"/>
    </row>
    <row r="494" spans="2:5" ht="21">
      <c r="B494" s="59"/>
      <c r="C494" s="212"/>
      <c r="D494" s="59"/>
      <c r="E494" s="63"/>
    </row>
    <row r="495" spans="2:5" ht="21">
      <c r="B495" s="59"/>
      <c r="C495" s="212"/>
      <c r="D495" s="59"/>
      <c r="E495" s="63"/>
    </row>
    <row r="496" spans="2:5" ht="21">
      <c r="B496" s="59"/>
      <c r="C496" s="212"/>
      <c r="D496" s="59"/>
      <c r="E496" s="63"/>
    </row>
    <row r="497" spans="2:5" ht="21">
      <c r="B497" s="59"/>
      <c r="C497" s="212"/>
      <c r="D497" s="59"/>
      <c r="E497" s="63"/>
    </row>
    <row r="498" spans="2:5" ht="21">
      <c r="B498" s="59"/>
      <c r="C498" s="212"/>
      <c r="D498" s="59"/>
      <c r="E498" s="63"/>
    </row>
    <row r="499" spans="2:5" ht="21">
      <c r="B499" s="59"/>
      <c r="C499" s="212"/>
      <c r="D499" s="59"/>
      <c r="E499" s="63"/>
    </row>
    <row r="500" spans="2:5" ht="21">
      <c r="B500" s="59"/>
      <c r="C500" s="212"/>
      <c r="D500" s="59"/>
      <c r="E500" s="63"/>
    </row>
    <row r="501" spans="2:5" ht="21">
      <c r="B501" s="59"/>
      <c r="C501" s="212"/>
      <c r="D501" s="59"/>
      <c r="E501" s="63"/>
    </row>
    <row r="502" spans="2:5" ht="21">
      <c r="B502" s="59"/>
      <c r="C502" s="212"/>
      <c r="D502" s="59"/>
      <c r="E502" s="63"/>
    </row>
    <row r="503" spans="2:5" ht="21">
      <c r="B503" s="59"/>
      <c r="C503" s="212"/>
      <c r="D503" s="59"/>
      <c r="E503" s="63"/>
    </row>
    <row r="504" spans="2:5" ht="21">
      <c r="B504" s="59"/>
      <c r="C504" s="212"/>
      <c r="D504" s="59"/>
      <c r="E504" s="63"/>
    </row>
    <row r="505" spans="2:5" ht="21">
      <c r="B505" s="59"/>
      <c r="C505" s="212"/>
      <c r="D505" s="59"/>
      <c r="E505" s="63"/>
    </row>
    <row r="506" spans="2:5" ht="21">
      <c r="B506" s="59"/>
      <c r="C506" s="212"/>
      <c r="D506" s="59"/>
      <c r="E506" s="63"/>
    </row>
    <row r="507" spans="2:5" ht="21">
      <c r="B507" s="59"/>
      <c r="C507" s="212"/>
      <c r="D507" s="59"/>
      <c r="E507" s="63"/>
    </row>
    <row r="508" spans="2:5" ht="21">
      <c r="B508" s="59"/>
      <c r="C508" s="212"/>
      <c r="D508" s="59"/>
      <c r="E508" s="63"/>
    </row>
    <row r="509" spans="2:5" ht="21">
      <c r="B509" s="59"/>
      <c r="C509" s="212"/>
      <c r="D509" s="59"/>
      <c r="E509" s="63"/>
    </row>
    <row r="510" spans="2:5" ht="21">
      <c r="B510" s="59"/>
      <c r="C510" s="212"/>
      <c r="D510" s="59"/>
      <c r="E510" s="63"/>
    </row>
    <row r="511" spans="2:5" ht="21">
      <c r="B511" s="59"/>
      <c r="C511" s="212"/>
      <c r="D511" s="59"/>
      <c r="E511" s="63"/>
    </row>
    <row r="512" spans="2:5" ht="21">
      <c r="B512" s="59"/>
      <c r="C512" s="212"/>
      <c r="D512" s="59"/>
      <c r="E512" s="63"/>
    </row>
    <row r="513" spans="2:5" ht="21">
      <c r="B513" s="59"/>
      <c r="C513" s="212"/>
      <c r="D513" s="59"/>
      <c r="E513" s="63"/>
    </row>
    <row r="514" spans="2:5" ht="21">
      <c r="B514" s="59"/>
      <c r="C514" s="212"/>
      <c r="D514" s="59"/>
      <c r="E514" s="63"/>
    </row>
    <row r="515" spans="2:5" ht="21">
      <c r="B515" s="59"/>
      <c r="C515" s="212"/>
      <c r="D515" s="59"/>
      <c r="E515" s="63"/>
    </row>
    <row r="516" spans="2:5" ht="21">
      <c r="B516" s="59"/>
      <c r="C516" s="212"/>
      <c r="D516" s="59"/>
      <c r="E516" s="63"/>
    </row>
    <row r="517" spans="2:5" ht="21">
      <c r="B517" s="59"/>
      <c r="C517" s="212"/>
      <c r="D517" s="59"/>
      <c r="E517" s="63"/>
    </row>
    <row r="518" spans="2:5" ht="21">
      <c r="B518" s="59"/>
      <c r="C518" s="212"/>
      <c r="D518" s="59"/>
      <c r="E518" s="63"/>
    </row>
    <row r="519" spans="2:5" ht="21">
      <c r="B519" s="59"/>
      <c r="C519" s="212"/>
      <c r="D519" s="59"/>
      <c r="E519" s="63"/>
    </row>
    <row r="520" spans="2:5" ht="21">
      <c r="B520" s="59"/>
      <c r="C520" s="212"/>
      <c r="D520" s="59"/>
      <c r="E520" s="63"/>
    </row>
    <row r="521" spans="2:5" ht="21">
      <c r="B521" s="59"/>
      <c r="C521" s="212"/>
      <c r="D521" s="59"/>
      <c r="E521" s="63"/>
    </row>
    <row r="522" spans="2:5" ht="21">
      <c r="B522" s="59"/>
      <c r="C522" s="212"/>
      <c r="D522" s="59"/>
      <c r="E522" s="63"/>
    </row>
    <row r="523" spans="2:5" ht="21">
      <c r="B523" s="59"/>
      <c r="C523" s="212"/>
      <c r="D523" s="59"/>
      <c r="E523" s="63"/>
    </row>
    <row r="524" spans="2:5" ht="21">
      <c r="B524" s="59"/>
      <c r="C524" s="212"/>
      <c r="D524" s="59"/>
      <c r="E524" s="63"/>
    </row>
    <row r="525" spans="2:5" ht="21">
      <c r="B525" s="59"/>
      <c r="C525" s="212"/>
      <c r="D525" s="59"/>
      <c r="E525" s="63"/>
    </row>
    <row r="526" spans="2:5" ht="21">
      <c r="B526" s="59"/>
      <c r="C526" s="212"/>
      <c r="D526" s="59"/>
      <c r="E526" s="63"/>
    </row>
    <row r="527" spans="2:5" ht="21">
      <c r="B527" s="59"/>
      <c r="C527" s="212"/>
      <c r="D527" s="59"/>
      <c r="E527" s="63"/>
    </row>
    <row r="528" spans="2:5" ht="21">
      <c r="B528" s="59"/>
      <c r="C528" s="212"/>
      <c r="D528" s="59"/>
      <c r="E528" s="63"/>
    </row>
    <row r="529" spans="2:5" ht="21">
      <c r="B529" s="59"/>
      <c r="C529" s="212"/>
      <c r="D529" s="59"/>
      <c r="E529" s="63"/>
    </row>
    <row r="530" spans="2:5" ht="21">
      <c r="B530" s="59"/>
      <c r="C530" s="212"/>
      <c r="D530" s="59"/>
      <c r="E530" s="63"/>
    </row>
    <row r="531" spans="2:5" ht="21">
      <c r="B531" s="59"/>
      <c r="C531" s="212"/>
      <c r="D531" s="59"/>
      <c r="E531" s="63"/>
    </row>
    <row r="532" spans="2:5" ht="21">
      <c r="B532" s="59"/>
      <c r="C532" s="212"/>
      <c r="D532" s="59"/>
      <c r="E532" s="63"/>
    </row>
    <row r="533" spans="2:5" ht="21">
      <c r="B533" s="59"/>
      <c r="C533" s="212"/>
      <c r="D533" s="59"/>
      <c r="E533" s="63"/>
    </row>
    <row r="534" spans="2:5" ht="21">
      <c r="B534" s="59"/>
      <c r="C534" s="212"/>
      <c r="D534" s="59"/>
      <c r="E534" s="63"/>
    </row>
    <row r="535" spans="2:5" ht="21">
      <c r="B535" s="59"/>
      <c r="C535" s="212"/>
      <c r="D535" s="59"/>
      <c r="E535" s="63"/>
    </row>
    <row r="536" spans="2:5" ht="21">
      <c r="B536" s="59"/>
      <c r="C536" s="212"/>
      <c r="D536" s="59"/>
      <c r="E536" s="63"/>
    </row>
    <row r="537" spans="2:5" ht="21">
      <c r="B537" s="59"/>
      <c r="C537" s="212"/>
      <c r="D537" s="59"/>
      <c r="E537" s="63"/>
    </row>
    <row r="538" spans="2:5" ht="21">
      <c r="B538" s="59"/>
      <c r="C538" s="212"/>
      <c r="D538" s="59"/>
      <c r="E538" s="63"/>
    </row>
    <row r="539" spans="2:5" ht="21">
      <c r="B539" s="59"/>
      <c r="C539" s="212"/>
      <c r="D539" s="59"/>
      <c r="E539" s="63"/>
    </row>
    <row r="540" spans="2:5" ht="21">
      <c r="B540" s="59"/>
      <c r="C540" s="212"/>
      <c r="D540" s="59"/>
      <c r="E540" s="63"/>
    </row>
    <row r="541" spans="2:5" ht="21">
      <c r="B541" s="59"/>
      <c r="C541" s="212"/>
      <c r="D541" s="59"/>
      <c r="E541" s="63"/>
    </row>
    <row r="542" spans="2:5" ht="21">
      <c r="B542" s="59"/>
      <c r="C542" s="212"/>
      <c r="D542" s="59"/>
      <c r="E542" s="63"/>
    </row>
    <row r="543" spans="2:5" ht="21">
      <c r="B543" s="59"/>
      <c r="C543" s="212"/>
      <c r="D543" s="59"/>
      <c r="E543" s="63"/>
    </row>
    <row r="544" spans="2:5" ht="21">
      <c r="B544" s="59"/>
      <c r="C544" s="212"/>
      <c r="D544" s="59"/>
      <c r="E544" s="63"/>
    </row>
    <row r="545" spans="2:5" ht="21">
      <c r="B545" s="59"/>
      <c r="C545" s="212"/>
      <c r="D545" s="59"/>
      <c r="E545" s="63"/>
    </row>
    <row r="546" spans="2:5" ht="21">
      <c r="B546" s="59"/>
      <c r="C546" s="212"/>
      <c r="D546" s="59"/>
      <c r="E546" s="63"/>
    </row>
    <row r="547" spans="2:5" ht="21">
      <c r="B547" s="59"/>
      <c r="C547" s="212"/>
      <c r="D547" s="59"/>
      <c r="E547" s="63"/>
    </row>
    <row r="548" spans="2:5" ht="21">
      <c r="B548" s="59"/>
      <c r="C548" s="212"/>
      <c r="D548" s="59"/>
      <c r="E548" s="63"/>
    </row>
    <row r="549" spans="2:5" ht="21">
      <c r="B549" s="59"/>
      <c r="C549" s="212"/>
      <c r="D549" s="59"/>
      <c r="E549" s="63"/>
    </row>
    <row r="550" spans="2:5" ht="21">
      <c r="B550" s="59"/>
      <c r="C550" s="212"/>
      <c r="D550" s="59"/>
      <c r="E550" s="63"/>
    </row>
    <row r="551" spans="2:5" ht="21">
      <c r="B551" s="59"/>
      <c r="C551" s="212"/>
      <c r="D551" s="59"/>
      <c r="E551" s="63"/>
    </row>
    <row r="552" spans="2:5" ht="21">
      <c r="B552" s="59"/>
      <c r="C552" s="212"/>
      <c r="D552" s="59"/>
      <c r="E552" s="63"/>
    </row>
    <row r="553" spans="2:5" ht="21">
      <c r="B553" s="59"/>
      <c r="C553" s="212"/>
      <c r="D553" s="59"/>
      <c r="E553" s="63"/>
    </row>
    <row r="554" spans="2:5" ht="21">
      <c r="B554" s="59"/>
      <c r="C554" s="212"/>
      <c r="D554" s="59"/>
      <c r="E554" s="63"/>
    </row>
    <row r="555" spans="2:5" ht="21">
      <c r="B555" s="59"/>
      <c r="C555" s="212"/>
      <c r="D555" s="59"/>
      <c r="E555" s="63"/>
    </row>
    <row r="556" spans="2:5" ht="21">
      <c r="B556" s="59"/>
      <c r="C556" s="212"/>
      <c r="D556" s="59"/>
      <c r="E556" s="63"/>
    </row>
    <row r="557" spans="2:5" ht="21">
      <c r="B557" s="59"/>
      <c r="C557" s="212"/>
      <c r="D557" s="59"/>
      <c r="E557" s="63"/>
    </row>
    <row r="558" spans="2:5" ht="21">
      <c r="B558" s="59"/>
      <c r="C558" s="212"/>
      <c r="D558" s="59"/>
      <c r="E558" s="63"/>
    </row>
    <row r="559" spans="2:5" ht="21">
      <c r="B559" s="59"/>
      <c r="C559" s="212"/>
      <c r="D559" s="59"/>
      <c r="E559" s="63"/>
    </row>
    <row r="560" spans="2:5" ht="21">
      <c r="B560" s="59"/>
      <c r="C560" s="212"/>
      <c r="D560" s="59"/>
      <c r="E560" s="63"/>
    </row>
    <row r="561" spans="2:5" ht="21">
      <c r="B561" s="59"/>
      <c r="C561" s="212"/>
      <c r="D561" s="59"/>
      <c r="E561" s="63"/>
    </row>
    <row r="562" spans="2:5" ht="21">
      <c r="B562" s="59"/>
      <c r="C562" s="212"/>
      <c r="D562" s="59"/>
      <c r="E562" s="63"/>
    </row>
    <row r="563" spans="2:5" ht="21">
      <c r="B563" s="59"/>
      <c r="C563" s="212"/>
      <c r="D563" s="59"/>
      <c r="E563" s="63"/>
    </row>
    <row r="564" spans="2:5" ht="21">
      <c r="B564" s="59"/>
      <c r="C564" s="212"/>
      <c r="D564" s="59"/>
      <c r="E564" s="63"/>
    </row>
    <row r="565" spans="2:5" ht="21">
      <c r="B565" s="59"/>
      <c r="C565" s="212"/>
      <c r="D565" s="59"/>
      <c r="E565" s="63"/>
    </row>
    <row r="566" spans="2:5" ht="21">
      <c r="B566" s="59"/>
      <c r="C566" s="212"/>
      <c r="D566" s="59"/>
      <c r="E566" s="63"/>
    </row>
    <row r="567" spans="2:5" ht="21">
      <c r="B567" s="59"/>
      <c r="C567" s="212"/>
      <c r="D567" s="59"/>
      <c r="E567" s="63"/>
    </row>
    <row r="568" spans="2:5" ht="21">
      <c r="B568" s="59"/>
      <c r="C568" s="212"/>
      <c r="D568" s="59"/>
      <c r="E568" s="63"/>
    </row>
    <row r="569" spans="2:5" ht="21">
      <c r="B569" s="59"/>
      <c r="C569" s="212"/>
      <c r="D569" s="59"/>
      <c r="E569" s="63"/>
    </row>
    <row r="570" spans="2:5" ht="21">
      <c r="B570" s="59"/>
      <c r="C570" s="212"/>
      <c r="D570" s="59"/>
      <c r="E570" s="63"/>
    </row>
    <row r="571" spans="2:5" ht="21">
      <c r="B571" s="59"/>
      <c r="C571" s="212"/>
      <c r="D571" s="59"/>
      <c r="E571" s="63"/>
    </row>
    <row r="572" spans="2:5" ht="21">
      <c r="B572" s="59"/>
      <c r="C572" s="212"/>
      <c r="D572" s="59"/>
      <c r="E572" s="63"/>
    </row>
    <row r="573" spans="2:5" ht="21">
      <c r="B573" s="59"/>
      <c r="C573" s="212"/>
      <c r="D573" s="59"/>
      <c r="E573" s="63"/>
    </row>
    <row r="574" spans="2:5" ht="21">
      <c r="B574" s="59"/>
      <c r="C574" s="212"/>
      <c r="D574" s="59"/>
      <c r="E574" s="63"/>
    </row>
    <row r="575" spans="2:5" ht="21">
      <c r="B575" s="59"/>
      <c r="C575" s="212"/>
      <c r="D575" s="59"/>
      <c r="E575" s="63"/>
    </row>
    <row r="576" spans="2:5" ht="21">
      <c r="B576" s="59"/>
      <c r="C576" s="212"/>
      <c r="D576" s="59"/>
      <c r="E576" s="63"/>
    </row>
    <row r="577" spans="2:5" ht="21">
      <c r="B577" s="59"/>
      <c r="C577" s="212"/>
      <c r="D577" s="59"/>
      <c r="E577" s="63"/>
    </row>
    <row r="578" spans="2:5" ht="21">
      <c r="B578" s="59"/>
      <c r="C578" s="212"/>
      <c r="D578" s="59"/>
      <c r="E578" s="63"/>
    </row>
    <row r="579" spans="2:5" ht="21">
      <c r="B579" s="59"/>
      <c r="C579" s="212"/>
      <c r="D579" s="59"/>
      <c r="E579" s="63"/>
    </row>
    <row r="580" spans="2:5" ht="21">
      <c r="B580" s="59"/>
      <c r="C580" s="212"/>
      <c r="D580" s="59"/>
      <c r="E580" s="63"/>
    </row>
    <row r="581" spans="2:5" ht="21">
      <c r="B581" s="59"/>
      <c r="C581" s="212"/>
      <c r="D581" s="59"/>
      <c r="E581" s="63"/>
    </row>
    <row r="582" spans="2:5" ht="21">
      <c r="B582" s="59"/>
      <c r="C582" s="212"/>
      <c r="D582" s="59"/>
      <c r="E582" s="63"/>
    </row>
    <row r="583" spans="2:5" ht="21">
      <c r="B583" s="59"/>
      <c r="C583" s="212"/>
      <c r="D583" s="59"/>
      <c r="E583" s="63"/>
    </row>
    <row r="584" spans="2:5" ht="21">
      <c r="B584" s="59"/>
      <c r="C584" s="212"/>
      <c r="D584" s="59"/>
      <c r="E584" s="63"/>
    </row>
    <row r="585" spans="2:5" ht="21">
      <c r="B585" s="59"/>
      <c r="C585" s="212"/>
      <c r="D585" s="59"/>
      <c r="E585" s="63"/>
    </row>
    <row r="586" spans="2:5" ht="21">
      <c r="B586" s="59"/>
      <c r="C586" s="212"/>
      <c r="D586" s="59"/>
      <c r="E586" s="63"/>
    </row>
    <row r="587" spans="2:5" ht="21">
      <c r="B587" s="59"/>
      <c r="C587" s="212"/>
      <c r="D587" s="59"/>
      <c r="E587" s="63"/>
    </row>
    <row r="588" spans="2:5" ht="21">
      <c r="B588" s="59"/>
      <c r="C588" s="212"/>
      <c r="D588" s="59"/>
      <c r="E588" s="63"/>
    </row>
    <row r="589" spans="2:5" ht="21">
      <c r="B589" s="59"/>
      <c r="C589" s="212"/>
      <c r="D589" s="59"/>
      <c r="E589" s="63"/>
    </row>
    <row r="590" spans="2:5" ht="21">
      <c r="B590" s="59"/>
      <c r="C590" s="212"/>
      <c r="D590" s="59"/>
      <c r="E590" s="63"/>
    </row>
    <row r="591" spans="2:5" ht="21">
      <c r="B591" s="59"/>
      <c r="C591" s="212"/>
      <c r="D591" s="59"/>
      <c r="E591" s="63"/>
    </row>
    <row r="592" spans="2:5" ht="21">
      <c r="B592" s="59"/>
      <c r="C592" s="212"/>
      <c r="D592" s="59"/>
      <c r="E592" s="63"/>
    </row>
    <row r="593" spans="2:5" ht="21">
      <c r="B593" s="59"/>
      <c r="C593" s="212"/>
      <c r="D593" s="59"/>
      <c r="E593" s="63"/>
    </row>
    <row r="594" spans="2:5" ht="21">
      <c r="B594" s="59"/>
      <c r="C594" s="212"/>
      <c r="D594" s="59"/>
      <c r="E594" s="63"/>
    </row>
    <row r="595" spans="2:5" ht="21">
      <c r="B595" s="59"/>
      <c r="C595" s="212"/>
      <c r="D595" s="59"/>
      <c r="E595" s="63"/>
    </row>
    <row r="596" spans="2:5" ht="21">
      <c r="B596" s="59"/>
      <c r="C596" s="212"/>
      <c r="D596" s="59"/>
      <c r="E596" s="63"/>
    </row>
    <row r="597" spans="2:5" ht="21">
      <c r="B597" s="59"/>
      <c r="C597" s="212"/>
      <c r="D597" s="59"/>
      <c r="E597" s="63"/>
    </row>
    <row r="598" spans="2:5" ht="21">
      <c r="B598" s="59"/>
      <c r="C598" s="212"/>
      <c r="D598" s="59"/>
      <c r="E598" s="63"/>
    </row>
    <row r="599" spans="2:5" ht="21">
      <c r="B599" s="59"/>
      <c r="C599" s="212"/>
      <c r="D599" s="59"/>
      <c r="E599" s="63"/>
    </row>
    <row r="600" spans="2:5" ht="21">
      <c r="B600" s="59"/>
      <c r="C600" s="212"/>
      <c r="D600" s="59"/>
      <c r="E600" s="63"/>
    </row>
    <row r="601" spans="2:5" ht="21">
      <c r="B601" s="59"/>
      <c r="C601" s="212"/>
      <c r="D601" s="59"/>
      <c r="E601" s="63"/>
    </row>
    <row r="602" spans="2:5" ht="21">
      <c r="B602" s="59"/>
      <c r="C602" s="212"/>
      <c r="D602" s="59"/>
      <c r="E602" s="63"/>
    </row>
    <row r="603" spans="2:5" ht="21">
      <c r="B603" s="59"/>
      <c r="C603" s="212"/>
      <c r="D603" s="59"/>
      <c r="E603" s="63"/>
    </row>
    <row r="604" spans="2:5" ht="21">
      <c r="B604" s="59"/>
      <c r="C604" s="212"/>
      <c r="D604" s="59"/>
      <c r="E604" s="63"/>
    </row>
    <row r="605" spans="2:5" ht="21">
      <c r="B605" s="59"/>
      <c r="C605" s="212"/>
      <c r="D605" s="59"/>
      <c r="E605" s="63"/>
    </row>
    <row r="606" spans="2:5" ht="21">
      <c r="B606" s="59"/>
      <c r="C606" s="212"/>
      <c r="D606" s="59"/>
      <c r="E606" s="63"/>
    </row>
    <row r="607" spans="2:5" ht="21">
      <c r="B607" s="59"/>
      <c r="C607" s="212"/>
      <c r="D607" s="59"/>
      <c r="E607" s="63"/>
    </row>
    <row r="608" spans="2:5" ht="21">
      <c r="B608" s="59"/>
      <c r="C608" s="212"/>
      <c r="D608" s="59"/>
      <c r="E608" s="63"/>
    </row>
    <row r="609" spans="2:5" ht="21">
      <c r="B609" s="59"/>
      <c r="C609" s="212"/>
      <c r="D609" s="59"/>
      <c r="E609" s="63"/>
    </row>
    <row r="610" spans="2:5" ht="21">
      <c r="B610" s="59"/>
      <c r="C610" s="212"/>
      <c r="D610" s="59"/>
      <c r="E610" s="63"/>
    </row>
    <row r="611" spans="2:5" ht="21">
      <c r="B611" s="59"/>
      <c r="C611" s="212"/>
      <c r="D611" s="59"/>
      <c r="E611" s="63"/>
    </row>
    <row r="612" spans="2:5" ht="21">
      <c r="B612" s="59"/>
      <c r="C612" s="212"/>
      <c r="D612" s="59"/>
      <c r="E612" s="63"/>
    </row>
    <row r="613" spans="2:5" ht="21">
      <c r="B613" s="59"/>
      <c r="C613" s="212"/>
      <c r="D613" s="59"/>
      <c r="E613" s="63"/>
    </row>
    <row r="614" spans="2:5" ht="21">
      <c r="B614" s="59"/>
      <c r="C614" s="212"/>
      <c r="D614" s="59"/>
      <c r="E614" s="63"/>
    </row>
    <row r="615" spans="2:5" ht="21">
      <c r="B615" s="59"/>
      <c r="C615" s="212"/>
      <c r="D615" s="59"/>
      <c r="E615" s="63"/>
    </row>
    <row r="616" spans="2:5" ht="21">
      <c r="B616" s="59"/>
      <c r="C616" s="212"/>
      <c r="D616" s="59"/>
      <c r="E616" s="63"/>
    </row>
    <row r="617" spans="2:5" ht="21">
      <c r="B617" s="59"/>
      <c r="C617" s="212"/>
      <c r="D617" s="59"/>
      <c r="E617" s="63"/>
    </row>
    <row r="618" spans="2:5" ht="21">
      <c r="B618" s="59"/>
      <c r="C618" s="212"/>
      <c r="D618" s="59"/>
      <c r="E618" s="63"/>
    </row>
    <row r="619" spans="2:5" ht="21">
      <c r="B619" s="59"/>
      <c r="C619" s="212"/>
      <c r="D619" s="59"/>
      <c r="E619" s="63"/>
    </row>
    <row r="620" spans="2:5" ht="21">
      <c r="B620" s="59"/>
      <c r="C620" s="212"/>
      <c r="D620" s="59"/>
      <c r="E620" s="63"/>
    </row>
    <row r="621" spans="2:5" ht="21">
      <c r="B621" s="59"/>
      <c r="C621" s="212"/>
      <c r="D621" s="59"/>
      <c r="E621" s="63"/>
    </row>
    <row r="622" spans="2:5" ht="21">
      <c r="B622" s="59"/>
      <c r="C622" s="212"/>
      <c r="D622" s="59"/>
      <c r="E622" s="63"/>
    </row>
    <row r="623" spans="2:5" ht="21">
      <c r="B623" s="59"/>
      <c r="C623" s="212"/>
      <c r="D623" s="59"/>
      <c r="E623" s="63"/>
    </row>
    <row r="624" spans="2:5" ht="21">
      <c r="B624" s="59"/>
      <c r="C624" s="212"/>
      <c r="D624" s="59"/>
      <c r="E624" s="63"/>
    </row>
    <row r="625" spans="2:5" ht="21">
      <c r="B625" s="59"/>
      <c r="C625" s="212"/>
      <c r="D625" s="59"/>
      <c r="E625" s="63"/>
    </row>
    <row r="626" spans="2:5" ht="21">
      <c r="B626" s="59"/>
      <c r="C626" s="212"/>
      <c r="D626" s="59"/>
      <c r="E626" s="63"/>
    </row>
    <row r="627" spans="2:5" ht="21">
      <c r="B627" s="59"/>
      <c r="C627" s="212"/>
      <c r="D627" s="59"/>
      <c r="E627" s="63"/>
    </row>
    <row r="628" spans="2:5" ht="21">
      <c r="B628" s="59"/>
      <c r="C628" s="212"/>
      <c r="D628" s="59"/>
      <c r="E628" s="63"/>
    </row>
    <row r="629" spans="2:5" ht="21">
      <c r="B629" s="59"/>
      <c r="C629" s="212"/>
      <c r="D629" s="59"/>
      <c r="E629" s="63"/>
    </row>
    <row r="630" spans="2:5" ht="21">
      <c r="B630" s="59"/>
      <c r="C630" s="212"/>
      <c r="D630" s="59"/>
      <c r="E630" s="63"/>
    </row>
    <row r="631" spans="2:5" ht="21">
      <c r="B631" s="59"/>
      <c r="C631" s="212"/>
      <c r="D631" s="59"/>
      <c r="E631" s="63"/>
    </row>
    <row r="632" spans="2:5" ht="21">
      <c r="B632" s="59"/>
      <c r="C632" s="212"/>
      <c r="D632" s="59"/>
      <c r="E632" s="63"/>
    </row>
    <row r="633" spans="2:5" ht="21">
      <c r="B633" s="59"/>
      <c r="C633" s="212"/>
      <c r="D633" s="59"/>
      <c r="E633" s="63"/>
    </row>
    <row r="634" spans="2:5" ht="21">
      <c r="B634" s="59"/>
      <c r="C634" s="212"/>
      <c r="D634" s="59"/>
      <c r="E634" s="63"/>
    </row>
    <row r="635" spans="2:5" ht="21">
      <c r="B635" s="59"/>
      <c r="C635" s="212"/>
      <c r="D635" s="59"/>
      <c r="E635" s="63"/>
    </row>
    <row r="636" spans="2:5" ht="21">
      <c r="B636" s="59"/>
      <c r="C636" s="212"/>
      <c r="D636" s="59"/>
      <c r="E636" s="63"/>
    </row>
    <row r="637" spans="2:5" ht="21">
      <c r="B637" s="59"/>
      <c r="C637" s="212"/>
      <c r="D637" s="59"/>
      <c r="E637" s="63"/>
    </row>
    <row r="638" spans="2:5" ht="21">
      <c r="B638" s="59"/>
      <c r="C638" s="212"/>
      <c r="D638" s="59"/>
      <c r="E638" s="63"/>
    </row>
    <row r="639" spans="2:5" ht="21">
      <c r="B639" s="59"/>
      <c r="C639" s="212"/>
      <c r="D639" s="59"/>
      <c r="E639" s="63"/>
    </row>
    <row r="640" spans="2:5" ht="21">
      <c r="B640" s="59"/>
      <c r="C640" s="212"/>
      <c r="D640" s="59"/>
      <c r="E640" s="63"/>
    </row>
    <row r="641" spans="2:5" ht="21">
      <c r="B641" s="59"/>
      <c r="C641" s="212"/>
      <c r="D641" s="59"/>
      <c r="E641" s="63"/>
    </row>
    <row r="642" spans="2:5" ht="21">
      <c r="B642" s="59"/>
      <c r="C642" s="212"/>
      <c r="D642" s="59"/>
      <c r="E642" s="63"/>
    </row>
    <row r="643" spans="2:5" ht="21">
      <c r="B643" s="59"/>
      <c r="C643" s="212"/>
      <c r="D643" s="59"/>
      <c r="E643" s="63"/>
    </row>
    <row r="644" spans="2:5" ht="21">
      <c r="B644" s="59"/>
      <c r="C644" s="212"/>
      <c r="D644" s="59"/>
      <c r="E644" s="63"/>
    </row>
    <row r="645" spans="2:5" ht="21">
      <c r="B645" s="59"/>
      <c r="C645" s="212"/>
      <c r="D645" s="59"/>
      <c r="E645" s="63"/>
    </row>
    <row r="646" spans="2:5" ht="21">
      <c r="B646" s="59"/>
      <c r="C646" s="212"/>
      <c r="D646" s="59"/>
      <c r="E646" s="63"/>
    </row>
    <row r="647" spans="2:5" ht="21">
      <c r="B647" s="59"/>
      <c r="C647" s="212"/>
      <c r="D647" s="59"/>
      <c r="E647" s="63"/>
    </row>
    <row r="648" spans="2:5" ht="21">
      <c r="B648" s="59"/>
      <c r="C648" s="212"/>
      <c r="D648" s="59"/>
      <c r="E648" s="63"/>
    </row>
    <row r="649" spans="2:5" ht="21">
      <c r="B649" s="59"/>
      <c r="C649" s="212"/>
      <c r="D649" s="59"/>
      <c r="E649" s="63"/>
    </row>
    <row r="650" spans="2:5" ht="21">
      <c r="B650" s="59"/>
      <c r="C650" s="212"/>
      <c r="D650" s="59"/>
      <c r="E650" s="63"/>
    </row>
    <row r="651" spans="2:5" ht="21">
      <c r="B651" s="59"/>
      <c r="C651" s="212"/>
      <c r="D651" s="59"/>
      <c r="E651" s="63"/>
    </row>
    <row r="652" spans="2:5" ht="21">
      <c r="B652" s="59"/>
      <c r="C652" s="212"/>
      <c r="D652" s="59"/>
      <c r="E652" s="63"/>
    </row>
    <row r="653" spans="2:5" ht="21">
      <c r="B653" s="59"/>
      <c r="C653" s="212"/>
      <c r="D653" s="59"/>
      <c r="E653" s="63"/>
    </row>
    <row r="654" spans="2:5" ht="21">
      <c r="B654" s="59"/>
      <c r="C654" s="212"/>
      <c r="D654" s="59"/>
      <c r="E654" s="63"/>
    </row>
    <row r="655" spans="2:5" ht="21">
      <c r="B655" s="59"/>
      <c r="C655" s="212"/>
      <c r="D655" s="59"/>
      <c r="E655" s="63"/>
    </row>
    <row r="656" spans="2:5" ht="21">
      <c r="B656" s="59"/>
      <c r="C656" s="212"/>
      <c r="D656" s="59"/>
      <c r="E656" s="63"/>
    </row>
    <row r="657" spans="2:5" ht="21">
      <c r="B657" s="59"/>
      <c r="C657" s="212"/>
      <c r="D657" s="59"/>
      <c r="E657" s="63"/>
    </row>
    <row r="658" spans="2:5" ht="21">
      <c r="B658" s="59"/>
      <c r="C658" s="212"/>
      <c r="D658" s="59"/>
      <c r="E658" s="63"/>
    </row>
    <row r="659" spans="2:5" ht="21">
      <c r="B659" s="59"/>
      <c r="C659" s="212"/>
      <c r="D659" s="59"/>
      <c r="E659" s="63"/>
    </row>
    <row r="660" spans="2:5" ht="21">
      <c r="B660" s="59"/>
      <c r="C660" s="212"/>
      <c r="D660" s="59"/>
      <c r="E660" s="63"/>
    </row>
    <row r="661" spans="2:5" ht="21">
      <c r="B661" s="59"/>
      <c r="C661" s="212"/>
      <c r="D661" s="59"/>
      <c r="E661" s="63"/>
    </row>
    <row r="662" spans="2:5" ht="21">
      <c r="B662" s="59"/>
      <c r="C662" s="212"/>
      <c r="D662" s="59"/>
      <c r="E662" s="63"/>
    </row>
    <row r="663" spans="2:5" ht="21">
      <c r="B663" s="59"/>
      <c r="C663" s="212"/>
      <c r="D663" s="59"/>
      <c r="E663" s="63"/>
    </row>
    <row r="664" spans="2:5" ht="21">
      <c r="B664" s="59"/>
      <c r="C664" s="212"/>
      <c r="D664" s="59"/>
      <c r="E664" s="63"/>
    </row>
    <row r="665" spans="2:5" ht="21">
      <c r="B665" s="59"/>
      <c r="C665" s="212"/>
      <c r="D665" s="59"/>
      <c r="E665" s="63"/>
    </row>
    <row r="666" spans="2:5" ht="21">
      <c r="B666" s="59"/>
      <c r="C666" s="212"/>
      <c r="D666" s="59"/>
      <c r="E666" s="63"/>
    </row>
    <row r="667" spans="2:5" ht="21">
      <c r="B667" s="59"/>
      <c r="C667" s="212"/>
      <c r="D667" s="59"/>
      <c r="E667" s="63"/>
    </row>
    <row r="668" spans="2:5" ht="21">
      <c r="B668" s="59"/>
      <c r="C668" s="212"/>
      <c r="D668" s="59"/>
      <c r="E668" s="63"/>
    </row>
    <row r="669" spans="2:5" ht="21">
      <c r="B669" s="59"/>
      <c r="C669" s="212"/>
      <c r="D669" s="59"/>
      <c r="E669" s="63"/>
    </row>
    <row r="670" spans="2:5" ht="21">
      <c r="B670" s="59"/>
      <c r="C670" s="212"/>
      <c r="D670" s="59"/>
      <c r="E670" s="63"/>
    </row>
    <row r="671" spans="2:5" ht="21">
      <c r="B671" s="59"/>
      <c r="C671" s="212"/>
      <c r="D671" s="59"/>
      <c r="E671" s="63"/>
    </row>
    <row r="672" spans="2:5" ht="21">
      <c r="B672" s="59"/>
      <c r="C672" s="212"/>
      <c r="D672" s="59"/>
      <c r="E672" s="63"/>
    </row>
    <row r="673" spans="2:5" ht="21">
      <c r="B673" s="59"/>
      <c r="C673" s="212"/>
      <c r="D673" s="59"/>
      <c r="E673" s="63"/>
    </row>
    <row r="674" spans="2:5" ht="21">
      <c r="B674" s="59"/>
      <c r="C674" s="212"/>
      <c r="D674" s="59"/>
      <c r="E674" s="63"/>
    </row>
    <row r="675" spans="2:5" ht="21">
      <c r="B675" s="59"/>
      <c r="C675" s="212"/>
      <c r="D675" s="59"/>
      <c r="E675" s="63"/>
    </row>
    <row r="676" spans="2:5" ht="21">
      <c r="B676" s="59"/>
      <c r="C676" s="212"/>
      <c r="D676" s="59"/>
      <c r="E676" s="63"/>
    </row>
    <row r="677" spans="2:5" ht="21">
      <c r="B677" s="59"/>
      <c r="C677" s="212"/>
      <c r="D677" s="59"/>
      <c r="E677" s="63"/>
    </row>
    <row r="678" spans="2:5" ht="21">
      <c r="B678" s="59"/>
      <c r="C678" s="212"/>
      <c r="D678" s="59"/>
      <c r="E678" s="63"/>
    </row>
    <row r="679" spans="2:5" ht="21">
      <c r="B679" s="59"/>
      <c r="C679" s="212"/>
      <c r="D679" s="59"/>
      <c r="E679" s="63"/>
    </row>
    <row r="680" spans="2:5" ht="21">
      <c r="B680" s="59"/>
      <c r="C680" s="212"/>
      <c r="D680" s="59"/>
      <c r="E680" s="63"/>
    </row>
    <row r="681" spans="2:5" ht="21">
      <c r="B681" s="59"/>
      <c r="C681" s="212"/>
      <c r="D681" s="59"/>
      <c r="E681" s="63"/>
    </row>
    <row r="682" spans="2:5" ht="21">
      <c r="B682" s="59"/>
      <c r="C682" s="212"/>
      <c r="D682" s="59"/>
      <c r="E682" s="63"/>
    </row>
    <row r="683" spans="2:5" ht="21">
      <c r="B683" s="59"/>
      <c r="C683" s="212"/>
      <c r="D683" s="59"/>
      <c r="E683" s="63"/>
    </row>
    <row r="684" spans="2:5" ht="21">
      <c r="B684" s="59"/>
      <c r="C684" s="212"/>
      <c r="D684" s="59"/>
      <c r="E684" s="63"/>
    </row>
    <row r="685" spans="2:5" ht="21">
      <c r="B685" s="59"/>
      <c r="C685" s="212"/>
      <c r="D685" s="59"/>
      <c r="E685" s="63"/>
    </row>
    <row r="686" spans="2:5" ht="21">
      <c r="B686" s="59"/>
      <c r="C686" s="212"/>
      <c r="D686" s="59"/>
      <c r="E686" s="63"/>
    </row>
    <row r="687" spans="2:5" ht="21">
      <c r="B687" s="59"/>
      <c r="C687" s="212"/>
      <c r="D687" s="59"/>
      <c r="E687" s="63"/>
    </row>
    <row r="688" spans="2:5" ht="21">
      <c r="B688" s="59"/>
      <c r="C688" s="212"/>
      <c r="D688" s="59"/>
      <c r="E688" s="63"/>
    </row>
    <row r="689" spans="2:5" ht="21">
      <c r="B689" s="59"/>
      <c r="C689" s="212"/>
      <c r="D689" s="59"/>
      <c r="E689" s="63"/>
    </row>
    <row r="690" spans="2:5" ht="21">
      <c r="B690" s="59"/>
      <c r="C690" s="212"/>
      <c r="D690" s="59"/>
      <c r="E690" s="63"/>
    </row>
    <row r="691" spans="2:5" ht="21">
      <c r="B691" s="59"/>
      <c r="C691" s="212"/>
      <c r="D691" s="59"/>
      <c r="E691" s="63"/>
    </row>
    <row r="692" spans="2:5" ht="21">
      <c r="B692" s="59"/>
      <c r="C692" s="212"/>
      <c r="D692" s="59"/>
      <c r="E692" s="63"/>
    </row>
    <row r="693" spans="2:5" ht="21">
      <c r="B693" s="59"/>
      <c r="C693" s="212"/>
      <c r="D693" s="59"/>
      <c r="E693" s="63"/>
    </row>
    <row r="694" spans="2:5" ht="21">
      <c r="B694" s="59"/>
      <c r="C694" s="212"/>
      <c r="D694" s="59"/>
      <c r="E694" s="63"/>
    </row>
    <row r="695" spans="2:5" ht="21">
      <c r="B695" s="59"/>
      <c r="C695" s="212"/>
      <c r="D695" s="59"/>
      <c r="E695" s="63"/>
    </row>
    <row r="696" spans="2:5" ht="21">
      <c r="B696" s="59"/>
      <c r="C696" s="212"/>
      <c r="D696" s="59"/>
      <c r="E696" s="63"/>
    </row>
    <row r="697" spans="2:5" ht="21">
      <c r="B697" s="59"/>
      <c r="C697" s="212"/>
      <c r="D697" s="59"/>
      <c r="E697" s="63"/>
    </row>
    <row r="698" spans="2:5" ht="21">
      <c r="B698" s="59"/>
      <c r="C698" s="212"/>
      <c r="D698" s="59"/>
      <c r="E698" s="63"/>
    </row>
    <row r="699" spans="2:5" ht="21">
      <c r="B699" s="59"/>
      <c r="C699" s="212"/>
      <c r="D699" s="59"/>
      <c r="E699" s="63"/>
    </row>
    <row r="700" spans="2:5" ht="21">
      <c r="B700" s="59"/>
      <c r="C700" s="212"/>
      <c r="D700" s="59"/>
      <c r="E700" s="63"/>
    </row>
    <row r="701" spans="2:5" ht="21">
      <c r="B701" s="59"/>
      <c r="C701" s="212"/>
      <c r="D701" s="59"/>
      <c r="E701" s="63"/>
    </row>
    <row r="702" spans="2:5" ht="21">
      <c r="B702" s="59"/>
      <c r="C702" s="212"/>
      <c r="D702" s="59"/>
      <c r="E702" s="63"/>
    </row>
    <row r="703" spans="2:5" ht="21">
      <c r="B703" s="59"/>
      <c r="C703" s="212"/>
      <c r="D703" s="59"/>
      <c r="E703" s="63"/>
    </row>
    <row r="704" spans="2:5" ht="21">
      <c r="B704" s="59"/>
      <c r="C704" s="212"/>
      <c r="D704" s="59"/>
      <c r="E704" s="63"/>
    </row>
    <row r="705" spans="2:5" ht="21">
      <c r="B705" s="59"/>
      <c r="C705" s="212"/>
      <c r="D705" s="59"/>
      <c r="E705" s="63"/>
    </row>
    <row r="706" spans="2:5" ht="21">
      <c r="B706" s="59"/>
      <c r="C706" s="212"/>
      <c r="D706" s="59"/>
      <c r="E706" s="63"/>
    </row>
    <row r="707" spans="2:5" ht="21">
      <c r="B707" s="59"/>
      <c r="C707" s="212"/>
      <c r="D707" s="59"/>
      <c r="E707" s="63"/>
    </row>
    <row r="708" spans="2:5" ht="21">
      <c r="B708" s="59"/>
      <c r="C708" s="212"/>
      <c r="D708" s="59"/>
      <c r="E708" s="63"/>
    </row>
    <row r="709" spans="2:5" ht="21">
      <c r="B709" s="59"/>
      <c r="C709" s="212"/>
      <c r="D709" s="59"/>
      <c r="E709" s="63"/>
    </row>
    <row r="710" spans="2:5" ht="21">
      <c r="B710" s="59"/>
      <c r="C710" s="212"/>
      <c r="D710" s="59"/>
      <c r="E710" s="63"/>
    </row>
    <row r="711" spans="2:5" ht="21">
      <c r="B711" s="59"/>
      <c r="C711" s="212"/>
      <c r="D711" s="59"/>
      <c r="E711" s="63"/>
    </row>
    <row r="712" spans="2:5" ht="21">
      <c r="B712" s="59"/>
      <c r="C712" s="212"/>
      <c r="D712" s="59"/>
      <c r="E712" s="63"/>
    </row>
    <row r="713" spans="2:5" ht="21">
      <c r="B713" s="59"/>
      <c r="C713" s="212"/>
      <c r="D713" s="59"/>
      <c r="E713" s="63"/>
    </row>
    <row r="714" spans="2:5" ht="21">
      <c r="B714" s="59"/>
      <c r="C714" s="212"/>
      <c r="D714" s="59"/>
      <c r="E714" s="63"/>
    </row>
    <row r="715" spans="2:5" ht="21">
      <c r="B715" s="59"/>
      <c r="C715" s="212"/>
      <c r="D715" s="59"/>
      <c r="E715" s="63"/>
    </row>
    <row r="716" spans="2:5" ht="21">
      <c r="B716" s="59"/>
      <c r="C716" s="212"/>
      <c r="D716" s="59"/>
      <c r="E716" s="63"/>
    </row>
    <row r="717" spans="2:5" ht="21">
      <c r="B717" s="59"/>
      <c r="C717" s="212"/>
      <c r="D717" s="59"/>
      <c r="E717" s="63"/>
    </row>
    <row r="718" spans="2:5" ht="21">
      <c r="B718" s="59"/>
      <c r="C718" s="212"/>
      <c r="D718" s="59"/>
      <c r="E718" s="63"/>
    </row>
    <row r="719" spans="2:5" ht="21">
      <c r="B719" s="59"/>
      <c r="C719" s="212"/>
      <c r="D719" s="59"/>
      <c r="E719" s="63"/>
    </row>
    <row r="720" spans="2:5" ht="21">
      <c r="B720" s="59"/>
      <c r="C720" s="212"/>
      <c r="D720" s="59"/>
      <c r="E720" s="63"/>
    </row>
    <row r="721" spans="2:5" ht="21">
      <c r="B721" s="59"/>
      <c r="C721" s="212"/>
      <c r="D721" s="59"/>
      <c r="E721" s="63"/>
    </row>
    <row r="722" spans="2:5" ht="21">
      <c r="B722" s="59"/>
      <c r="C722" s="212"/>
      <c r="D722" s="59"/>
      <c r="E722" s="63"/>
    </row>
    <row r="723" spans="2:5" ht="21">
      <c r="B723" s="59"/>
      <c r="C723" s="212"/>
      <c r="D723" s="59"/>
      <c r="E723" s="63"/>
    </row>
    <row r="724" spans="2:5" ht="21">
      <c r="B724" s="59"/>
      <c r="C724" s="212"/>
      <c r="D724" s="59"/>
      <c r="E724" s="63"/>
    </row>
    <row r="725" spans="2:5" ht="21">
      <c r="B725" s="59"/>
      <c r="C725" s="212"/>
      <c r="D725" s="59"/>
      <c r="E725" s="63"/>
    </row>
    <row r="726" spans="2:5" ht="21">
      <c r="B726" s="59"/>
      <c r="C726" s="212"/>
      <c r="D726" s="59"/>
      <c r="E726" s="63"/>
    </row>
    <row r="727" spans="2:5" ht="21">
      <c r="B727" s="59"/>
      <c r="C727" s="212"/>
      <c r="D727" s="59"/>
      <c r="E727" s="63"/>
    </row>
    <row r="728" spans="2:5" ht="21">
      <c r="B728" s="59"/>
      <c r="C728" s="212"/>
      <c r="D728" s="59"/>
      <c r="E728" s="63"/>
    </row>
    <row r="729" spans="2:5" ht="21">
      <c r="B729" s="59"/>
      <c r="C729" s="212"/>
      <c r="D729" s="59"/>
      <c r="E729" s="63"/>
    </row>
    <row r="730" spans="2:5" ht="21">
      <c r="B730" s="59"/>
      <c r="C730" s="212"/>
      <c r="D730" s="59"/>
      <c r="E730" s="63"/>
    </row>
    <row r="731" spans="2:5" ht="21">
      <c r="B731" s="59"/>
      <c r="C731" s="212"/>
      <c r="D731" s="59"/>
      <c r="E731" s="63"/>
    </row>
    <row r="732" spans="2:5" ht="21">
      <c r="B732" s="59"/>
      <c r="C732" s="212"/>
      <c r="D732" s="59"/>
      <c r="E732" s="63"/>
    </row>
    <row r="733" spans="2:5" ht="21">
      <c r="B733" s="59"/>
      <c r="C733" s="212"/>
      <c r="D733" s="59"/>
      <c r="E733" s="63"/>
    </row>
    <row r="734" spans="2:5" ht="21">
      <c r="B734" s="59"/>
      <c r="C734" s="212"/>
      <c r="D734" s="59"/>
      <c r="E734" s="63"/>
    </row>
    <row r="735" spans="2:5" ht="21">
      <c r="B735" s="59"/>
      <c r="C735" s="212"/>
      <c r="D735" s="59"/>
      <c r="E735" s="63"/>
    </row>
    <row r="736" spans="2:5" ht="21">
      <c r="B736" s="59"/>
      <c r="C736" s="212"/>
      <c r="D736" s="59"/>
      <c r="E736" s="63"/>
    </row>
    <row r="737" spans="2:5" ht="21">
      <c r="B737" s="59"/>
      <c r="C737" s="212"/>
      <c r="D737" s="59"/>
      <c r="E737" s="63"/>
    </row>
    <row r="738" spans="2:5" ht="21">
      <c r="B738" s="59"/>
      <c r="C738" s="212"/>
      <c r="D738" s="59"/>
      <c r="E738" s="63"/>
    </row>
    <row r="739" spans="2:5" ht="21">
      <c r="B739" s="59"/>
      <c r="C739" s="212"/>
      <c r="D739" s="59"/>
      <c r="E739" s="63"/>
    </row>
    <row r="740" spans="2:5" ht="21">
      <c r="B740" s="59"/>
      <c r="C740" s="212"/>
      <c r="D740" s="59"/>
      <c r="E740" s="63"/>
    </row>
    <row r="741" spans="2:5" ht="21">
      <c r="B741" s="59"/>
      <c r="C741" s="212"/>
      <c r="D741" s="59"/>
      <c r="E741" s="63"/>
    </row>
    <row r="742" spans="2:5" ht="21">
      <c r="B742" s="59"/>
      <c r="C742" s="212"/>
      <c r="D742" s="59"/>
      <c r="E742" s="63"/>
    </row>
    <row r="743" spans="2:5" ht="21">
      <c r="B743" s="59"/>
      <c r="C743" s="212"/>
      <c r="D743" s="59"/>
      <c r="E743" s="63"/>
    </row>
    <row r="744" spans="2:5" ht="21">
      <c r="B744" s="59"/>
      <c r="C744" s="212"/>
      <c r="D744" s="59"/>
      <c r="E744" s="63"/>
    </row>
    <row r="745" spans="2:5" ht="21">
      <c r="B745" s="59"/>
      <c r="C745" s="212"/>
      <c r="D745" s="59"/>
      <c r="E745" s="63"/>
    </row>
    <row r="746" spans="2:5" ht="21">
      <c r="B746" s="59"/>
      <c r="C746" s="212"/>
      <c r="D746" s="59"/>
      <c r="E746" s="63"/>
    </row>
    <row r="747" spans="2:5" ht="21">
      <c r="B747" s="59"/>
      <c r="C747" s="212"/>
      <c r="D747" s="59"/>
      <c r="E747" s="63"/>
    </row>
    <row r="748" spans="2:5" ht="21">
      <c r="B748" s="59"/>
      <c r="C748" s="212"/>
      <c r="D748" s="59"/>
      <c r="E748" s="63"/>
    </row>
    <row r="749" spans="2:5" ht="21">
      <c r="B749" s="59"/>
      <c r="C749" s="212"/>
      <c r="D749" s="59"/>
      <c r="E749" s="63"/>
    </row>
    <row r="750" spans="2:5" ht="21">
      <c r="B750" s="59"/>
      <c r="C750" s="212"/>
      <c r="D750" s="59"/>
      <c r="E750" s="63"/>
    </row>
    <row r="751" spans="2:5" ht="21">
      <c r="B751" s="59"/>
      <c r="C751" s="212"/>
      <c r="D751" s="59"/>
      <c r="E751" s="63"/>
    </row>
    <row r="752" spans="2:5" ht="21">
      <c r="B752" s="59"/>
      <c r="C752" s="212"/>
      <c r="D752" s="59"/>
      <c r="E752" s="63"/>
    </row>
    <row r="753" spans="2:5" ht="21">
      <c r="B753" s="59"/>
      <c r="C753" s="212"/>
      <c r="D753" s="59"/>
      <c r="E753" s="63"/>
    </row>
    <row r="754" spans="2:5" ht="21">
      <c r="B754" s="59"/>
      <c r="C754" s="212"/>
      <c r="D754" s="59"/>
      <c r="E754" s="63"/>
    </row>
    <row r="755" spans="2:5" ht="21">
      <c r="B755" s="59"/>
      <c r="C755" s="212"/>
      <c r="D755" s="59"/>
      <c r="E755" s="63"/>
    </row>
    <row r="756" spans="2:5" ht="21">
      <c r="B756" s="59"/>
      <c r="C756" s="212"/>
      <c r="D756" s="59"/>
      <c r="E756" s="63"/>
    </row>
    <row r="757" spans="2:5" ht="21">
      <c r="B757" s="59"/>
      <c r="C757" s="212"/>
      <c r="D757" s="59"/>
      <c r="E757" s="63"/>
    </row>
    <row r="758" spans="2:5" ht="21">
      <c r="B758" s="59"/>
      <c r="C758" s="212"/>
      <c r="D758" s="59"/>
      <c r="E758" s="63"/>
    </row>
    <row r="759" spans="2:5" ht="21">
      <c r="B759" s="59"/>
      <c r="C759" s="212"/>
      <c r="D759" s="59"/>
      <c r="E759" s="63"/>
    </row>
    <row r="760" spans="2:5" ht="21">
      <c r="B760" s="59"/>
      <c r="C760" s="212"/>
      <c r="D760" s="59"/>
      <c r="E760" s="63"/>
    </row>
    <row r="761" spans="2:5" ht="21">
      <c r="B761" s="59"/>
      <c r="C761" s="212"/>
      <c r="D761" s="59"/>
      <c r="E761" s="63"/>
    </row>
    <row r="762" spans="2:5" ht="21">
      <c r="B762" s="59"/>
      <c r="C762" s="212"/>
      <c r="D762" s="59"/>
      <c r="E762" s="63"/>
    </row>
    <row r="763" spans="2:5" ht="21">
      <c r="B763" s="59"/>
      <c r="C763" s="212"/>
      <c r="D763" s="59"/>
      <c r="E763" s="63"/>
    </row>
    <row r="764" spans="2:5" ht="21">
      <c r="B764" s="59"/>
      <c r="C764" s="212"/>
      <c r="D764" s="59"/>
      <c r="E764" s="63"/>
    </row>
    <row r="765" spans="2:5" ht="21">
      <c r="B765" s="59"/>
      <c r="C765" s="212"/>
      <c r="D765" s="59"/>
      <c r="E765" s="63"/>
    </row>
    <row r="766" spans="2:5" ht="21">
      <c r="B766" s="59"/>
      <c r="C766" s="212"/>
      <c r="D766" s="59"/>
      <c r="E766" s="63"/>
    </row>
    <row r="767" spans="2:5" ht="21">
      <c r="B767" s="59"/>
      <c r="C767" s="212"/>
      <c r="D767" s="59"/>
      <c r="E767" s="63"/>
    </row>
    <row r="768" spans="2:5" ht="21">
      <c r="B768" s="59"/>
      <c r="C768" s="212"/>
      <c r="D768" s="59"/>
      <c r="E768" s="63"/>
    </row>
    <row r="769" spans="2:5" ht="21">
      <c r="B769" s="59"/>
      <c r="C769" s="212"/>
      <c r="D769" s="59"/>
      <c r="E769" s="63"/>
    </row>
    <row r="770" spans="2:5" ht="21">
      <c r="B770" s="59"/>
      <c r="C770" s="212"/>
      <c r="D770" s="59"/>
      <c r="E770" s="63"/>
    </row>
    <row r="771" spans="2:5" ht="21">
      <c r="B771" s="59"/>
      <c r="C771" s="212"/>
      <c r="D771" s="59"/>
      <c r="E771" s="63"/>
    </row>
    <row r="772" spans="2:5" ht="21">
      <c r="B772" s="59"/>
      <c r="C772" s="212"/>
      <c r="D772" s="59"/>
      <c r="E772" s="63"/>
    </row>
    <row r="773" spans="2:5" ht="21">
      <c r="B773" s="59"/>
      <c r="C773" s="212"/>
      <c r="D773" s="59"/>
      <c r="E773" s="63"/>
    </row>
    <row r="774" spans="2:5" ht="21">
      <c r="B774" s="59"/>
      <c r="C774" s="212"/>
      <c r="D774" s="59"/>
      <c r="E774" s="63"/>
    </row>
    <row r="775" spans="2:5" ht="21">
      <c r="B775" s="59"/>
      <c r="C775" s="212"/>
      <c r="D775" s="59"/>
      <c r="E775" s="63"/>
    </row>
    <row r="776" spans="2:5" ht="21">
      <c r="B776" s="59"/>
      <c r="C776" s="212"/>
      <c r="D776" s="59"/>
      <c r="E776" s="63"/>
    </row>
    <row r="777" spans="2:5" ht="21">
      <c r="B777" s="59"/>
      <c r="C777" s="212"/>
      <c r="D777" s="59"/>
      <c r="E777" s="63"/>
    </row>
    <row r="778" spans="2:5" ht="21">
      <c r="B778" s="59"/>
      <c r="C778" s="212"/>
      <c r="D778" s="59"/>
      <c r="E778" s="63"/>
    </row>
    <row r="779" spans="2:5" ht="21">
      <c r="B779" s="59"/>
      <c r="C779" s="212"/>
      <c r="D779" s="59"/>
      <c r="E779" s="63"/>
    </row>
    <row r="780" spans="2:5" ht="21">
      <c r="B780" s="59"/>
      <c r="C780" s="212"/>
      <c r="D780" s="59"/>
      <c r="E780" s="63"/>
    </row>
    <row r="781" spans="2:5" ht="21">
      <c r="B781" s="59"/>
      <c r="C781" s="212"/>
      <c r="D781" s="59"/>
      <c r="E781" s="63"/>
    </row>
    <row r="782" spans="2:5" ht="21">
      <c r="B782" s="59"/>
      <c r="C782" s="212"/>
      <c r="D782" s="59"/>
      <c r="E782" s="63"/>
    </row>
    <row r="783" spans="2:5" ht="21">
      <c r="B783" s="59"/>
      <c r="C783" s="212"/>
      <c r="D783" s="59"/>
      <c r="E783" s="63"/>
    </row>
    <row r="784" spans="2:5" ht="21">
      <c r="B784" s="59"/>
      <c r="C784" s="212"/>
      <c r="D784" s="59"/>
      <c r="E784" s="63"/>
    </row>
    <row r="785" spans="2:5" ht="21">
      <c r="B785" s="59"/>
      <c r="C785" s="212"/>
      <c r="D785" s="59"/>
      <c r="E785" s="63"/>
    </row>
    <row r="786" spans="2:5" ht="21">
      <c r="B786" s="59"/>
      <c r="C786" s="212"/>
      <c r="D786" s="59"/>
      <c r="E786" s="63"/>
    </row>
    <row r="787" spans="2:5" ht="21">
      <c r="B787" s="59"/>
      <c r="C787" s="212"/>
      <c r="D787" s="59"/>
      <c r="E787" s="63"/>
    </row>
    <row r="788" spans="2:5" ht="21">
      <c r="B788" s="59"/>
      <c r="C788" s="212"/>
      <c r="D788" s="59"/>
      <c r="E788" s="63"/>
    </row>
    <row r="789" spans="2:5" ht="21">
      <c r="B789" s="59"/>
      <c r="C789" s="212"/>
      <c r="D789" s="59"/>
      <c r="E789" s="63"/>
    </row>
    <row r="790" spans="2:5" ht="21">
      <c r="B790" s="59"/>
      <c r="C790" s="212"/>
      <c r="D790" s="59"/>
      <c r="E790" s="63"/>
    </row>
    <row r="791" spans="2:5" ht="21">
      <c r="B791" s="59"/>
      <c r="C791" s="212"/>
      <c r="D791" s="59"/>
      <c r="E791" s="63"/>
    </row>
    <row r="792" spans="2:5" ht="21">
      <c r="B792" s="59"/>
      <c r="C792" s="212"/>
      <c r="D792" s="59"/>
      <c r="E792" s="63"/>
    </row>
    <row r="793" spans="2:5" ht="21">
      <c r="B793" s="59"/>
      <c r="C793" s="212"/>
      <c r="D793" s="59"/>
      <c r="E793" s="63"/>
    </row>
    <row r="794" spans="2:5" ht="21">
      <c r="B794" s="59"/>
      <c r="C794" s="212"/>
      <c r="D794" s="59"/>
      <c r="E794" s="63"/>
    </row>
    <row r="795" spans="2:5" ht="21">
      <c r="B795" s="59"/>
      <c r="C795" s="212"/>
      <c r="D795" s="59"/>
      <c r="E795" s="63"/>
    </row>
    <row r="796" spans="2:5" ht="21">
      <c r="B796" s="59"/>
      <c r="C796" s="212"/>
      <c r="D796" s="59"/>
      <c r="E796" s="63"/>
    </row>
    <row r="797" spans="2:5" ht="21">
      <c r="B797" s="59"/>
      <c r="C797" s="212"/>
      <c r="D797" s="59"/>
      <c r="E797" s="63"/>
    </row>
    <row r="798" spans="2:5" ht="21">
      <c r="B798" s="59"/>
      <c r="C798" s="212"/>
      <c r="D798" s="59"/>
      <c r="E798" s="63"/>
    </row>
    <row r="799" spans="2:5" ht="21">
      <c r="B799" s="59"/>
      <c r="C799" s="212"/>
      <c r="D799" s="59"/>
      <c r="E799" s="63"/>
    </row>
    <row r="800" spans="2:5" ht="21">
      <c r="B800" s="59"/>
      <c r="C800" s="212"/>
      <c r="D800" s="59"/>
      <c r="E800" s="63"/>
    </row>
    <row r="801" spans="2:5" ht="21">
      <c r="B801" s="59"/>
      <c r="C801" s="212"/>
      <c r="D801" s="59"/>
      <c r="E801" s="63"/>
    </row>
    <row r="802" spans="2:5" ht="21">
      <c r="B802" s="59"/>
      <c r="C802" s="212"/>
      <c r="D802" s="59"/>
      <c r="E802" s="63"/>
    </row>
    <row r="803" spans="2:5" ht="21">
      <c r="B803" s="59"/>
      <c r="C803" s="212"/>
      <c r="D803" s="59"/>
      <c r="E803" s="63"/>
    </row>
    <row r="804" spans="2:5" ht="21">
      <c r="B804" s="59"/>
      <c r="C804" s="212"/>
      <c r="D804" s="59"/>
      <c r="E804" s="63"/>
    </row>
    <row r="805" spans="2:5" ht="21">
      <c r="B805" s="59"/>
      <c r="C805" s="212"/>
      <c r="D805" s="59"/>
      <c r="E805" s="63"/>
    </row>
    <row r="806" spans="2:5" ht="21">
      <c r="B806" s="59"/>
      <c r="C806" s="212"/>
      <c r="D806" s="59"/>
      <c r="E806" s="63"/>
    </row>
    <row r="807" spans="2:5" ht="21">
      <c r="B807" s="59"/>
      <c r="C807" s="212"/>
      <c r="D807" s="59"/>
      <c r="E807" s="63"/>
    </row>
    <row r="808" spans="2:5" ht="21">
      <c r="B808" s="59"/>
      <c r="C808" s="212"/>
      <c r="D808" s="59"/>
      <c r="E808" s="63"/>
    </row>
    <row r="809" spans="2:5" ht="21">
      <c r="B809" s="59"/>
      <c r="C809" s="212"/>
      <c r="D809" s="59"/>
      <c r="E809" s="63"/>
    </row>
    <row r="810" spans="2:5" ht="21">
      <c r="B810" s="59"/>
      <c r="C810" s="212"/>
      <c r="D810" s="59"/>
      <c r="E810" s="63"/>
    </row>
    <row r="811" spans="2:5" ht="21">
      <c r="B811" s="59"/>
      <c r="C811" s="212"/>
      <c r="D811" s="59"/>
      <c r="E811" s="63"/>
    </row>
    <row r="812" spans="2:5" ht="21">
      <c r="B812" s="59"/>
      <c r="C812" s="212"/>
      <c r="D812" s="59"/>
      <c r="E812" s="63"/>
    </row>
    <row r="813" spans="2:5" ht="21">
      <c r="B813" s="59"/>
      <c r="C813" s="212"/>
      <c r="D813" s="59"/>
      <c r="E813" s="63"/>
    </row>
    <row r="814" spans="2:5" ht="21">
      <c r="B814" s="59"/>
      <c r="C814" s="212"/>
      <c r="D814" s="59"/>
      <c r="E814" s="63"/>
    </row>
    <row r="815" spans="2:5" ht="21">
      <c r="B815" s="59"/>
      <c r="C815" s="212"/>
      <c r="D815" s="59"/>
      <c r="E815" s="63"/>
    </row>
    <row r="816" spans="2:5" ht="21">
      <c r="B816" s="59"/>
      <c r="C816" s="212"/>
      <c r="D816" s="59"/>
      <c r="E816" s="63"/>
    </row>
    <row r="817" spans="2:5" ht="21">
      <c r="B817" s="59"/>
      <c r="C817" s="212"/>
      <c r="D817" s="59"/>
      <c r="E817" s="63"/>
    </row>
    <row r="818" spans="2:5" ht="21">
      <c r="B818" s="59"/>
      <c r="C818" s="212"/>
      <c r="D818" s="59"/>
      <c r="E818" s="63"/>
    </row>
    <row r="819" spans="2:5" ht="21">
      <c r="B819" s="59"/>
      <c r="C819" s="212"/>
      <c r="D819" s="59"/>
      <c r="E819" s="63"/>
    </row>
    <row r="820" spans="2:5" ht="21">
      <c r="B820" s="59"/>
      <c r="C820" s="212"/>
      <c r="D820" s="59"/>
      <c r="E820" s="63"/>
    </row>
    <row r="821" spans="2:5" ht="21">
      <c r="B821" s="59"/>
      <c r="C821" s="212"/>
      <c r="D821" s="59"/>
      <c r="E821" s="63"/>
    </row>
    <row r="822" spans="2:5" ht="21">
      <c r="B822" s="59"/>
      <c r="C822" s="212"/>
      <c r="D822" s="59"/>
      <c r="E822" s="63"/>
    </row>
    <row r="823" spans="2:5" ht="21">
      <c r="B823" s="59"/>
      <c r="C823" s="212"/>
      <c r="D823" s="59"/>
      <c r="E823" s="63"/>
    </row>
    <row r="824" spans="2:5" ht="21">
      <c r="B824" s="59"/>
      <c r="C824" s="212"/>
      <c r="D824" s="59"/>
      <c r="E824" s="63"/>
    </row>
    <row r="825" spans="2:5" ht="21">
      <c r="B825" s="59"/>
      <c r="C825" s="212"/>
      <c r="D825" s="59"/>
      <c r="E825" s="63"/>
    </row>
    <row r="826" spans="2:5" ht="21">
      <c r="B826" s="59"/>
      <c r="C826" s="212"/>
      <c r="D826" s="59"/>
      <c r="E826" s="63"/>
    </row>
    <row r="827" spans="2:5" ht="21">
      <c r="B827" s="59"/>
      <c r="C827" s="212"/>
      <c r="D827" s="59"/>
      <c r="E827" s="63"/>
    </row>
    <row r="828" spans="2:5" ht="21">
      <c r="B828" s="59"/>
      <c r="C828" s="212"/>
      <c r="D828" s="59"/>
      <c r="E828" s="63"/>
    </row>
    <row r="829" spans="2:5" ht="21">
      <c r="B829" s="59"/>
      <c r="C829" s="212"/>
      <c r="D829" s="59"/>
      <c r="E829" s="63"/>
    </row>
    <row r="830" spans="2:5" ht="21">
      <c r="B830" s="59"/>
      <c r="C830" s="212"/>
      <c r="D830" s="59"/>
      <c r="E830" s="63"/>
    </row>
    <row r="831" spans="2:5" ht="21">
      <c r="B831" s="59"/>
      <c r="C831" s="212"/>
      <c r="D831" s="59"/>
      <c r="E831" s="63"/>
    </row>
    <row r="832" spans="2:5" ht="21">
      <c r="B832" s="59"/>
      <c r="C832" s="212"/>
      <c r="D832" s="59"/>
      <c r="E832" s="63"/>
    </row>
    <row r="833" spans="2:5" ht="21">
      <c r="B833" s="59"/>
      <c r="C833" s="212"/>
      <c r="D833" s="59"/>
      <c r="E833" s="63"/>
    </row>
    <row r="834" spans="2:5" ht="21">
      <c r="B834" s="59"/>
      <c r="C834" s="212"/>
      <c r="D834" s="59"/>
      <c r="E834" s="63"/>
    </row>
    <row r="835" spans="2:5" ht="21">
      <c r="B835" s="59"/>
      <c r="C835" s="212"/>
      <c r="D835" s="59"/>
      <c r="E835" s="63"/>
    </row>
    <row r="836" spans="2:5" ht="21">
      <c r="B836" s="59"/>
      <c r="C836" s="212"/>
      <c r="D836" s="59"/>
      <c r="E836" s="63"/>
    </row>
    <row r="837" spans="2:5" ht="21">
      <c r="B837" s="59"/>
      <c r="C837" s="212"/>
      <c r="D837" s="59"/>
      <c r="E837" s="63"/>
    </row>
    <row r="838" spans="2:5" ht="21">
      <c r="B838" s="59"/>
      <c r="C838" s="212"/>
      <c r="D838" s="59"/>
      <c r="E838" s="63"/>
    </row>
    <row r="839" spans="2:5" ht="21">
      <c r="B839" s="59"/>
      <c r="C839" s="212"/>
      <c r="D839" s="59"/>
      <c r="E839" s="63"/>
    </row>
    <row r="840" spans="2:5" ht="21">
      <c r="B840" s="59"/>
      <c r="C840" s="212"/>
      <c r="D840" s="59"/>
      <c r="E840" s="63"/>
    </row>
    <row r="841" spans="2:5" ht="21">
      <c r="B841" s="59"/>
      <c r="C841" s="212"/>
      <c r="D841" s="59"/>
      <c r="E841" s="63"/>
    </row>
    <row r="842" spans="2:5" ht="21">
      <c r="B842" s="59"/>
      <c r="C842" s="212"/>
      <c r="D842" s="59"/>
      <c r="E842" s="63"/>
    </row>
    <row r="843" spans="2:5" ht="21">
      <c r="B843" s="59"/>
      <c r="C843" s="212"/>
      <c r="D843" s="59"/>
      <c r="E843" s="63"/>
    </row>
    <row r="844" spans="2:5" ht="21">
      <c r="B844" s="59"/>
      <c r="C844" s="212"/>
      <c r="D844" s="59"/>
      <c r="E844" s="63"/>
    </row>
    <row r="845" spans="2:5" ht="21">
      <c r="B845" s="59"/>
      <c r="C845" s="212"/>
      <c r="D845" s="59"/>
      <c r="E845" s="63"/>
    </row>
    <row r="846" spans="2:5" ht="21">
      <c r="B846" s="59"/>
      <c r="C846" s="212"/>
      <c r="D846" s="59"/>
      <c r="E846" s="63"/>
    </row>
    <row r="847" spans="2:5" ht="21">
      <c r="B847" s="59"/>
      <c r="C847" s="212"/>
      <c r="D847" s="59"/>
      <c r="E847" s="63"/>
    </row>
    <row r="848" spans="2:5" ht="21">
      <c r="B848" s="59"/>
      <c r="C848" s="212"/>
      <c r="D848" s="59"/>
      <c r="E848" s="63"/>
    </row>
    <row r="849" spans="2:5" ht="21">
      <c r="B849" s="59"/>
      <c r="C849" s="212"/>
      <c r="D849" s="59"/>
      <c r="E849" s="63"/>
    </row>
    <row r="850" spans="2:5" ht="21">
      <c r="B850" s="59"/>
      <c r="C850" s="212"/>
      <c r="D850" s="59"/>
      <c r="E850" s="63"/>
    </row>
    <row r="851" spans="2:5" ht="21">
      <c r="B851" s="59"/>
      <c r="C851" s="212"/>
      <c r="D851" s="59"/>
      <c r="E851" s="63"/>
    </row>
    <row r="852" spans="2:5" ht="21">
      <c r="B852" s="59"/>
      <c r="C852" s="212"/>
      <c r="D852" s="59"/>
      <c r="E852" s="63"/>
    </row>
    <row r="853" spans="2:5" ht="21">
      <c r="B853" s="59"/>
      <c r="C853" s="212"/>
      <c r="D853" s="59"/>
      <c r="E853" s="63"/>
    </row>
    <row r="854" spans="2:5" ht="21">
      <c r="B854" s="59"/>
      <c r="C854" s="212"/>
      <c r="D854" s="59"/>
      <c r="E854" s="63"/>
    </row>
    <row r="855" spans="2:5" ht="21">
      <c r="B855" s="59"/>
      <c r="C855" s="212"/>
      <c r="D855" s="59"/>
      <c r="E855" s="63"/>
    </row>
    <row r="856" spans="2:5" ht="21">
      <c r="B856" s="59"/>
      <c r="C856" s="212"/>
      <c r="D856" s="59"/>
      <c r="E856" s="63"/>
    </row>
    <row r="857" spans="2:5" ht="21">
      <c r="B857" s="59"/>
      <c r="C857" s="212"/>
      <c r="D857" s="59"/>
      <c r="E857" s="63"/>
    </row>
    <row r="858" spans="2:5" ht="21">
      <c r="B858" s="59"/>
      <c r="C858" s="212"/>
      <c r="D858" s="59"/>
      <c r="E858" s="63"/>
    </row>
    <row r="859" spans="2:5" ht="21">
      <c r="B859" s="59"/>
      <c r="C859" s="212"/>
      <c r="D859" s="59"/>
      <c r="E859" s="63"/>
    </row>
    <row r="860" spans="2:5" ht="21">
      <c r="B860" s="59"/>
      <c r="C860" s="212"/>
      <c r="D860" s="59"/>
      <c r="E860" s="63"/>
    </row>
    <row r="861" spans="2:5" ht="21">
      <c r="B861" s="59"/>
      <c r="C861" s="212"/>
      <c r="D861" s="59"/>
      <c r="E861" s="63"/>
    </row>
    <row r="862" spans="2:5" ht="21">
      <c r="B862" s="59"/>
      <c r="C862" s="212"/>
      <c r="D862" s="59"/>
      <c r="E862" s="63"/>
    </row>
    <row r="863" spans="2:5" ht="21">
      <c r="B863" s="59"/>
      <c r="C863" s="212"/>
      <c r="D863" s="59"/>
      <c r="E863" s="63"/>
    </row>
    <row r="864" spans="2:5" ht="21">
      <c r="B864" s="59"/>
      <c r="C864" s="212"/>
      <c r="D864" s="59"/>
      <c r="E864" s="63"/>
    </row>
    <row r="865" spans="2:5" ht="21">
      <c r="B865" s="59"/>
      <c r="C865" s="212"/>
      <c r="D865" s="59"/>
      <c r="E865" s="63"/>
    </row>
    <row r="866" spans="2:5" ht="21">
      <c r="B866" s="59"/>
      <c r="C866" s="212"/>
      <c r="D866" s="59"/>
      <c r="E866" s="63"/>
    </row>
    <row r="867" spans="2:5" ht="21">
      <c r="B867" s="59"/>
      <c r="C867" s="212"/>
      <c r="D867" s="59"/>
      <c r="E867" s="63"/>
    </row>
    <row r="868" spans="2:5" ht="21">
      <c r="B868" s="59"/>
      <c r="C868" s="212"/>
      <c r="D868" s="59"/>
      <c r="E868" s="63"/>
    </row>
    <row r="869" spans="2:5" ht="21">
      <c r="B869" s="59"/>
      <c r="C869" s="212"/>
      <c r="D869" s="59"/>
      <c r="E869" s="63"/>
    </row>
    <row r="870" spans="2:5" ht="21">
      <c r="B870" s="59"/>
      <c r="C870" s="212"/>
      <c r="D870" s="59"/>
      <c r="E870" s="63"/>
    </row>
    <row r="871" spans="2:5" ht="21">
      <c r="B871" s="59"/>
      <c r="C871" s="212"/>
      <c r="D871" s="59"/>
      <c r="E871" s="63"/>
    </row>
    <row r="872" spans="2:5" ht="21">
      <c r="B872" s="59"/>
      <c r="C872" s="212"/>
      <c r="D872" s="59"/>
      <c r="E872" s="63"/>
    </row>
    <row r="873" spans="2:5" ht="21">
      <c r="B873" s="59"/>
      <c r="C873" s="212"/>
      <c r="D873" s="59"/>
      <c r="E873" s="63"/>
    </row>
    <row r="874" spans="2:5" ht="21">
      <c r="B874" s="59"/>
      <c r="C874" s="212"/>
      <c r="D874" s="59"/>
      <c r="E874" s="63"/>
    </row>
    <row r="875" spans="2:5" ht="21">
      <c r="B875" s="59"/>
      <c r="C875" s="212"/>
      <c r="D875" s="59"/>
      <c r="E875" s="63"/>
    </row>
    <row r="876" spans="2:5" ht="21">
      <c r="B876" s="59"/>
      <c r="C876" s="212"/>
      <c r="D876" s="59"/>
      <c r="E876" s="63"/>
    </row>
    <row r="877" spans="2:5" ht="21">
      <c r="B877" s="59"/>
      <c r="C877" s="212"/>
      <c r="D877" s="59"/>
      <c r="E877" s="63"/>
    </row>
    <row r="878" spans="2:5" ht="21">
      <c r="B878" s="59"/>
      <c r="C878" s="212"/>
      <c r="D878" s="59"/>
      <c r="E878" s="63"/>
    </row>
    <row r="879" spans="2:5" ht="21">
      <c r="B879" s="59"/>
      <c r="C879" s="212"/>
      <c r="D879" s="59"/>
      <c r="E879" s="63"/>
    </row>
    <row r="880" spans="2:5" ht="21">
      <c r="B880" s="59"/>
      <c r="C880" s="212"/>
      <c r="D880" s="59"/>
      <c r="E880" s="63"/>
    </row>
    <row r="881" spans="2:5" ht="21">
      <c r="B881" s="59"/>
      <c r="C881" s="212"/>
      <c r="D881" s="59"/>
      <c r="E881" s="63"/>
    </row>
    <row r="882" spans="2:5" ht="21">
      <c r="B882" s="59"/>
      <c r="C882" s="212"/>
      <c r="D882" s="59"/>
      <c r="E882" s="63"/>
    </row>
    <row r="883" spans="2:5" ht="21">
      <c r="B883" s="59"/>
      <c r="C883" s="212"/>
      <c r="D883" s="59"/>
      <c r="E883" s="63"/>
    </row>
    <row r="884" spans="2:5" ht="21">
      <c r="B884" s="59"/>
      <c r="C884" s="212"/>
      <c r="D884" s="59"/>
      <c r="E884" s="63"/>
    </row>
    <row r="885" spans="2:5" ht="21">
      <c r="B885" s="59"/>
      <c r="C885" s="212"/>
      <c r="D885" s="59"/>
      <c r="E885" s="63"/>
    </row>
    <row r="886" spans="2:5" ht="21">
      <c r="B886" s="59"/>
      <c r="C886" s="212"/>
      <c r="D886" s="59"/>
      <c r="E886" s="63"/>
    </row>
    <row r="887" spans="2:5" ht="21">
      <c r="B887" s="59"/>
      <c r="C887" s="212"/>
      <c r="D887" s="59"/>
      <c r="E887" s="63"/>
    </row>
    <row r="888" spans="2:5" ht="21">
      <c r="B888" s="59"/>
      <c r="C888" s="212"/>
      <c r="D888" s="59"/>
      <c r="E888" s="63"/>
    </row>
    <row r="889" spans="2:5" ht="21">
      <c r="B889" s="59"/>
      <c r="C889" s="212"/>
      <c r="D889" s="59"/>
      <c r="E889" s="63"/>
    </row>
    <row r="890" spans="2:5" ht="21">
      <c r="B890" s="59"/>
      <c r="C890" s="212"/>
      <c r="D890" s="59"/>
      <c r="E890" s="63"/>
    </row>
    <row r="891" spans="2:5" ht="21">
      <c r="B891" s="59"/>
      <c r="C891" s="212"/>
      <c r="D891" s="59"/>
      <c r="E891" s="63"/>
    </row>
    <row r="892" spans="2:5" ht="21">
      <c r="B892" s="59"/>
      <c r="C892" s="212"/>
      <c r="D892" s="59"/>
      <c r="E892" s="63"/>
    </row>
    <row r="893" spans="2:5" ht="21">
      <c r="B893" s="59"/>
      <c r="C893" s="212"/>
      <c r="D893" s="59"/>
      <c r="E893" s="63"/>
    </row>
    <row r="894" spans="2:5" ht="21">
      <c r="B894" s="59"/>
      <c r="C894" s="212"/>
      <c r="D894" s="59"/>
      <c r="E894" s="63"/>
    </row>
    <row r="895" spans="2:5" ht="21">
      <c r="B895" s="59"/>
      <c r="C895" s="212"/>
      <c r="D895" s="59"/>
      <c r="E895" s="63"/>
    </row>
    <row r="896" spans="2:5" ht="21">
      <c r="B896" s="59"/>
      <c r="C896" s="212"/>
      <c r="D896" s="59"/>
      <c r="E896" s="63"/>
    </row>
    <row r="897" spans="2:5" ht="21">
      <c r="B897" s="59"/>
      <c r="C897" s="212"/>
      <c r="D897" s="59"/>
      <c r="E897" s="63"/>
    </row>
    <row r="898" spans="2:5" ht="21">
      <c r="B898" s="59"/>
      <c r="C898" s="212"/>
      <c r="D898" s="59"/>
      <c r="E898" s="63"/>
    </row>
    <row r="899" spans="2:5" ht="21">
      <c r="B899" s="59"/>
      <c r="C899" s="212"/>
      <c r="D899" s="59"/>
      <c r="E899" s="63"/>
    </row>
    <row r="900" spans="2:5" ht="21">
      <c r="B900" s="59"/>
      <c r="C900" s="212"/>
      <c r="D900" s="59"/>
      <c r="E900" s="63"/>
    </row>
    <row r="901" spans="2:5" ht="21">
      <c r="B901" s="59"/>
      <c r="C901" s="212"/>
      <c r="D901" s="59"/>
      <c r="E901" s="63"/>
    </row>
    <row r="902" spans="2:5" ht="21">
      <c r="B902" s="59"/>
      <c r="C902" s="212"/>
      <c r="D902" s="59"/>
      <c r="E902" s="63"/>
    </row>
    <row r="903" spans="2:5" ht="21">
      <c r="B903" s="59"/>
      <c r="C903" s="212"/>
      <c r="D903" s="59"/>
      <c r="E903" s="63"/>
    </row>
    <row r="904" spans="2:5" ht="21">
      <c r="B904" s="59"/>
      <c r="C904" s="212"/>
      <c r="D904" s="59"/>
      <c r="E904" s="63"/>
    </row>
    <row r="905" spans="2:5" ht="21">
      <c r="B905" s="59"/>
      <c r="C905" s="212"/>
      <c r="D905" s="59"/>
      <c r="E905" s="63"/>
    </row>
    <row r="906" spans="2:5" ht="21">
      <c r="B906" s="59"/>
      <c r="C906" s="212"/>
      <c r="D906" s="59"/>
      <c r="E906" s="63"/>
    </row>
    <row r="907" spans="2:5" ht="21">
      <c r="B907" s="59"/>
      <c r="C907" s="212"/>
      <c r="D907" s="59"/>
      <c r="E907" s="63"/>
    </row>
    <row r="908" spans="2:5" ht="21">
      <c r="B908" s="59"/>
      <c r="C908" s="212"/>
      <c r="D908" s="59"/>
      <c r="E908" s="63"/>
    </row>
    <row r="909" spans="2:5" ht="21">
      <c r="B909" s="59"/>
      <c r="C909" s="212"/>
      <c r="D909" s="59"/>
      <c r="E909" s="63"/>
    </row>
    <row r="910" spans="2:5" ht="21">
      <c r="B910" s="59"/>
      <c r="C910" s="212"/>
      <c r="D910" s="59"/>
      <c r="E910" s="63"/>
    </row>
    <row r="911" spans="2:5" ht="21">
      <c r="B911" s="59"/>
      <c r="C911" s="212"/>
      <c r="D911" s="59"/>
      <c r="E911" s="63"/>
    </row>
    <row r="912" spans="2:5" ht="21">
      <c r="B912" s="59"/>
      <c r="C912" s="212"/>
      <c r="D912" s="59"/>
      <c r="E912" s="63"/>
    </row>
    <row r="913" spans="2:5" ht="21">
      <c r="B913" s="59"/>
      <c r="C913" s="212"/>
      <c r="D913" s="59"/>
      <c r="E913" s="63"/>
    </row>
    <row r="914" spans="2:5" ht="21">
      <c r="B914" s="59"/>
      <c r="C914" s="212"/>
      <c r="D914" s="59"/>
      <c r="E914" s="63"/>
    </row>
    <row r="915" spans="2:5" ht="21">
      <c r="B915" s="59"/>
      <c r="C915" s="212"/>
      <c r="D915" s="59"/>
      <c r="E915" s="63"/>
    </row>
    <row r="916" spans="2:5" ht="21">
      <c r="B916" s="59"/>
      <c r="C916" s="212"/>
      <c r="D916" s="59"/>
      <c r="E916" s="63"/>
    </row>
    <row r="917" spans="2:5" ht="21">
      <c r="B917" s="59"/>
      <c r="C917" s="212"/>
      <c r="D917" s="59"/>
      <c r="E917" s="63"/>
    </row>
    <row r="918" spans="2:5" ht="21">
      <c r="B918" s="59"/>
      <c r="C918" s="212"/>
      <c r="D918" s="59"/>
      <c r="E918" s="63"/>
    </row>
    <row r="919" spans="2:5" ht="21">
      <c r="B919" s="59"/>
      <c r="C919" s="212"/>
      <c r="D919" s="59"/>
      <c r="E919" s="63"/>
    </row>
    <row r="920" spans="2:5" ht="21">
      <c r="B920" s="59"/>
      <c r="C920" s="212"/>
      <c r="D920" s="59"/>
      <c r="E920" s="63"/>
    </row>
    <row r="921" spans="2:5" ht="21">
      <c r="B921" s="59"/>
      <c r="C921" s="212"/>
      <c r="D921" s="59"/>
      <c r="E921" s="63"/>
    </row>
    <row r="922" spans="2:5" ht="21">
      <c r="B922" s="59"/>
      <c r="C922" s="212"/>
      <c r="D922" s="59"/>
      <c r="E922" s="63"/>
    </row>
    <row r="923" spans="2:5" ht="21">
      <c r="B923" s="59"/>
      <c r="C923" s="212"/>
      <c r="D923" s="59"/>
      <c r="E923" s="63"/>
    </row>
    <row r="924" spans="2:5" ht="21">
      <c r="B924" s="59"/>
      <c r="C924" s="212"/>
      <c r="D924" s="59"/>
      <c r="E924" s="63"/>
    </row>
    <row r="925" spans="2:5" ht="21">
      <c r="B925" s="59"/>
      <c r="C925" s="212"/>
      <c r="D925" s="59"/>
      <c r="E925" s="63"/>
    </row>
    <row r="926" spans="2:5" ht="21">
      <c r="B926" s="59"/>
      <c r="C926" s="212"/>
      <c r="D926" s="59"/>
      <c r="E926" s="63"/>
    </row>
    <row r="927" spans="2:5" ht="21">
      <c r="B927" s="59"/>
      <c r="C927" s="212"/>
      <c r="D927" s="59"/>
      <c r="E927" s="63"/>
    </row>
    <row r="928" spans="2:5" ht="21">
      <c r="B928" s="59"/>
      <c r="C928" s="212"/>
      <c r="D928" s="59"/>
      <c r="E928" s="63"/>
    </row>
    <row r="929" spans="2:5" ht="21">
      <c r="B929" s="59"/>
      <c r="C929" s="212"/>
      <c r="D929" s="59"/>
      <c r="E929" s="63"/>
    </row>
    <row r="930" spans="2:5" ht="21">
      <c r="B930" s="59"/>
      <c r="C930" s="212"/>
      <c r="D930" s="59"/>
      <c r="E930" s="63"/>
    </row>
    <row r="931" spans="2:5" ht="21">
      <c r="B931" s="59"/>
      <c r="C931" s="212"/>
      <c r="D931" s="59"/>
      <c r="E931" s="63"/>
    </row>
    <row r="932" spans="2:5" ht="21">
      <c r="B932" s="59"/>
      <c r="C932" s="212"/>
      <c r="D932" s="59"/>
      <c r="E932" s="63"/>
    </row>
    <row r="933" spans="2:5" ht="21">
      <c r="B933" s="59"/>
      <c r="C933" s="212"/>
      <c r="D933" s="59"/>
      <c r="E933" s="63"/>
    </row>
    <row r="934" spans="2:5" ht="21">
      <c r="B934" s="59"/>
      <c r="C934" s="212"/>
      <c r="D934" s="59"/>
      <c r="E934" s="63"/>
    </row>
    <row r="935" spans="2:5" ht="21">
      <c r="B935" s="59"/>
      <c r="C935" s="212"/>
      <c r="D935" s="59"/>
      <c r="E935" s="63"/>
    </row>
    <row r="936" spans="2:5" ht="21">
      <c r="B936" s="59"/>
      <c r="C936" s="212"/>
      <c r="D936" s="59"/>
      <c r="E936" s="63"/>
    </row>
    <row r="937" spans="2:5" ht="21">
      <c r="B937" s="59"/>
      <c r="C937" s="212"/>
      <c r="D937" s="59"/>
      <c r="E937" s="63"/>
    </row>
    <row r="938" spans="2:5" ht="21">
      <c r="B938" s="59"/>
      <c r="C938" s="212"/>
      <c r="D938" s="59"/>
      <c r="E938" s="63"/>
    </row>
    <row r="939" spans="2:5" ht="21">
      <c r="B939" s="59"/>
      <c r="C939" s="212"/>
      <c r="D939" s="59"/>
      <c r="E939" s="63"/>
    </row>
    <row r="940" spans="2:5" ht="21">
      <c r="B940" s="59"/>
      <c r="C940" s="212"/>
      <c r="D940" s="59"/>
      <c r="E940" s="63"/>
    </row>
    <row r="941" spans="2:5" ht="21">
      <c r="B941" s="59"/>
      <c r="C941" s="212"/>
      <c r="D941" s="59"/>
      <c r="E941" s="63"/>
    </row>
    <row r="942" spans="2:5" ht="21">
      <c r="B942" s="59"/>
      <c r="C942" s="212"/>
      <c r="D942" s="59"/>
      <c r="E942" s="63"/>
    </row>
    <row r="943" spans="2:5" ht="21">
      <c r="B943" s="59"/>
      <c r="C943" s="212"/>
      <c r="D943" s="59"/>
      <c r="E943" s="63"/>
    </row>
    <row r="944" spans="2:5" ht="21">
      <c r="B944" s="59"/>
      <c r="C944" s="212"/>
      <c r="D944" s="59"/>
      <c r="E944" s="63"/>
    </row>
    <row r="945" spans="2:5" ht="21">
      <c r="B945" s="59"/>
      <c r="C945" s="212"/>
      <c r="D945" s="59"/>
      <c r="E945" s="63"/>
    </row>
    <row r="946" spans="2:5" ht="21">
      <c r="B946" s="59"/>
      <c r="C946" s="212"/>
      <c r="D946" s="59"/>
      <c r="E946" s="63"/>
    </row>
    <row r="947" spans="2:5" ht="21">
      <c r="B947" s="59"/>
      <c r="C947" s="212"/>
      <c r="D947" s="59"/>
      <c r="E947" s="63"/>
    </row>
    <row r="948" spans="2:5" ht="21">
      <c r="B948" s="59"/>
      <c r="C948" s="212"/>
      <c r="D948" s="59"/>
      <c r="E948" s="63"/>
    </row>
    <row r="949" spans="2:5" ht="21">
      <c r="B949" s="59"/>
      <c r="C949" s="212"/>
      <c r="D949" s="59"/>
      <c r="E949" s="63"/>
    </row>
    <row r="950" spans="2:5" ht="21">
      <c r="B950" s="59"/>
      <c r="C950" s="212"/>
      <c r="D950" s="59"/>
      <c r="E950" s="63"/>
    </row>
    <row r="951" spans="2:5" ht="21">
      <c r="B951" s="59"/>
      <c r="C951" s="212"/>
      <c r="D951" s="59"/>
      <c r="E951" s="63"/>
    </row>
    <row r="952" spans="2:5" ht="21">
      <c r="B952" s="59"/>
      <c r="C952" s="212"/>
      <c r="D952" s="59"/>
      <c r="E952" s="63"/>
    </row>
    <row r="953" spans="2:5" ht="21">
      <c r="B953" s="59"/>
      <c r="C953" s="212"/>
      <c r="D953" s="59"/>
      <c r="E953" s="63"/>
    </row>
    <row r="954" spans="2:5" ht="21">
      <c r="B954" s="59"/>
      <c r="C954" s="212"/>
      <c r="D954" s="59"/>
      <c r="E954" s="63"/>
    </row>
    <row r="955" spans="2:5" ht="21">
      <c r="B955" s="59"/>
      <c r="C955" s="212"/>
      <c r="D955" s="59"/>
      <c r="E955" s="63"/>
    </row>
    <row r="956" spans="2:5" ht="21">
      <c r="B956" s="59"/>
      <c r="C956" s="212"/>
      <c r="D956" s="59"/>
      <c r="E956" s="63"/>
    </row>
    <row r="957" spans="2:5" ht="21">
      <c r="B957" s="59"/>
      <c r="C957" s="212"/>
      <c r="D957" s="59"/>
      <c r="E957" s="63"/>
    </row>
    <row r="958" spans="2:5" ht="21">
      <c r="B958" s="59"/>
      <c r="C958" s="212"/>
      <c r="D958" s="59"/>
      <c r="E958" s="63"/>
    </row>
    <row r="959" spans="2:5" ht="21">
      <c r="B959" s="59"/>
      <c r="C959" s="212"/>
      <c r="D959" s="59"/>
      <c r="E959" s="63"/>
    </row>
    <row r="960" spans="2:5" ht="21">
      <c r="B960" s="59"/>
      <c r="C960" s="212"/>
      <c r="D960" s="59"/>
      <c r="E960" s="63"/>
    </row>
    <row r="961" spans="2:5" ht="21">
      <c r="B961" s="59"/>
      <c r="C961" s="212"/>
      <c r="D961" s="59"/>
      <c r="E961" s="63"/>
    </row>
    <row r="962" spans="2:5" ht="21">
      <c r="B962" s="59"/>
      <c r="C962" s="212"/>
      <c r="D962" s="59"/>
      <c r="E962" s="63"/>
    </row>
    <row r="963" spans="2:5" ht="21">
      <c r="B963" s="59"/>
      <c r="C963" s="212"/>
      <c r="D963" s="59"/>
      <c r="E963" s="63"/>
    </row>
    <row r="964" spans="2:5" ht="21">
      <c r="B964" s="59"/>
      <c r="C964" s="212"/>
      <c r="D964" s="59"/>
      <c r="E964" s="63"/>
    </row>
    <row r="965" spans="2:5" ht="21">
      <c r="B965" s="59"/>
      <c r="C965" s="212"/>
      <c r="D965" s="59"/>
      <c r="E965" s="63"/>
    </row>
    <row r="966" spans="2:5" ht="21">
      <c r="B966" s="59"/>
      <c r="C966" s="212"/>
      <c r="D966" s="59"/>
      <c r="E966" s="63"/>
    </row>
    <row r="967" spans="2:5" ht="21">
      <c r="B967" s="59"/>
      <c r="C967" s="212"/>
      <c r="D967" s="59"/>
      <c r="E967" s="63"/>
    </row>
    <row r="968" spans="2:5" ht="21">
      <c r="B968" s="59"/>
      <c r="C968" s="212"/>
      <c r="D968" s="59"/>
      <c r="E968" s="63"/>
    </row>
    <row r="969" spans="2:5" ht="21">
      <c r="B969" s="59"/>
      <c r="C969" s="212"/>
      <c r="D969" s="59"/>
      <c r="E969" s="63"/>
    </row>
    <row r="970" spans="2:5" ht="21">
      <c r="B970" s="59"/>
      <c r="C970" s="212"/>
      <c r="D970" s="59"/>
      <c r="E970" s="63"/>
    </row>
    <row r="971" spans="2:5" ht="21">
      <c r="B971" s="59"/>
      <c r="C971" s="212"/>
      <c r="D971" s="59"/>
      <c r="E971" s="63"/>
    </row>
    <row r="972" spans="2:5" ht="21">
      <c r="B972" s="59"/>
      <c r="C972" s="212"/>
      <c r="D972" s="59"/>
      <c r="E972" s="63"/>
    </row>
    <row r="973" spans="2:5" ht="21">
      <c r="B973" s="59"/>
      <c r="C973" s="212"/>
      <c r="D973" s="59"/>
      <c r="E973" s="63"/>
    </row>
    <row r="974" spans="2:5" ht="21">
      <c r="B974" s="59"/>
      <c r="C974" s="212"/>
      <c r="D974" s="59"/>
      <c r="E974" s="63"/>
    </row>
    <row r="975" spans="2:5" ht="21">
      <c r="B975" s="59"/>
      <c r="C975" s="212"/>
      <c r="D975" s="59"/>
      <c r="E975" s="63"/>
    </row>
    <row r="976" spans="2:5" ht="21">
      <c r="B976" s="59"/>
      <c r="C976" s="212"/>
      <c r="D976" s="59"/>
      <c r="E976" s="63"/>
    </row>
    <row r="977" spans="2:5" ht="21">
      <c r="B977" s="59"/>
      <c r="C977" s="212"/>
      <c r="D977" s="59"/>
      <c r="E977" s="63"/>
    </row>
    <row r="978" spans="2:5" ht="21">
      <c r="B978" s="59"/>
      <c r="C978" s="212"/>
      <c r="D978" s="59"/>
      <c r="E978" s="63"/>
    </row>
    <row r="979" spans="2:5" ht="21">
      <c r="B979" s="59"/>
      <c r="C979" s="212"/>
      <c r="D979" s="59"/>
      <c r="E979" s="63"/>
    </row>
    <row r="980" spans="2:5" ht="21">
      <c r="B980" s="59"/>
      <c r="C980" s="212"/>
      <c r="D980" s="59"/>
      <c r="E980" s="63"/>
    </row>
    <row r="981" spans="2:5" ht="21">
      <c r="B981" s="59"/>
      <c r="C981" s="212"/>
      <c r="D981" s="59"/>
      <c r="E981" s="63"/>
    </row>
    <row r="982" spans="2:5" ht="21">
      <c r="B982" s="59"/>
      <c r="C982" s="212"/>
      <c r="D982" s="59"/>
      <c r="E982" s="63"/>
    </row>
    <row r="983" spans="2:5" ht="21">
      <c r="B983" s="59"/>
      <c r="C983" s="212"/>
      <c r="D983" s="59"/>
      <c r="E983" s="63"/>
    </row>
    <row r="984" spans="2:5" ht="21">
      <c r="B984" s="59"/>
      <c r="C984" s="212"/>
      <c r="D984" s="59"/>
      <c r="E984" s="63"/>
    </row>
    <row r="985" spans="2:5" ht="21">
      <c r="B985" s="59"/>
      <c r="C985" s="212"/>
      <c r="D985" s="59"/>
      <c r="E985" s="63"/>
    </row>
    <row r="986" spans="2:5" ht="21">
      <c r="B986" s="59"/>
      <c r="C986" s="212"/>
      <c r="D986" s="59"/>
      <c r="E986" s="63"/>
    </row>
    <row r="987" spans="2:5" ht="21">
      <c r="B987" s="59"/>
      <c r="C987" s="212"/>
      <c r="D987" s="59"/>
      <c r="E987" s="63"/>
    </row>
    <row r="988" spans="2:5" ht="21">
      <c r="B988" s="59"/>
      <c r="C988" s="212"/>
      <c r="D988" s="59"/>
      <c r="E988" s="63"/>
    </row>
    <row r="989" spans="2:5" ht="21">
      <c r="B989" s="59"/>
      <c r="C989" s="212"/>
      <c r="D989" s="59"/>
      <c r="E989" s="63"/>
    </row>
    <row r="990" spans="2:5" ht="21">
      <c r="B990" s="59"/>
      <c r="C990" s="212"/>
      <c r="D990" s="59"/>
      <c r="E990" s="63"/>
    </row>
    <row r="991" spans="2:5" ht="21">
      <c r="B991" s="59"/>
      <c r="C991" s="212"/>
      <c r="D991" s="59"/>
      <c r="E991" s="63"/>
    </row>
    <row r="992" spans="2:5" ht="21">
      <c r="B992" s="59"/>
      <c r="C992" s="212"/>
      <c r="D992" s="59"/>
      <c r="E992" s="63"/>
    </row>
    <row r="993" spans="2:5" ht="21">
      <c r="B993" s="59"/>
      <c r="C993" s="212"/>
      <c r="D993" s="59"/>
      <c r="E993" s="63"/>
    </row>
    <row r="994" spans="2:5" ht="21">
      <c r="B994" s="59"/>
      <c r="C994" s="212"/>
      <c r="D994" s="59"/>
      <c r="E994" s="63"/>
    </row>
    <row r="995" spans="2:5" ht="21">
      <c r="B995" s="59"/>
      <c r="C995" s="212"/>
      <c r="D995" s="59"/>
      <c r="E995" s="63"/>
    </row>
    <row r="996" spans="2:5" ht="21">
      <c r="B996" s="59"/>
      <c r="C996" s="212"/>
      <c r="D996" s="59"/>
      <c r="E996" s="63"/>
    </row>
    <row r="997" spans="2:5" ht="21">
      <c r="B997" s="59"/>
      <c r="C997" s="212"/>
      <c r="D997" s="59"/>
      <c r="E997" s="63"/>
    </row>
    <row r="998" spans="2:5" ht="21">
      <c r="B998" s="59"/>
      <c r="C998" s="212"/>
      <c r="D998" s="59"/>
      <c r="E998" s="63"/>
    </row>
    <row r="999" spans="2:5" ht="21">
      <c r="B999" s="59"/>
      <c r="C999" s="212"/>
      <c r="D999" s="59"/>
      <c r="E999" s="63"/>
    </row>
    <row r="1000" spans="2:5" ht="21">
      <c r="B1000" s="59"/>
      <c r="C1000" s="212"/>
      <c r="D1000" s="59"/>
      <c r="E1000" s="63"/>
    </row>
    <row r="1001" spans="2:5" ht="15.75" customHeight="1">
      <c r="B1001" s="59"/>
      <c r="C1001" s="212"/>
      <c r="D1001" s="59"/>
      <c r="E1001" s="63"/>
    </row>
  </sheetData>
  <phoneticPr fontId="45" type="noConversion"/>
  <conditionalFormatting sqref="P2:X2 O1:O2 B15:G26 O3:X14 P15:X25 O15:O32 I2:N32 B2:G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{B23AFAF1-E8AF-4E4F-8489-3C06D624E656}</x14:id>
        </ext>
      </extLst>
    </cfRule>
  </conditionalFormatting>
  <conditionalFormatting sqref="P2:R2 O1:O2 B15:G26 O3:R14 P15:R25 O15:O32 I2:N32 B2:G1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{FB1F3DE4-B9B6-4A1D-8113-F78C7463DF9C}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{83D524A7-9830-4757-88B8-818F4E4A1D3C}</x14:id>
        </ext>
      </extLst>
    </cfRule>
  </conditionalFormatting>
  <conditionalFormatting sqref="N3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{D1056E91-CD39-4EF0-8D79-69CAEE95B1C6}</x14:id>
        </ext>
      </extLst>
    </cfRule>
  </conditionalFormatting>
  <conditionalFormatting sqref="N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{54DCAD63-EE05-41C7-8A0E-767164482AA4}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{1384F914-90EE-4315-A246-EEE54A8A0596}</x14:id>
        </ext>
      </extLst>
    </cfRule>
  </conditionalFormatting>
  <conditionalFormatting sqref="N33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G1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{02E43F4E-99E0-42F2-B7EA-1DD770F1A621}</x14:id>
        </ext>
      </extLst>
    </cfRule>
  </conditionalFormatting>
  <conditionalFormatting sqref="G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{2CB60108-29A1-4AD7-9CDA-BD8ABCD05A57}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{FBD0634B-F4C0-4226-9DCF-715084ADD93B}</x14:id>
        </ext>
      </extLst>
    </cfRule>
  </conditionalFormatting>
  <conditionalFormatting sqref="G1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I2:N32">
    <cfRule type="iconSet" priority="63">
      <iconSet iconSet="3Arrows">
        <cfvo type="percent" val="0"/>
        <cfvo type="percent" val="33"/>
        <cfvo type="percent" val="67"/>
      </iconSet>
    </cfRule>
  </conditionalFormatting>
  <conditionalFormatting sqref="B2:G13">
    <cfRule type="iconSet" priority="100">
      <iconSet iconSet="3Arrows">
        <cfvo type="percent" val="0"/>
        <cfvo type="percent" val="33"/>
        <cfvo type="percent" val="67"/>
      </iconSet>
    </cfRule>
  </conditionalFormatting>
  <conditionalFormatting sqref="B2:G1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I2:N3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3AFAF1-E8AF-4E4F-8489-3C06D624E6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P2:X2 O1:O2 B15:G26 O3:X14 P15:X25 O15:O32 I2:N32 B2:G13</xm:sqref>
        </x14:conditionalFormatting>
        <x14:conditionalFormatting xmlns:xm="http://schemas.microsoft.com/office/excel/2006/main">
          <x14:cfRule type="dataBar" id="{FB1F3DE4-B9B6-4A1D-8113-F78C7463D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3D524A7-9830-4757-88B8-818F4E4A1D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P2:R2 O1:O2 B15:G26 O3:R14 P15:R25 O15:O32 I2:N32 B2:G13</xm:sqref>
        </x14:conditionalFormatting>
        <x14:conditionalFormatting xmlns:xm="http://schemas.microsoft.com/office/excel/2006/main">
          <x14:cfRule type="dataBar" id="{D1056E91-CD39-4EF0-8D79-69CAEE95B1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54DCAD63-EE05-41C7-8A0E-767164482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384F914-90EE-4315-A246-EEE54A8A0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02E43F4E-99E0-42F2-B7EA-1DD770F1A6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2CB60108-29A1-4AD7-9CDA-BD8ABCD05A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FBD0634B-F4C0-4226-9DCF-715084ADD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45016-BF52-4858-97A0-32C7E52AC920}">
  <sheetPr codeName="Products">
    <pageSetUpPr fitToPage="1"/>
  </sheetPr>
  <dimension ref="A1:X683"/>
  <sheetViews>
    <sheetView topLeftCell="A16" zoomScaleNormal="100" workbookViewId="0">
      <selection activeCell="M13" sqref="M13"/>
    </sheetView>
  </sheetViews>
  <sheetFormatPr defaultRowHeight="15"/>
  <cols>
    <col min="1" max="1" width="9.5703125" style="245" customWidth="1"/>
    <col min="2" max="2" width="24.42578125" bestFit="1" customWidth="1"/>
    <col min="3" max="3" width="32" customWidth="1"/>
    <col min="4" max="4" width="15" style="215" customWidth="1"/>
    <col min="5" max="5" width="14.28515625" style="215" customWidth="1"/>
    <col min="6" max="6" width="12.28515625" style="255" customWidth="1"/>
    <col min="7" max="7" width="9.140625" style="245"/>
    <col min="8" max="10" width="3.140625" customWidth="1"/>
    <col min="11" max="11" width="12.85546875" bestFit="1" customWidth="1"/>
    <col min="12" max="13" width="3.85546875" customWidth="1"/>
    <col min="14" max="14" width="7.5703125" bestFit="1" customWidth="1"/>
    <col min="15" max="15" width="12.85546875" bestFit="1" customWidth="1"/>
    <col min="16" max="16" width="10.42578125" bestFit="1" customWidth="1"/>
    <col min="17" max="17" width="6.7109375" bestFit="1" customWidth="1"/>
    <col min="18" max="18" width="13.140625" bestFit="1" customWidth="1"/>
    <col min="19" max="19" width="9.5703125" bestFit="1" customWidth="1"/>
    <col min="20" max="20" width="7.42578125" bestFit="1" customWidth="1"/>
    <col min="21" max="21" width="14.7109375" bestFit="1" customWidth="1"/>
    <col min="22" max="22" width="4.42578125" bestFit="1" customWidth="1"/>
  </cols>
  <sheetData>
    <row r="1" spans="1:22" ht="14.45" customHeight="1">
      <c r="A1" s="267"/>
      <c r="B1" s="267"/>
      <c r="C1" s="317" t="s">
        <v>150</v>
      </c>
      <c r="D1" s="317"/>
      <c r="E1" s="267"/>
      <c r="F1" s="267"/>
      <c r="G1" s="267"/>
      <c r="K1" s="240"/>
      <c r="N1" s="316"/>
      <c r="O1" s="316"/>
      <c r="P1" s="316"/>
      <c r="Q1" s="316"/>
      <c r="R1" s="316"/>
      <c r="S1" s="316"/>
      <c r="T1" s="316"/>
      <c r="U1" s="316"/>
      <c r="V1" s="316"/>
    </row>
    <row r="2" spans="1:22" ht="14.45" customHeight="1">
      <c r="A2" s="267"/>
      <c r="B2" s="267"/>
      <c r="C2" s="267"/>
      <c r="D2" s="267"/>
      <c r="E2" s="267"/>
      <c r="F2" s="267"/>
      <c r="G2" s="267"/>
      <c r="K2" s="241"/>
      <c r="N2" s="241"/>
      <c r="O2" s="241"/>
      <c r="P2" s="241"/>
      <c r="Q2" s="241"/>
      <c r="R2" s="241"/>
      <c r="S2" s="241"/>
      <c r="T2" s="241"/>
      <c r="U2" s="242"/>
      <c r="V2" s="243"/>
    </row>
    <row r="3" spans="1:22">
      <c r="A3" s="251" t="s">
        <v>151</v>
      </c>
      <c r="B3" s="251" t="s">
        <v>152</v>
      </c>
      <c r="C3" s="251" t="s">
        <v>146</v>
      </c>
      <c r="D3" s="252" t="s">
        <v>147</v>
      </c>
      <c r="E3" s="252" t="s">
        <v>148</v>
      </c>
      <c r="F3" s="254" t="s">
        <v>149</v>
      </c>
      <c r="G3" s="253" t="s">
        <v>145</v>
      </c>
      <c r="K3" s="244"/>
      <c r="N3" s="245"/>
      <c r="R3" s="246"/>
      <c r="S3" s="246"/>
      <c r="U3" s="246"/>
      <c r="V3" s="247"/>
    </row>
    <row r="4" spans="1:22">
      <c r="A4" s="245">
        <v>1</v>
      </c>
      <c r="B4" t="s">
        <v>155</v>
      </c>
      <c r="D4" s="250"/>
      <c r="E4" s="250"/>
      <c r="F4" s="255">
        <v>13</v>
      </c>
      <c r="G4" s="247"/>
      <c r="H4" s="246"/>
      <c r="N4" s="245"/>
      <c r="R4" s="246"/>
      <c r="S4" s="246"/>
      <c r="U4" s="246"/>
      <c r="V4" s="247"/>
    </row>
    <row r="5" spans="1:22">
      <c r="A5" s="245">
        <v>2</v>
      </c>
      <c r="B5" t="s">
        <v>192</v>
      </c>
      <c r="C5" t="s">
        <v>158</v>
      </c>
      <c r="D5" s="250"/>
      <c r="E5" s="250"/>
      <c r="F5" s="255">
        <v>68</v>
      </c>
      <c r="G5" s="247"/>
      <c r="H5" s="246"/>
      <c r="N5" s="245"/>
      <c r="R5" s="246"/>
      <c r="S5" s="246"/>
      <c r="U5" s="246"/>
      <c r="V5" s="247"/>
    </row>
    <row r="6" spans="1:22">
      <c r="A6" s="245">
        <v>3</v>
      </c>
      <c r="B6" t="s">
        <v>159</v>
      </c>
      <c r="D6" s="250"/>
      <c r="E6" s="250"/>
      <c r="F6" s="255">
        <v>98</v>
      </c>
      <c r="G6" s="247"/>
      <c r="H6" s="246"/>
      <c r="N6" s="245"/>
      <c r="R6" s="246"/>
      <c r="S6" s="246"/>
      <c r="U6" s="246"/>
      <c r="V6" s="247"/>
    </row>
    <row r="7" spans="1:22">
      <c r="A7" s="245">
        <v>4</v>
      </c>
      <c r="B7" t="s">
        <v>168</v>
      </c>
      <c r="D7" s="250"/>
      <c r="E7" s="250"/>
      <c r="F7" s="255">
        <v>5</v>
      </c>
      <c r="G7" s="247"/>
      <c r="H7" s="246"/>
      <c r="N7" s="245"/>
      <c r="R7" s="246"/>
      <c r="S7" s="246"/>
      <c r="U7" s="246"/>
      <c r="V7" s="247"/>
    </row>
    <row r="8" spans="1:22">
      <c r="A8" s="245">
        <v>4</v>
      </c>
      <c r="B8" t="s">
        <v>169</v>
      </c>
      <c r="C8" t="s">
        <v>170</v>
      </c>
      <c r="D8" s="250"/>
      <c r="E8" s="250"/>
      <c r="F8" s="255">
        <v>5</v>
      </c>
      <c r="G8" s="247"/>
      <c r="H8" s="246"/>
      <c r="N8" s="245"/>
      <c r="R8" s="246"/>
      <c r="S8" s="246"/>
      <c r="U8" s="246"/>
      <c r="V8" s="247"/>
    </row>
    <row r="9" spans="1:22">
      <c r="A9" s="245">
        <v>5</v>
      </c>
      <c r="B9" t="s">
        <v>164</v>
      </c>
      <c r="D9" s="250"/>
      <c r="E9" s="250"/>
      <c r="F9" s="255">
        <v>7</v>
      </c>
      <c r="G9" s="247"/>
      <c r="H9" s="246"/>
      <c r="N9" s="245"/>
      <c r="R9" s="246"/>
      <c r="S9" s="246"/>
      <c r="U9" s="246"/>
      <c r="V9" s="247"/>
    </row>
    <row r="10" spans="1:22">
      <c r="A10" s="245">
        <v>5</v>
      </c>
      <c r="B10" t="s">
        <v>165</v>
      </c>
      <c r="D10" s="250"/>
      <c r="E10" s="250"/>
      <c r="F10" s="255">
        <v>2</v>
      </c>
      <c r="G10" s="247"/>
      <c r="H10" s="246"/>
      <c r="N10" s="245"/>
      <c r="R10" s="246"/>
      <c r="S10" s="246"/>
      <c r="U10" s="246"/>
      <c r="V10" s="247"/>
    </row>
    <row r="11" spans="1:22">
      <c r="A11" s="245">
        <v>5</v>
      </c>
      <c r="B11" t="s">
        <v>166</v>
      </c>
      <c r="D11" s="250"/>
      <c r="E11" s="250"/>
      <c r="F11" s="255">
        <v>3</v>
      </c>
      <c r="G11" s="247"/>
      <c r="H11" s="246"/>
      <c r="N11" s="245"/>
      <c r="R11" s="246"/>
      <c r="S11" s="246"/>
      <c r="U11" s="246"/>
      <c r="V11" s="247"/>
    </row>
    <row r="12" spans="1:22">
      <c r="A12" s="245">
        <v>5</v>
      </c>
      <c r="B12" t="s">
        <v>167</v>
      </c>
      <c r="D12" s="250"/>
      <c r="E12" s="250"/>
      <c r="F12" s="255">
        <v>1</v>
      </c>
      <c r="G12" s="247"/>
      <c r="H12" s="246"/>
      <c r="N12" s="245"/>
      <c r="R12" s="246"/>
      <c r="S12" s="246"/>
      <c r="U12" s="246"/>
      <c r="V12" s="247"/>
    </row>
    <row r="13" spans="1:22">
      <c r="A13" s="245">
        <v>6</v>
      </c>
      <c r="B13" t="s">
        <v>162</v>
      </c>
      <c r="D13" s="250"/>
      <c r="E13" s="250"/>
      <c r="F13" s="255">
        <v>83</v>
      </c>
      <c r="G13" s="247"/>
      <c r="H13" s="246"/>
      <c r="N13" s="245"/>
      <c r="R13" s="246"/>
      <c r="S13" s="246"/>
      <c r="U13" s="246"/>
      <c r="V13" s="247"/>
    </row>
    <row r="14" spans="1:22">
      <c r="A14" s="245">
        <v>7</v>
      </c>
      <c r="B14" t="s">
        <v>171</v>
      </c>
      <c r="D14" s="250"/>
      <c r="E14" s="250"/>
      <c r="F14" s="255">
        <v>14</v>
      </c>
      <c r="G14" s="247"/>
      <c r="H14" s="246"/>
      <c r="N14" s="245"/>
      <c r="R14" s="246"/>
      <c r="S14" s="246"/>
      <c r="U14" s="246"/>
      <c r="V14" s="247"/>
    </row>
    <row r="15" spans="1:22">
      <c r="A15" s="245">
        <v>7</v>
      </c>
      <c r="B15" t="s">
        <v>160</v>
      </c>
      <c r="D15" s="250"/>
      <c r="E15" s="250"/>
      <c r="F15" s="255">
        <v>7</v>
      </c>
      <c r="G15" s="247"/>
      <c r="H15" s="246"/>
      <c r="N15" s="245"/>
      <c r="R15" s="246"/>
      <c r="S15" s="246"/>
      <c r="U15" s="246"/>
      <c r="V15" s="247"/>
    </row>
    <row r="16" spans="1:22">
      <c r="A16" s="245">
        <v>8</v>
      </c>
      <c r="D16" s="250"/>
      <c r="E16" s="250"/>
      <c r="G16" s="247"/>
      <c r="H16" s="246"/>
      <c r="N16" s="245"/>
      <c r="R16" s="246"/>
      <c r="S16" s="246"/>
      <c r="U16" s="246"/>
      <c r="V16" s="247"/>
    </row>
    <row r="17" spans="1:22">
      <c r="A17" s="245">
        <v>9</v>
      </c>
      <c r="D17" s="250"/>
      <c r="E17" s="250"/>
      <c r="G17" s="247"/>
      <c r="H17" s="246"/>
      <c r="N17" s="245"/>
      <c r="R17" s="246"/>
      <c r="S17" s="246"/>
      <c r="U17" s="246"/>
      <c r="V17" s="247"/>
    </row>
    <row r="18" spans="1:22">
      <c r="A18" s="245">
        <v>10</v>
      </c>
      <c r="D18" s="250"/>
      <c r="E18" s="250"/>
      <c r="G18" s="247"/>
      <c r="H18" s="246"/>
      <c r="N18" s="245"/>
      <c r="R18" s="246"/>
      <c r="S18" s="246"/>
      <c r="U18" s="246"/>
      <c r="V18" s="247"/>
    </row>
    <row r="19" spans="1:22">
      <c r="A19" s="245">
        <v>11</v>
      </c>
      <c r="B19" t="s">
        <v>182</v>
      </c>
      <c r="D19" s="250"/>
      <c r="E19" s="250"/>
      <c r="F19" s="255">
        <v>41</v>
      </c>
      <c r="G19" s="247"/>
      <c r="H19" s="246"/>
      <c r="N19" s="245"/>
      <c r="R19" s="246"/>
      <c r="S19" s="246"/>
      <c r="U19" s="246"/>
      <c r="V19" s="247"/>
    </row>
    <row r="20" spans="1:22">
      <c r="A20" s="245">
        <v>11</v>
      </c>
      <c r="B20" t="s">
        <v>183</v>
      </c>
      <c r="D20" s="250"/>
      <c r="E20" s="250"/>
      <c r="F20" s="255">
        <v>19</v>
      </c>
      <c r="G20" s="247"/>
      <c r="H20" s="246"/>
      <c r="N20" s="245"/>
      <c r="R20" s="246"/>
      <c r="S20" s="246"/>
      <c r="U20" s="246"/>
      <c r="V20" s="247"/>
    </row>
    <row r="21" spans="1:22">
      <c r="A21" s="245">
        <v>12</v>
      </c>
      <c r="B21" t="s">
        <v>161</v>
      </c>
      <c r="D21" s="250"/>
      <c r="E21" s="250"/>
      <c r="F21" s="255">
        <v>62</v>
      </c>
      <c r="G21" s="247"/>
      <c r="H21" s="246"/>
      <c r="N21" s="245"/>
      <c r="R21" s="246"/>
      <c r="S21" s="246"/>
      <c r="U21" s="246"/>
      <c r="V21" s="247"/>
    </row>
    <row r="22" spans="1:22">
      <c r="A22" s="245">
        <v>13</v>
      </c>
      <c r="B22" t="s">
        <v>191</v>
      </c>
      <c r="D22" s="250"/>
      <c r="E22" s="250"/>
      <c r="F22" s="255">
        <v>1</v>
      </c>
      <c r="G22" s="247"/>
      <c r="H22" s="246"/>
      <c r="N22" s="245"/>
      <c r="R22" s="246"/>
      <c r="S22" s="246"/>
      <c r="U22" s="246"/>
      <c r="V22" s="247"/>
    </row>
    <row r="23" spans="1:22">
      <c r="A23" s="245">
        <v>13</v>
      </c>
      <c r="B23" t="s">
        <v>190</v>
      </c>
      <c r="D23" s="250"/>
      <c r="E23" s="250"/>
      <c r="F23" s="255">
        <v>4</v>
      </c>
      <c r="G23" s="247"/>
      <c r="H23" s="246"/>
      <c r="N23" s="245"/>
      <c r="R23" s="246"/>
      <c r="S23" s="246"/>
      <c r="U23" s="246"/>
      <c r="V23" s="247"/>
    </row>
    <row r="24" spans="1:22">
      <c r="A24" s="245">
        <v>14</v>
      </c>
      <c r="B24" t="s">
        <v>154</v>
      </c>
      <c r="D24" s="250"/>
      <c r="E24" s="250"/>
      <c r="F24" s="255">
        <v>10</v>
      </c>
      <c r="G24" s="247"/>
      <c r="H24" s="246"/>
      <c r="N24" s="245"/>
      <c r="R24" s="246"/>
      <c r="S24" s="246"/>
      <c r="U24" s="246"/>
      <c r="V24" s="247"/>
    </row>
    <row r="25" spans="1:22">
      <c r="A25" s="245">
        <v>15</v>
      </c>
      <c r="B25" t="s">
        <v>172</v>
      </c>
      <c r="D25" s="250"/>
      <c r="E25" s="250"/>
      <c r="F25" s="255">
        <v>14</v>
      </c>
      <c r="G25" s="247"/>
      <c r="H25" s="246"/>
      <c r="N25" s="245"/>
      <c r="R25" s="246"/>
      <c r="S25" s="246"/>
      <c r="U25" s="246"/>
      <c r="V25" s="247"/>
    </row>
    <row r="26" spans="1:22">
      <c r="A26" s="245">
        <v>16</v>
      </c>
      <c r="B26" t="s">
        <v>173</v>
      </c>
      <c r="D26" s="250"/>
      <c r="E26" s="250"/>
      <c r="F26" s="255">
        <v>51</v>
      </c>
      <c r="G26" s="247"/>
      <c r="H26" s="246"/>
      <c r="N26" s="245"/>
      <c r="R26" s="246"/>
      <c r="S26" s="246"/>
      <c r="U26" s="246"/>
      <c r="V26" s="247"/>
    </row>
    <row r="27" spans="1:22">
      <c r="A27" s="245">
        <v>17</v>
      </c>
      <c r="B27" t="s">
        <v>174</v>
      </c>
      <c r="D27" s="250"/>
      <c r="E27" s="250"/>
      <c r="F27" s="255">
        <v>2</v>
      </c>
      <c r="G27" s="247"/>
      <c r="H27" s="246"/>
      <c r="N27" s="245"/>
      <c r="R27" s="246"/>
      <c r="S27" s="246"/>
      <c r="U27" s="246"/>
      <c r="V27" s="247"/>
    </row>
    <row r="28" spans="1:22">
      <c r="A28" s="245">
        <v>17</v>
      </c>
      <c r="B28" t="s">
        <v>175</v>
      </c>
      <c r="D28" s="250"/>
      <c r="E28" s="250"/>
      <c r="F28" s="255">
        <v>1</v>
      </c>
      <c r="G28" s="247"/>
      <c r="H28" s="246"/>
      <c r="N28" s="245"/>
      <c r="R28" s="246"/>
      <c r="S28" s="246"/>
      <c r="U28" s="246"/>
      <c r="V28" s="247"/>
    </row>
    <row r="29" spans="1:22">
      <c r="A29" s="245">
        <v>17</v>
      </c>
      <c r="B29" t="s">
        <v>176</v>
      </c>
      <c r="D29" s="250"/>
      <c r="E29" s="250"/>
      <c r="F29" s="255">
        <v>3</v>
      </c>
      <c r="G29" s="247"/>
      <c r="H29" s="246"/>
      <c r="N29" s="245"/>
      <c r="R29" s="246"/>
      <c r="S29" s="246"/>
      <c r="U29" s="246"/>
      <c r="V29" s="247"/>
    </row>
    <row r="30" spans="1:22">
      <c r="A30" s="245">
        <v>18</v>
      </c>
      <c r="B30" t="s">
        <v>177</v>
      </c>
      <c r="D30" s="250"/>
      <c r="E30" s="250"/>
      <c r="F30" s="255">
        <v>3</v>
      </c>
      <c r="G30" s="247"/>
      <c r="H30" s="246"/>
      <c r="N30" s="245"/>
      <c r="R30" s="246"/>
      <c r="S30" s="246"/>
      <c r="U30" s="246"/>
      <c r="V30" s="247"/>
    </row>
    <row r="31" spans="1:22">
      <c r="A31" s="245">
        <v>18</v>
      </c>
      <c r="B31" t="s">
        <v>178</v>
      </c>
      <c r="D31" s="250"/>
      <c r="E31" s="250"/>
      <c r="F31" s="255">
        <v>1</v>
      </c>
      <c r="G31" s="247"/>
      <c r="H31" s="246"/>
      <c r="N31" s="245"/>
      <c r="R31" s="246"/>
      <c r="S31" s="246"/>
      <c r="U31" s="246"/>
      <c r="V31" s="247"/>
    </row>
    <row r="32" spans="1:22">
      <c r="A32" s="245">
        <v>18</v>
      </c>
      <c r="B32" t="s">
        <v>179</v>
      </c>
      <c r="D32" s="250"/>
      <c r="E32" s="250"/>
      <c r="F32" s="255">
        <v>2</v>
      </c>
      <c r="G32" s="247"/>
      <c r="H32" s="246"/>
      <c r="N32" s="245"/>
      <c r="R32" s="246"/>
      <c r="S32" s="246"/>
      <c r="U32" s="246"/>
      <c r="V32" s="247"/>
    </row>
    <row r="33" spans="1:22">
      <c r="A33" s="245">
        <v>19</v>
      </c>
      <c r="B33" t="s">
        <v>180</v>
      </c>
      <c r="D33" s="250"/>
      <c r="E33" s="250"/>
      <c r="F33" s="255">
        <v>7</v>
      </c>
      <c r="G33" s="247"/>
      <c r="H33" s="246"/>
      <c r="N33" s="245"/>
      <c r="R33" s="246"/>
      <c r="S33" s="246"/>
      <c r="U33" s="246"/>
      <c r="V33" s="247"/>
    </row>
    <row r="34" spans="1:22">
      <c r="A34" s="245">
        <v>19</v>
      </c>
      <c r="B34" t="s">
        <v>181</v>
      </c>
      <c r="D34" s="250"/>
      <c r="E34" s="250"/>
      <c r="F34" s="255">
        <v>10</v>
      </c>
      <c r="G34" s="247"/>
      <c r="H34" s="246"/>
      <c r="N34" s="245"/>
      <c r="R34" s="246"/>
      <c r="S34" s="246"/>
      <c r="U34" s="246"/>
      <c r="V34" s="247"/>
    </row>
    <row r="35" spans="1:22">
      <c r="A35" s="245">
        <v>20</v>
      </c>
      <c r="B35" t="s">
        <v>153</v>
      </c>
      <c r="D35" s="250"/>
      <c r="E35" s="250"/>
      <c r="F35" s="255">
        <v>7</v>
      </c>
      <c r="G35" s="247"/>
      <c r="H35" s="246"/>
      <c r="N35" s="245"/>
      <c r="R35" s="246"/>
      <c r="S35" s="246"/>
      <c r="U35" s="246"/>
      <c r="V35" s="247"/>
    </row>
    <row r="36" spans="1:22">
      <c r="A36" s="245">
        <v>20</v>
      </c>
      <c r="B36" t="s">
        <v>184</v>
      </c>
      <c r="D36" s="250"/>
      <c r="E36" s="250"/>
      <c r="F36" s="255">
        <v>5</v>
      </c>
      <c r="G36" s="247"/>
      <c r="H36" s="246"/>
      <c r="N36" s="245"/>
      <c r="R36" s="246"/>
      <c r="S36" s="246"/>
      <c r="U36" s="246"/>
      <c r="V36" s="247"/>
    </row>
    <row r="37" spans="1:22">
      <c r="A37" s="245">
        <v>20</v>
      </c>
      <c r="B37" t="s">
        <v>185</v>
      </c>
      <c r="D37" s="250"/>
      <c r="E37" s="250"/>
      <c r="F37" s="255">
        <v>5</v>
      </c>
      <c r="G37" s="247"/>
      <c r="H37" s="246"/>
      <c r="N37" s="245"/>
      <c r="R37" s="246"/>
      <c r="S37" s="246"/>
      <c r="U37" s="246"/>
      <c r="V37" s="247"/>
    </row>
    <row r="38" spans="1:22">
      <c r="A38" s="245">
        <v>21</v>
      </c>
      <c r="B38" t="s">
        <v>186</v>
      </c>
      <c r="D38" s="250"/>
      <c r="E38" s="250"/>
      <c r="F38" s="255">
        <v>13</v>
      </c>
      <c r="G38" s="247"/>
      <c r="H38" s="246"/>
      <c r="N38" s="245"/>
      <c r="R38" s="246"/>
      <c r="S38" s="246"/>
      <c r="U38" s="246"/>
      <c r="V38" s="247"/>
    </row>
    <row r="39" spans="1:22">
      <c r="A39" s="245">
        <v>21</v>
      </c>
      <c r="B39" t="s">
        <v>187</v>
      </c>
      <c r="D39" s="250"/>
      <c r="E39" s="250"/>
      <c r="F39" s="255">
        <v>3</v>
      </c>
      <c r="G39" s="247"/>
      <c r="H39" s="246"/>
      <c r="N39" s="245"/>
      <c r="R39" s="246"/>
      <c r="S39" s="246"/>
      <c r="U39" s="246"/>
      <c r="V39" s="247"/>
    </row>
    <row r="40" spans="1:22">
      <c r="A40" s="245">
        <v>21</v>
      </c>
      <c r="B40" t="s">
        <v>188</v>
      </c>
      <c r="D40" s="250"/>
      <c r="E40" s="250"/>
      <c r="F40" s="255">
        <v>3</v>
      </c>
      <c r="G40" s="247"/>
      <c r="H40" s="246"/>
      <c r="N40" s="245"/>
      <c r="R40" s="246"/>
      <c r="S40" s="246"/>
      <c r="U40" s="246"/>
      <c r="V40" s="247"/>
    </row>
    <row r="41" spans="1:22">
      <c r="A41" s="245">
        <v>21</v>
      </c>
      <c r="B41" t="s">
        <v>189</v>
      </c>
      <c r="D41" s="250"/>
      <c r="E41" s="250"/>
      <c r="F41" s="255">
        <v>1</v>
      </c>
      <c r="G41" s="247"/>
      <c r="H41" s="246"/>
      <c r="N41" s="245"/>
      <c r="R41" s="246"/>
      <c r="S41" s="246"/>
      <c r="U41" s="246"/>
      <c r="V41" s="247"/>
    </row>
    <row r="42" spans="1:22">
      <c r="A42" s="245">
        <v>22</v>
      </c>
      <c r="D42" s="250"/>
      <c r="E42" s="250"/>
      <c r="G42" s="247"/>
      <c r="H42" s="246"/>
      <c r="N42" s="245"/>
      <c r="R42" s="246"/>
      <c r="S42" s="246"/>
      <c r="U42" s="246"/>
      <c r="V42" s="247"/>
    </row>
    <row r="43" spans="1:22">
      <c r="A43" s="245">
        <v>23</v>
      </c>
      <c r="D43" s="250"/>
      <c r="E43" s="250"/>
      <c r="G43" s="247"/>
      <c r="H43" s="246"/>
      <c r="N43" s="245"/>
      <c r="R43" s="246"/>
      <c r="S43" s="246"/>
      <c r="U43" s="246"/>
      <c r="V43" s="247"/>
    </row>
    <row r="44" spans="1:22">
      <c r="A44" s="245">
        <v>24</v>
      </c>
      <c r="D44" s="250"/>
      <c r="E44" s="250"/>
      <c r="G44" s="247"/>
      <c r="H44" s="246"/>
      <c r="N44" s="245"/>
      <c r="R44" s="246"/>
      <c r="S44" s="246"/>
      <c r="U44" s="246"/>
      <c r="V44" s="247"/>
    </row>
    <row r="45" spans="1:22">
      <c r="A45" s="245">
        <v>25</v>
      </c>
      <c r="D45" s="250"/>
      <c r="E45" s="250"/>
      <c r="G45" s="247"/>
      <c r="H45" s="246"/>
      <c r="N45" s="245"/>
      <c r="R45" s="246"/>
      <c r="S45" s="246"/>
      <c r="U45" s="246"/>
      <c r="V45" s="247"/>
    </row>
    <row r="46" spans="1:22">
      <c r="A46" s="245">
        <v>26</v>
      </c>
      <c r="D46" s="250"/>
      <c r="E46" s="250"/>
      <c r="G46" s="247"/>
      <c r="H46" s="246"/>
      <c r="N46" s="245"/>
      <c r="R46" s="246"/>
      <c r="S46" s="246"/>
      <c r="U46" s="246"/>
      <c r="V46" s="247"/>
    </row>
    <row r="47" spans="1:22">
      <c r="A47" s="245">
        <v>27</v>
      </c>
      <c r="D47" s="250"/>
      <c r="E47" s="250"/>
      <c r="G47" s="247"/>
      <c r="H47" s="246"/>
      <c r="N47" s="245"/>
      <c r="R47" s="246"/>
      <c r="S47" s="246"/>
      <c r="U47" s="246"/>
      <c r="V47" s="247"/>
    </row>
    <row r="48" spans="1:22">
      <c r="A48" s="245">
        <v>28</v>
      </c>
      <c r="D48" s="250"/>
      <c r="E48" s="250"/>
      <c r="G48" s="247"/>
      <c r="H48" s="246"/>
      <c r="N48" s="245"/>
      <c r="R48" s="246"/>
      <c r="S48" s="246"/>
      <c r="U48" s="246"/>
      <c r="V48" s="247"/>
    </row>
    <row r="49" spans="1:22">
      <c r="A49" s="245">
        <v>29</v>
      </c>
      <c r="D49" s="250"/>
      <c r="E49" s="250"/>
      <c r="G49" s="247"/>
      <c r="H49" s="246"/>
      <c r="N49" s="245"/>
      <c r="R49" s="246"/>
      <c r="S49" s="246"/>
      <c r="U49" s="246"/>
      <c r="V49" s="247"/>
    </row>
    <row r="50" spans="1:22">
      <c r="A50" s="245">
        <v>30</v>
      </c>
      <c r="D50" s="250"/>
      <c r="E50" s="250"/>
      <c r="G50" s="247"/>
      <c r="H50" s="246"/>
      <c r="N50" s="245"/>
      <c r="R50" s="246"/>
      <c r="S50" s="246"/>
      <c r="U50" s="246"/>
      <c r="V50" s="247"/>
    </row>
    <row r="51" spans="1:22">
      <c r="A51" s="245">
        <v>31</v>
      </c>
      <c r="D51" s="250"/>
      <c r="E51" s="250"/>
      <c r="G51" s="247"/>
      <c r="H51" s="246"/>
      <c r="N51" s="245"/>
      <c r="R51" s="246"/>
      <c r="S51" s="246"/>
      <c r="U51" s="246"/>
      <c r="V51" s="247"/>
    </row>
    <row r="52" spans="1:22">
      <c r="A52" s="245">
        <v>32</v>
      </c>
      <c r="D52" s="250"/>
      <c r="E52" s="250"/>
      <c r="G52" s="247"/>
      <c r="H52" s="246"/>
      <c r="N52" s="245"/>
      <c r="R52" s="246"/>
      <c r="S52" s="246"/>
      <c r="U52" s="246"/>
      <c r="V52" s="247"/>
    </row>
    <row r="53" spans="1:22">
      <c r="A53" s="245">
        <v>33</v>
      </c>
      <c r="D53" s="250"/>
      <c r="E53" s="250"/>
      <c r="G53" s="247"/>
      <c r="H53" s="246"/>
      <c r="N53" s="245"/>
      <c r="R53" s="246"/>
      <c r="S53" s="246"/>
      <c r="U53" s="246"/>
      <c r="V53" s="247"/>
    </row>
    <row r="54" spans="1:22">
      <c r="A54" s="245">
        <v>34</v>
      </c>
      <c r="D54" s="250"/>
      <c r="E54" s="250"/>
      <c r="G54" s="247"/>
      <c r="H54" s="246"/>
      <c r="N54" s="245"/>
      <c r="R54" s="246"/>
      <c r="S54" s="246"/>
      <c r="U54" s="246"/>
      <c r="V54" s="247"/>
    </row>
    <row r="55" spans="1:22">
      <c r="A55" s="245">
        <v>35</v>
      </c>
      <c r="D55" s="250"/>
      <c r="E55" s="250"/>
      <c r="G55" s="247"/>
      <c r="H55" s="246"/>
      <c r="N55" s="245"/>
      <c r="R55" s="246"/>
      <c r="S55" s="246"/>
      <c r="U55" s="246"/>
      <c r="V55" s="247"/>
    </row>
    <row r="56" spans="1:22">
      <c r="A56" s="245">
        <v>36</v>
      </c>
      <c r="D56" s="250"/>
      <c r="E56" s="250"/>
      <c r="G56" s="247"/>
      <c r="H56" s="246"/>
      <c r="N56" s="245"/>
      <c r="R56" s="246"/>
      <c r="S56" s="246"/>
      <c r="U56" s="246"/>
      <c r="V56" s="247"/>
    </row>
    <row r="57" spans="1:22">
      <c r="A57" s="245">
        <v>37</v>
      </c>
      <c r="D57" s="250"/>
      <c r="E57" s="250"/>
      <c r="G57" s="247"/>
      <c r="H57" s="246"/>
      <c r="N57" s="245"/>
      <c r="R57" s="246"/>
      <c r="S57" s="246"/>
      <c r="U57" s="246"/>
      <c r="V57" s="247"/>
    </row>
    <row r="58" spans="1:22">
      <c r="A58" s="245">
        <v>38</v>
      </c>
      <c r="D58" s="250"/>
      <c r="E58" s="250"/>
      <c r="G58" s="247"/>
      <c r="H58" s="246"/>
      <c r="N58" s="245"/>
      <c r="R58" s="246"/>
      <c r="S58" s="246"/>
      <c r="U58" s="246"/>
      <c r="V58" s="247"/>
    </row>
    <row r="59" spans="1:22">
      <c r="A59" s="245">
        <v>39</v>
      </c>
      <c r="D59" s="250"/>
      <c r="E59" s="250"/>
      <c r="G59" s="247"/>
      <c r="H59" s="246"/>
      <c r="N59" s="245"/>
      <c r="R59" s="246"/>
      <c r="S59" s="246"/>
      <c r="U59" s="246"/>
      <c r="V59" s="247"/>
    </row>
    <row r="60" spans="1:22">
      <c r="A60" s="245">
        <v>40</v>
      </c>
      <c r="D60" s="250"/>
      <c r="E60" s="250"/>
      <c r="G60" s="247"/>
      <c r="H60" s="246"/>
      <c r="N60" s="245"/>
      <c r="R60" s="246"/>
      <c r="S60" s="246"/>
      <c r="U60" s="246"/>
      <c r="V60" s="247"/>
    </row>
    <row r="61" spans="1:22">
      <c r="A61" s="245">
        <v>41</v>
      </c>
      <c r="D61" s="250"/>
      <c r="E61" s="250"/>
      <c r="G61" s="247"/>
      <c r="H61" s="246"/>
      <c r="N61" s="245"/>
      <c r="R61" s="246"/>
      <c r="S61" s="246"/>
      <c r="U61" s="246"/>
      <c r="V61" s="247"/>
    </row>
    <row r="62" spans="1:22">
      <c r="A62" s="245">
        <v>42</v>
      </c>
      <c r="D62" s="250"/>
      <c r="E62" s="250"/>
      <c r="G62" s="247"/>
      <c r="H62" s="246"/>
      <c r="N62" s="245"/>
      <c r="R62" s="246"/>
      <c r="S62" s="246"/>
      <c r="U62" s="246"/>
      <c r="V62" s="247"/>
    </row>
    <row r="63" spans="1:22">
      <c r="A63" s="245">
        <v>43</v>
      </c>
      <c r="D63" s="250"/>
      <c r="E63" s="250"/>
      <c r="G63" s="247"/>
      <c r="H63" s="246"/>
      <c r="N63" s="245"/>
      <c r="R63" s="246"/>
      <c r="S63" s="246"/>
      <c r="U63" s="246"/>
      <c r="V63" s="247"/>
    </row>
    <row r="64" spans="1:22">
      <c r="A64" s="245">
        <v>44</v>
      </c>
      <c r="D64" s="250"/>
      <c r="E64" s="250"/>
      <c r="G64" s="247"/>
      <c r="H64" s="246"/>
      <c r="N64" s="245"/>
      <c r="R64" s="246"/>
      <c r="S64" s="246"/>
      <c r="U64" s="246"/>
      <c r="V64" s="247"/>
    </row>
    <row r="65" spans="1:22">
      <c r="A65" s="245">
        <v>45</v>
      </c>
      <c r="D65" s="250"/>
      <c r="E65" s="250"/>
      <c r="G65" s="247"/>
      <c r="H65" s="246"/>
      <c r="N65" s="245"/>
      <c r="R65" s="246"/>
      <c r="S65" s="246"/>
      <c r="U65" s="246"/>
      <c r="V65" s="247"/>
    </row>
    <row r="66" spans="1:22">
      <c r="A66" s="245">
        <v>46</v>
      </c>
      <c r="D66" s="250"/>
      <c r="E66" s="250"/>
      <c r="G66" s="247"/>
      <c r="H66" s="246"/>
      <c r="N66" s="245"/>
      <c r="R66" s="246"/>
      <c r="S66" s="246"/>
      <c r="U66" s="246"/>
      <c r="V66" s="247"/>
    </row>
    <row r="67" spans="1:22">
      <c r="A67" s="245">
        <v>47</v>
      </c>
      <c r="D67" s="250"/>
      <c r="E67" s="250"/>
      <c r="G67" s="247"/>
      <c r="H67" s="246"/>
      <c r="N67" s="245"/>
      <c r="R67" s="246"/>
      <c r="S67" s="246"/>
      <c r="U67" s="246"/>
      <c r="V67" s="247"/>
    </row>
    <row r="68" spans="1:22">
      <c r="A68" s="245">
        <v>48</v>
      </c>
      <c r="D68" s="250"/>
      <c r="E68" s="250"/>
      <c r="G68" s="247"/>
      <c r="H68" s="246"/>
      <c r="N68" s="245"/>
      <c r="R68" s="246"/>
      <c r="S68" s="246"/>
      <c r="U68" s="246"/>
      <c r="V68" s="247"/>
    </row>
    <row r="69" spans="1:22">
      <c r="A69" s="245">
        <v>49</v>
      </c>
      <c r="D69" s="250"/>
      <c r="E69" s="250"/>
      <c r="G69" s="247"/>
      <c r="H69" s="246"/>
      <c r="N69" s="245"/>
      <c r="R69" s="246"/>
      <c r="S69" s="246"/>
      <c r="U69" s="246"/>
      <c r="V69" s="247"/>
    </row>
    <row r="70" spans="1:22">
      <c r="A70" s="245">
        <v>50</v>
      </c>
      <c r="D70" s="250"/>
      <c r="E70" s="250"/>
      <c r="G70" s="247"/>
      <c r="H70" s="246"/>
      <c r="N70" s="245"/>
      <c r="R70" s="246"/>
      <c r="S70" s="246"/>
      <c r="U70" s="246"/>
      <c r="V70" s="247"/>
    </row>
    <row r="71" spans="1:22">
      <c r="A71" s="245">
        <v>51</v>
      </c>
      <c r="B71" s="190" t="s">
        <v>156</v>
      </c>
      <c r="D71" s="250"/>
      <c r="E71" s="250"/>
      <c r="F71" s="255">
        <v>13</v>
      </c>
      <c r="G71" s="247"/>
      <c r="H71" s="246"/>
      <c r="N71" s="245"/>
      <c r="R71" s="246"/>
      <c r="S71" s="246"/>
      <c r="U71" s="246"/>
      <c r="V71" s="247"/>
    </row>
    <row r="72" spans="1:22">
      <c r="A72" s="245">
        <v>52</v>
      </c>
      <c r="D72" s="250"/>
      <c r="E72" s="250"/>
      <c r="G72" s="247"/>
      <c r="H72" s="246"/>
      <c r="N72" s="245"/>
      <c r="R72" s="246"/>
      <c r="S72" s="246"/>
      <c r="U72" s="246"/>
      <c r="V72" s="247"/>
    </row>
    <row r="73" spans="1:22">
      <c r="A73" s="245">
        <v>53</v>
      </c>
      <c r="D73" s="250"/>
      <c r="E73" s="250"/>
      <c r="G73" s="247"/>
      <c r="H73" s="246"/>
      <c r="N73" s="245"/>
      <c r="R73" s="246"/>
      <c r="S73" s="246"/>
      <c r="U73" s="246"/>
      <c r="V73" s="247"/>
    </row>
    <row r="74" spans="1:22">
      <c r="A74" s="245">
        <v>54</v>
      </c>
      <c r="B74" t="s">
        <v>157</v>
      </c>
      <c r="D74" s="250"/>
      <c r="E74" s="250"/>
      <c r="G74" s="247"/>
      <c r="H74" s="246"/>
      <c r="N74" s="245"/>
      <c r="R74" s="246"/>
      <c r="S74" s="246"/>
      <c r="U74" s="246"/>
      <c r="V74" s="247"/>
    </row>
    <row r="75" spans="1:22">
      <c r="A75" s="245">
        <v>55</v>
      </c>
      <c r="D75" s="250"/>
      <c r="E75" s="250"/>
      <c r="G75" s="247"/>
      <c r="H75" s="246"/>
      <c r="N75" s="245"/>
      <c r="R75" s="246"/>
      <c r="S75" s="246"/>
      <c r="U75" s="246"/>
      <c r="V75" s="247"/>
    </row>
    <row r="76" spans="1:22">
      <c r="A76" s="245">
        <v>56</v>
      </c>
      <c r="D76" s="250"/>
      <c r="E76" s="250"/>
      <c r="G76" s="247"/>
      <c r="H76" s="246"/>
      <c r="N76" s="245"/>
      <c r="R76" s="246"/>
      <c r="S76" s="246"/>
      <c r="U76" s="246"/>
      <c r="V76" s="247"/>
    </row>
    <row r="77" spans="1:22">
      <c r="A77" s="245">
        <v>57</v>
      </c>
      <c r="D77" s="250"/>
      <c r="E77" s="250"/>
      <c r="G77" s="247"/>
      <c r="H77" s="246"/>
      <c r="N77" s="245"/>
      <c r="R77" s="246"/>
      <c r="S77" s="246"/>
      <c r="U77" s="246"/>
      <c r="V77" s="247"/>
    </row>
    <row r="78" spans="1:22">
      <c r="A78" s="245">
        <v>58</v>
      </c>
      <c r="D78" s="250"/>
      <c r="E78" s="250"/>
      <c r="G78" s="247"/>
      <c r="H78" s="246"/>
      <c r="N78" s="245"/>
      <c r="R78" s="246"/>
      <c r="S78" s="246"/>
      <c r="U78" s="246"/>
      <c r="V78" s="247"/>
    </row>
    <row r="79" spans="1:22">
      <c r="A79" s="245">
        <v>59</v>
      </c>
      <c r="D79" s="250"/>
      <c r="E79" s="250"/>
      <c r="G79" s="247"/>
      <c r="H79" s="246"/>
      <c r="N79" s="245"/>
      <c r="R79" s="246"/>
      <c r="S79" s="246"/>
      <c r="U79" s="246"/>
      <c r="V79" s="247"/>
    </row>
    <row r="80" spans="1:22">
      <c r="A80" s="245">
        <v>60</v>
      </c>
      <c r="D80" s="250"/>
      <c r="E80" s="250"/>
      <c r="G80" s="247"/>
      <c r="H80" s="246"/>
      <c r="N80" s="245"/>
      <c r="R80" s="246"/>
      <c r="S80" s="246"/>
      <c r="U80" s="246"/>
      <c r="V80" s="247"/>
    </row>
    <row r="81" spans="1:22">
      <c r="A81" s="245">
        <v>61</v>
      </c>
      <c r="D81" s="250"/>
      <c r="E81" s="250"/>
      <c r="G81" s="247"/>
      <c r="H81" s="246"/>
      <c r="N81" s="245"/>
      <c r="R81" s="246"/>
      <c r="S81" s="246"/>
      <c r="U81" s="246"/>
      <c r="V81" s="247"/>
    </row>
    <row r="82" spans="1:22">
      <c r="A82" s="245">
        <v>62</v>
      </c>
      <c r="D82" s="250"/>
      <c r="E82" s="250"/>
      <c r="G82" s="247"/>
      <c r="H82" s="246"/>
      <c r="N82" s="245"/>
      <c r="R82" s="246"/>
      <c r="S82" s="246"/>
      <c r="U82" s="246"/>
      <c r="V82" s="247"/>
    </row>
    <row r="83" spans="1:22">
      <c r="A83" s="245">
        <v>63</v>
      </c>
      <c r="D83" s="250"/>
      <c r="E83" s="250"/>
      <c r="G83" s="247"/>
      <c r="H83" s="246"/>
      <c r="N83" s="245"/>
      <c r="R83" s="246"/>
      <c r="S83" s="246"/>
      <c r="U83" s="246"/>
      <c r="V83" s="247"/>
    </row>
    <row r="84" spans="1:22">
      <c r="A84" s="245">
        <v>64</v>
      </c>
      <c r="D84" s="250"/>
      <c r="E84" s="250"/>
      <c r="G84" s="247"/>
      <c r="H84" s="246"/>
      <c r="N84" s="245"/>
      <c r="R84" s="246"/>
      <c r="S84" s="246"/>
      <c r="U84" s="246"/>
      <c r="V84" s="247"/>
    </row>
    <row r="85" spans="1:22">
      <c r="A85" s="245">
        <v>65</v>
      </c>
      <c r="D85" s="250"/>
      <c r="E85" s="250"/>
      <c r="G85" s="247"/>
      <c r="H85" s="246"/>
      <c r="N85" s="245"/>
      <c r="R85" s="246"/>
      <c r="S85" s="246"/>
      <c r="U85" s="246"/>
      <c r="V85" s="247"/>
    </row>
    <row r="86" spans="1:22">
      <c r="A86" s="245">
        <v>66</v>
      </c>
      <c r="D86" s="250"/>
      <c r="E86" s="250"/>
      <c r="G86" s="247"/>
      <c r="H86" s="246"/>
      <c r="N86" s="245"/>
      <c r="R86" s="248"/>
      <c r="S86" s="248"/>
      <c r="U86" s="246"/>
      <c r="V86" s="245"/>
    </row>
    <row r="87" spans="1:22">
      <c r="A87" s="245">
        <v>67</v>
      </c>
      <c r="D87" s="250"/>
      <c r="E87" s="250"/>
      <c r="G87" s="247"/>
    </row>
    <row r="88" spans="1:22">
      <c r="A88" s="245">
        <v>68</v>
      </c>
      <c r="D88" s="250"/>
      <c r="E88" s="250"/>
      <c r="G88" s="247"/>
    </row>
    <row r="89" spans="1:22">
      <c r="A89" s="245">
        <v>69</v>
      </c>
      <c r="D89" s="250"/>
      <c r="E89" s="250"/>
      <c r="G89" s="247"/>
    </row>
    <row r="90" spans="1:22">
      <c r="A90" s="245">
        <v>70</v>
      </c>
      <c r="D90" s="250"/>
      <c r="E90" s="250"/>
      <c r="G90" s="247"/>
    </row>
    <row r="91" spans="1:22">
      <c r="A91" s="245">
        <v>71</v>
      </c>
      <c r="D91" s="250"/>
      <c r="E91" s="250"/>
      <c r="G91" s="247"/>
    </row>
    <row r="92" spans="1:22">
      <c r="A92" s="245">
        <v>72</v>
      </c>
      <c r="D92" s="250"/>
      <c r="E92" s="250"/>
      <c r="G92" s="247"/>
    </row>
    <row r="93" spans="1:22">
      <c r="A93" s="245">
        <v>73</v>
      </c>
      <c r="D93" s="250"/>
      <c r="E93" s="250"/>
      <c r="G93" s="247"/>
    </row>
    <row r="94" spans="1:22">
      <c r="A94" s="245">
        <v>74</v>
      </c>
      <c r="D94" s="250"/>
      <c r="E94" s="250"/>
      <c r="G94" s="247"/>
    </row>
    <row r="95" spans="1:22">
      <c r="A95" s="245">
        <v>75</v>
      </c>
      <c r="D95" s="250"/>
      <c r="E95" s="250"/>
      <c r="G95" s="247"/>
    </row>
    <row r="96" spans="1:22">
      <c r="A96" s="245">
        <v>76</v>
      </c>
      <c r="D96" s="250"/>
      <c r="E96" s="250"/>
      <c r="G96" s="247"/>
    </row>
    <row r="97" spans="1:24">
      <c r="A97" s="245">
        <v>77</v>
      </c>
      <c r="D97" s="250"/>
      <c r="E97" s="250"/>
      <c r="G97" s="247"/>
    </row>
    <row r="98" spans="1:24">
      <c r="A98" s="245">
        <v>78</v>
      </c>
      <c r="D98" s="250"/>
      <c r="E98" s="250"/>
      <c r="G98" s="247"/>
    </row>
    <row r="99" spans="1:24" s="245" customFormat="1">
      <c r="A99" s="245">
        <v>79</v>
      </c>
      <c r="B99"/>
      <c r="C99"/>
      <c r="D99" s="250"/>
      <c r="E99" s="250"/>
      <c r="F99" s="255"/>
      <c r="G99" s="247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s="245" customFormat="1">
      <c r="A100" s="245">
        <v>80</v>
      </c>
      <c r="B100"/>
      <c r="C100"/>
      <c r="D100" s="250"/>
      <c r="E100" s="250"/>
      <c r="F100" s="255"/>
      <c r="G100" s="247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s="245" customFormat="1">
      <c r="A101" s="245">
        <v>81</v>
      </c>
      <c r="B101"/>
      <c r="C101"/>
      <c r="D101" s="250"/>
      <c r="E101" s="250"/>
      <c r="F101" s="255"/>
      <c r="G101" s="247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s="245" customFormat="1">
      <c r="A102" s="245">
        <v>82</v>
      </c>
      <c r="B102"/>
      <c r="C102"/>
      <c r="D102" s="250"/>
      <c r="E102" s="250"/>
      <c r="F102" s="255"/>
      <c r="G102" s="247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s="245" customFormat="1">
      <c r="A103" s="245">
        <v>83</v>
      </c>
      <c r="B103"/>
      <c r="C103"/>
      <c r="D103" s="250"/>
      <c r="E103" s="250"/>
      <c r="F103" s="255"/>
      <c r="G103" s="247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s="245" customFormat="1">
      <c r="A104" s="245">
        <v>84</v>
      </c>
      <c r="B104"/>
      <c r="C104"/>
      <c r="D104" s="250"/>
      <c r="E104" s="250"/>
      <c r="F104" s="255"/>
      <c r="G104" s="247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s="245" customFormat="1">
      <c r="A105" s="245">
        <v>85</v>
      </c>
      <c r="B105"/>
      <c r="C105"/>
      <c r="D105" s="250"/>
      <c r="E105" s="250"/>
      <c r="F105" s="255"/>
      <c r="G105" s="247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s="245" customFormat="1">
      <c r="A106" s="245">
        <v>86</v>
      </c>
      <c r="B106"/>
      <c r="C106"/>
      <c r="D106" s="250"/>
      <c r="E106" s="250"/>
      <c r="F106" s="255"/>
      <c r="G106" s="247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s="245" customFormat="1">
      <c r="A107" s="245">
        <v>87</v>
      </c>
      <c r="B107"/>
      <c r="C107"/>
      <c r="D107" s="250"/>
      <c r="E107" s="250"/>
      <c r="F107" s="255"/>
      <c r="G107" s="24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s="245" customFormat="1">
      <c r="A108" s="245">
        <v>88</v>
      </c>
      <c r="B108"/>
      <c r="C108"/>
      <c r="D108" s="250"/>
      <c r="E108" s="250"/>
      <c r="F108" s="255"/>
      <c r="G108" s="247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s="245" customFormat="1">
      <c r="A109" s="245">
        <v>89</v>
      </c>
      <c r="B109"/>
      <c r="C109"/>
      <c r="D109" s="250"/>
      <c r="E109" s="250"/>
      <c r="F109" s="255"/>
      <c r="G109" s="247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s="245" customFormat="1">
      <c r="A110" s="245">
        <v>90</v>
      </c>
      <c r="B110"/>
      <c r="C110"/>
      <c r="D110" s="250"/>
      <c r="E110" s="250"/>
      <c r="F110" s="255"/>
      <c r="G110" s="247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s="245" customFormat="1">
      <c r="A111" s="245">
        <v>91</v>
      </c>
      <c r="B111"/>
      <c r="C111"/>
      <c r="D111" s="250"/>
      <c r="E111" s="250"/>
      <c r="F111" s="255"/>
      <c r="G111" s="247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s="245" customFormat="1">
      <c r="A112" s="245">
        <v>92</v>
      </c>
      <c r="B112"/>
      <c r="C112"/>
      <c r="D112" s="250"/>
      <c r="E112" s="250"/>
      <c r="F112" s="255"/>
      <c r="G112" s="247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s="245" customFormat="1">
      <c r="A113" s="245">
        <v>93</v>
      </c>
      <c r="B113"/>
      <c r="C113"/>
      <c r="D113" s="250"/>
      <c r="E113" s="250"/>
      <c r="F113" s="255"/>
      <c r="G113" s="247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s="245" customFormat="1">
      <c r="A114" s="245">
        <v>94</v>
      </c>
      <c r="B114"/>
      <c r="C114"/>
      <c r="D114" s="250"/>
      <c r="E114" s="250"/>
      <c r="F114" s="255"/>
      <c r="G114" s="247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s="245" customFormat="1">
      <c r="A115" s="245">
        <v>95</v>
      </c>
      <c r="B115"/>
      <c r="C115"/>
      <c r="D115" s="250"/>
      <c r="E115" s="250"/>
      <c r="F115" s="255"/>
      <c r="G115" s="247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s="245" customFormat="1">
      <c r="A116" s="245">
        <v>96</v>
      </c>
      <c r="B116"/>
      <c r="C116"/>
      <c r="D116" s="250"/>
      <c r="E116" s="250"/>
      <c r="F116" s="255"/>
      <c r="G116" s="247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s="245" customFormat="1">
      <c r="A117" s="245">
        <v>97</v>
      </c>
      <c r="B117"/>
      <c r="C117"/>
      <c r="D117" s="250"/>
      <c r="E117" s="250"/>
      <c r="F117" s="255"/>
      <c r="G117" s="24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s="245" customFormat="1">
      <c r="A118" s="245">
        <v>98</v>
      </c>
      <c r="B118"/>
      <c r="C118"/>
      <c r="D118" s="250"/>
      <c r="E118" s="250"/>
      <c r="F118" s="255"/>
      <c r="G118" s="247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s="245" customFormat="1">
      <c r="A119" s="245">
        <v>99</v>
      </c>
      <c r="B119"/>
      <c r="C119"/>
      <c r="D119" s="250"/>
      <c r="E119" s="250"/>
      <c r="F119" s="255"/>
      <c r="G119" s="247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s="245" customFormat="1">
      <c r="A120" s="245">
        <v>100</v>
      </c>
      <c r="B120"/>
      <c r="C120"/>
      <c r="D120" s="250"/>
      <c r="E120" s="250"/>
      <c r="F120" s="255"/>
      <c r="G120" s="247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s="245" customFormat="1">
      <c r="B121"/>
      <c r="C121"/>
      <c r="D121" s="250"/>
      <c r="E121" s="250"/>
      <c r="F121" s="255"/>
      <c r="G121" s="247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s="245" customFormat="1">
      <c r="B122"/>
      <c r="C122"/>
      <c r="D122" s="250"/>
      <c r="E122" s="250"/>
      <c r="F122" s="255"/>
      <c r="G122" s="247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s="245" customFormat="1">
      <c r="B123"/>
      <c r="C123"/>
      <c r="D123" s="250"/>
      <c r="E123" s="250"/>
      <c r="F123" s="255"/>
      <c r="G123" s="247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s="245" customFormat="1">
      <c r="B124"/>
      <c r="C124"/>
      <c r="D124" s="250"/>
      <c r="E124" s="250"/>
      <c r="F124" s="255"/>
      <c r="G124" s="247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s="245" customFormat="1">
      <c r="B125"/>
      <c r="C125"/>
      <c r="D125" s="250"/>
      <c r="E125" s="250"/>
      <c r="F125" s="255"/>
      <c r="G125" s="247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s="245" customFormat="1">
      <c r="B126"/>
      <c r="C126"/>
      <c r="D126" s="250"/>
      <c r="E126" s="250"/>
      <c r="F126" s="255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s="245" customFormat="1">
      <c r="B127"/>
      <c r="C127"/>
      <c r="D127" s="250"/>
      <c r="E127" s="250"/>
      <c r="F127" s="255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s="245" customFormat="1">
      <c r="B128"/>
      <c r="C128"/>
      <c r="D128" s="250"/>
      <c r="E128" s="250"/>
      <c r="F128" s="255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s="245" customFormat="1">
      <c r="B129"/>
      <c r="C129"/>
      <c r="D129" s="250"/>
      <c r="E129" s="250"/>
      <c r="F129" s="255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s="245" customFormat="1">
      <c r="B130"/>
      <c r="C130"/>
      <c r="D130" s="250"/>
      <c r="E130" s="250"/>
      <c r="F130" s="255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s="245" customFormat="1">
      <c r="B131"/>
      <c r="C131"/>
      <c r="D131" s="250"/>
      <c r="E131" s="250"/>
      <c r="F131" s="255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s="245" customFormat="1">
      <c r="B132"/>
      <c r="C132"/>
      <c r="D132" s="250"/>
      <c r="E132" s="250"/>
      <c r="F132" s="255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s="245" customFormat="1">
      <c r="B133"/>
      <c r="C133"/>
      <c r="D133" s="250"/>
      <c r="E133" s="250"/>
      <c r="F133" s="255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s="245" customFormat="1">
      <c r="B134"/>
      <c r="C134"/>
      <c r="D134" s="250"/>
      <c r="E134" s="250"/>
      <c r="F134" s="255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s="245" customFormat="1">
      <c r="B135"/>
      <c r="C135"/>
      <c r="D135" s="250"/>
      <c r="E135" s="250"/>
      <c r="F135" s="25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s="245" customFormat="1">
      <c r="B136"/>
      <c r="C136"/>
      <c r="D136" s="250"/>
      <c r="E136" s="250"/>
      <c r="F136" s="255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s="245" customFormat="1">
      <c r="B137"/>
      <c r="C137"/>
      <c r="D137" s="250"/>
      <c r="E137" s="250"/>
      <c r="F137" s="255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s="245" customFormat="1">
      <c r="B138"/>
      <c r="C138"/>
      <c r="D138" s="250"/>
      <c r="E138" s="250"/>
      <c r="F138" s="255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s="245" customFormat="1">
      <c r="B139"/>
      <c r="C139"/>
      <c r="D139" s="250"/>
      <c r="E139" s="250"/>
      <c r="F139" s="255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s="245" customFormat="1">
      <c r="B140"/>
      <c r="C140"/>
      <c r="D140" s="250"/>
      <c r="E140" s="250"/>
      <c r="F140" s="255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2:24" s="245" customFormat="1">
      <c r="B141"/>
      <c r="C141"/>
      <c r="D141" s="250"/>
      <c r="E141" s="250"/>
      <c r="F141" s="255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2:24" s="245" customFormat="1">
      <c r="B142"/>
      <c r="C142"/>
      <c r="D142" s="250"/>
      <c r="E142" s="250"/>
      <c r="F142" s="255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2:24" s="245" customFormat="1">
      <c r="B143"/>
      <c r="C143"/>
      <c r="D143" s="250"/>
      <c r="E143" s="250"/>
      <c r="F143" s="255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2:24" s="245" customFormat="1">
      <c r="B144"/>
      <c r="C144"/>
      <c r="D144" s="250"/>
      <c r="E144" s="250"/>
      <c r="F144" s="255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2:24" s="245" customFormat="1">
      <c r="B145"/>
      <c r="C145"/>
      <c r="D145" s="250"/>
      <c r="E145" s="250"/>
      <c r="F145" s="25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2:24" s="245" customFormat="1">
      <c r="B146"/>
      <c r="C146"/>
      <c r="D146" s="250"/>
      <c r="E146" s="250"/>
      <c r="F146" s="255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2:24" s="245" customFormat="1">
      <c r="B147"/>
      <c r="C147"/>
      <c r="D147" s="250"/>
      <c r="E147" s="250"/>
      <c r="F147" s="255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2:24" s="245" customFormat="1">
      <c r="B148"/>
      <c r="C148"/>
      <c r="D148" s="250"/>
      <c r="E148" s="250"/>
      <c r="F148" s="255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2:24" s="245" customFormat="1">
      <c r="B149"/>
      <c r="C149"/>
      <c r="D149" s="250"/>
      <c r="E149" s="250"/>
      <c r="F149" s="255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2:24" s="245" customFormat="1">
      <c r="B150"/>
      <c r="C150"/>
      <c r="D150" s="250"/>
      <c r="E150" s="250"/>
      <c r="F150" s="255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2:24" s="245" customFormat="1">
      <c r="B151"/>
      <c r="C151"/>
      <c r="D151" s="250"/>
      <c r="E151" s="250"/>
      <c r="F151" s="255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2:24" s="245" customFormat="1">
      <c r="B152"/>
      <c r="C152"/>
      <c r="D152" s="250"/>
      <c r="E152" s="250"/>
      <c r="F152" s="255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2:24" s="245" customFormat="1">
      <c r="B153"/>
      <c r="C153"/>
      <c r="D153" s="250"/>
      <c r="E153" s="250"/>
      <c r="F153" s="255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2:24" s="245" customFormat="1">
      <c r="B154"/>
      <c r="C154"/>
      <c r="D154" s="250"/>
      <c r="E154" s="250"/>
      <c r="F154" s="255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2:24" s="245" customFormat="1">
      <c r="B155"/>
      <c r="C155"/>
      <c r="D155" s="250"/>
      <c r="E155" s="250"/>
      <c r="F155" s="2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2:24" s="245" customFormat="1">
      <c r="B156"/>
      <c r="C156"/>
      <c r="D156" s="250"/>
      <c r="E156" s="250"/>
      <c r="F156" s="255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2:24" s="245" customFormat="1">
      <c r="B157"/>
      <c r="C157"/>
      <c r="D157" s="250"/>
      <c r="E157" s="250"/>
      <c r="F157" s="255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2:24" s="245" customFormat="1">
      <c r="B158"/>
      <c r="C158"/>
      <c r="D158" s="250"/>
      <c r="E158" s="250"/>
      <c r="F158" s="255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2:24" s="245" customFormat="1">
      <c r="B159"/>
      <c r="C159"/>
      <c r="D159" s="250"/>
      <c r="E159" s="250"/>
      <c r="F159" s="255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2:24" s="245" customFormat="1">
      <c r="B160"/>
      <c r="C160"/>
      <c r="D160" s="250"/>
      <c r="E160" s="250"/>
      <c r="F160" s="255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2:24" s="245" customFormat="1">
      <c r="B161"/>
      <c r="C161"/>
      <c r="D161" s="250"/>
      <c r="E161" s="250"/>
      <c r="F161" s="255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2:24" s="245" customFormat="1">
      <c r="B162"/>
      <c r="C162"/>
      <c r="D162" s="250"/>
      <c r="E162" s="250"/>
      <c r="F162" s="255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2:24" s="245" customFormat="1">
      <c r="B163"/>
      <c r="C163"/>
      <c r="D163" s="250"/>
      <c r="E163" s="250"/>
      <c r="F163" s="255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2:24" s="245" customFormat="1">
      <c r="B164"/>
      <c r="C164"/>
      <c r="D164" s="250"/>
      <c r="E164" s="250"/>
      <c r="F164" s="255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2:24" s="245" customFormat="1">
      <c r="B165"/>
      <c r="C165"/>
      <c r="D165" s="250"/>
      <c r="E165" s="250"/>
      <c r="F165" s="25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2:24" s="245" customFormat="1">
      <c r="B166"/>
      <c r="C166"/>
      <c r="D166" s="250"/>
      <c r="E166" s="250"/>
      <c r="F166" s="255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2:24" s="245" customFormat="1">
      <c r="B167"/>
      <c r="C167"/>
      <c r="D167" s="250"/>
      <c r="E167" s="250"/>
      <c r="F167" s="255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2:24" s="245" customFormat="1">
      <c r="B168"/>
      <c r="C168"/>
      <c r="D168" s="250"/>
      <c r="E168" s="250"/>
      <c r="F168" s="255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2:24" s="245" customFormat="1">
      <c r="B169"/>
      <c r="C169"/>
      <c r="D169" s="250"/>
      <c r="E169" s="250"/>
      <c r="F169" s="255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2:24" s="245" customFormat="1">
      <c r="B170"/>
      <c r="C170"/>
      <c r="D170" s="250"/>
      <c r="E170" s="250"/>
      <c r="F170" s="255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2:24" s="245" customFormat="1">
      <c r="B171"/>
      <c r="C171"/>
      <c r="D171" s="250"/>
      <c r="E171" s="250"/>
      <c r="F171" s="255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2:24" s="245" customFormat="1">
      <c r="B172"/>
      <c r="C172"/>
      <c r="D172" s="250"/>
      <c r="E172" s="250"/>
      <c r="F172" s="255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2:24" s="245" customFormat="1">
      <c r="B173"/>
      <c r="C173"/>
      <c r="D173" s="250"/>
      <c r="E173" s="250"/>
      <c r="F173" s="255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2:24" s="245" customFormat="1">
      <c r="B174"/>
      <c r="C174"/>
      <c r="D174" s="250"/>
      <c r="E174" s="250"/>
      <c r="F174" s="255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2:24" s="245" customFormat="1">
      <c r="B175"/>
      <c r="C175"/>
      <c r="D175" s="250"/>
      <c r="E175" s="250"/>
      <c r="F175" s="25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2:24" s="245" customFormat="1">
      <c r="B176"/>
      <c r="C176"/>
      <c r="D176" s="250"/>
      <c r="E176" s="250"/>
      <c r="F176" s="255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2:24" s="245" customFormat="1">
      <c r="B177"/>
      <c r="C177"/>
      <c r="D177" s="250"/>
      <c r="E177" s="250"/>
      <c r="F177" s="255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2:24" s="245" customFormat="1">
      <c r="B178"/>
      <c r="C178"/>
      <c r="D178" s="250"/>
      <c r="E178" s="250"/>
      <c r="F178" s="255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2:24" s="245" customFormat="1">
      <c r="B179"/>
      <c r="C179"/>
      <c r="D179" s="250"/>
      <c r="E179" s="250"/>
      <c r="F179" s="255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2:24" s="245" customFormat="1">
      <c r="B180"/>
      <c r="C180"/>
      <c r="D180" s="250"/>
      <c r="E180" s="250"/>
      <c r="F180" s="255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2:24" s="245" customFormat="1">
      <c r="B181"/>
      <c r="C181"/>
      <c r="D181" s="250"/>
      <c r="E181" s="250"/>
      <c r="F181" s="255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2:24" s="245" customFormat="1">
      <c r="B182"/>
      <c r="C182"/>
      <c r="D182" s="250"/>
      <c r="E182" s="250"/>
      <c r="F182" s="255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2:24" s="245" customFormat="1">
      <c r="B183"/>
      <c r="C183"/>
      <c r="D183" s="250"/>
      <c r="E183" s="250"/>
      <c r="F183" s="255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2:24" s="245" customFormat="1">
      <c r="B184"/>
      <c r="C184"/>
      <c r="D184" s="250"/>
      <c r="E184" s="250"/>
      <c r="F184" s="255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2:24" s="245" customFormat="1">
      <c r="B185"/>
      <c r="C185"/>
      <c r="D185" s="250"/>
      <c r="E185" s="250"/>
      <c r="F185" s="25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2:24" s="245" customFormat="1">
      <c r="B186"/>
      <c r="C186"/>
      <c r="D186" s="250"/>
      <c r="E186" s="250"/>
      <c r="F186" s="255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2:24" s="245" customFormat="1">
      <c r="B187"/>
      <c r="C187"/>
      <c r="D187" s="250"/>
      <c r="E187" s="250"/>
      <c r="F187" s="255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2:24" s="245" customFormat="1">
      <c r="B188"/>
      <c r="C188"/>
      <c r="D188" s="250"/>
      <c r="E188" s="250"/>
      <c r="F188" s="255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2:24" s="245" customFormat="1">
      <c r="B189"/>
      <c r="C189"/>
      <c r="D189" s="250"/>
      <c r="E189" s="250"/>
      <c r="F189" s="255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2:24" s="245" customFormat="1">
      <c r="B190"/>
      <c r="C190"/>
      <c r="D190" s="250"/>
      <c r="E190" s="250"/>
      <c r="F190" s="255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2:24" s="245" customFormat="1">
      <c r="B191"/>
      <c r="C191"/>
      <c r="D191" s="250"/>
      <c r="E191" s="250"/>
      <c r="F191" s="255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2:24" s="245" customFormat="1">
      <c r="B192"/>
      <c r="C192"/>
      <c r="D192" s="250"/>
      <c r="E192" s="250"/>
      <c r="F192" s="255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2:24" s="245" customFormat="1">
      <c r="B193"/>
      <c r="C193"/>
      <c r="D193" s="250"/>
      <c r="E193" s="250"/>
      <c r="F193" s="255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2:24" s="245" customFormat="1">
      <c r="B194"/>
      <c r="C194"/>
      <c r="D194" s="250"/>
      <c r="E194" s="250"/>
      <c r="F194" s="255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2:24" s="245" customFormat="1">
      <c r="B195"/>
      <c r="C195"/>
      <c r="D195" s="250"/>
      <c r="E195" s="250"/>
      <c r="F195" s="25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2:24" s="245" customFormat="1">
      <c r="B196"/>
      <c r="C196"/>
      <c r="D196" s="250"/>
      <c r="E196" s="250"/>
      <c r="F196" s="255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2:24" s="245" customFormat="1">
      <c r="B197"/>
      <c r="C197"/>
      <c r="D197" s="250"/>
      <c r="E197" s="250"/>
      <c r="F197" s="255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2:24" s="245" customFormat="1">
      <c r="B198"/>
      <c r="C198"/>
      <c r="D198" s="250"/>
      <c r="E198" s="250"/>
      <c r="F198" s="255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2:24" s="245" customFormat="1">
      <c r="B199"/>
      <c r="C199"/>
      <c r="D199" s="250"/>
      <c r="E199" s="250"/>
      <c r="F199" s="255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2:24" s="245" customFormat="1">
      <c r="B200"/>
      <c r="C200"/>
      <c r="D200" s="250"/>
      <c r="E200" s="250"/>
      <c r="F200" s="255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2:24" s="245" customFormat="1">
      <c r="B201"/>
      <c r="C201"/>
      <c r="D201" s="250"/>
      <c r="E201" s="250"/>
      <c r="F201" s="255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2:24" s="245" customFormat="1">
      <c r="B202"/>
      <c r="C202"/>
      <c r="D202" s="250"/>
      <c r="E202" s="250"/>
      <c r="F202" s="255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2:24" s="245" customFormat="1">
      <c r="B203"/>
      <c r="C203"/>
      <c r="D203" s="250"/>
      <c r="E203" s="250"/>
      <c r="F203" s="255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2:24" s="245" customFormat="1">
      <c r="B204"/>
      <c r="C204"/>
      <c r="D204" s="250"/>
      <c r="E204" s="250"/>
      <c r="F204" s="255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2:24" s="245" customFormat="1">
      <c r="B205"/>
      <c r="C205"/>
      <c r="D205" s="250"/>
      <c r="E205" s="250"/>
      <c r="F205" s="25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2:24" s="245" customFormat="1">
      <c r="B206" s="25"/>
      <c r="C206"/>
      <c r="D206" s="250"/>
      <c r="E206" s="250"/>
      <c r="F206" s="255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2:24" s="245" customFormat="1">
      <c r="B207"/>
      <c r="C207"/>
      <c r="D207" s="250"/>
      <c r="E207" s="250"/>
      <c r="F207" s="255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2:24" s="245" customFormat="1">
      <c r="B208"/>
      <c r="C208"/>
      <c r="D208" s="250"/>
      <c r="E208" s="250"/>
      <c r="F208" s="255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2:24" s="245" customFormat="1">
      <c r="B209"/>
      <c r="C209"/>
      <c r="D209" s="250"/>
      <c r="E209" s="250"/>
      <c r="F209" s="255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2:24" s="245" customFormat="1">
      <c r="B210"/>
      <c r="C210"/>
      <c r="D210" s="250"/>
      <c r="E210" s="250"/>
      <c r="F210" s="255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2:24" s="245" customFormat="1">
      <c r="B211"/>
      <c r="C211"/>
      <c r="D211" s="250"/>
      <c r="E211" s="250"/>
      <c r="F211" s="255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2:24" s="245" customFormat="1">
      <c r="B212"/>
      <c r="C212"/>
      <c r="D212" s="250"/>
      <c r="E212" s="250"/>
      <c r="F212" s="255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2:24" s="245" customFormat="1">
      <c r="B213"/>
      <c r="C213"/>
      <c r="D213" s="250"/>
      <c r="E213" s="250"/>
      <c r="F213" s="255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2:24" s="245" customFormat="1">
      <c r="B214"/>
      <c r="C214"/>
      <c r="D214" s="250"/>
      <c r="E214" s="250"/>
      <c r="F214" s="255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2:24" s="245" customFormat="1">
      <c r="B215"/>
      <c r="C215"/>
      <c r="D215" s="250"/>
      <c r="E215" s="250"/>
      <c r="F215" s="25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2:24" s="245" customFormat="1">
      <c r="B216"/>
      <c r="C216"/>
      <c r="D216" s="250"/>
      <c r="E216" s="250"/>
      <c r="F216" s="255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2:24" s="245" customFormat="1">
      <c r="B217"/>
      <c r="C217"/>
      <c r="D217" s="250"/>
      <c r="E217" s="250"/>
      <c r="F217" s="255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2:24" s="245" customFormat="1">
      <c r="B218"/>
      <c r="C218"/>
      <c r="D218" s="250"/>
      <c r="E218" s="250"/>
      <c r="F218" s="255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2:24" s="245" customFormat="1">
      <c r="B219"/>
      <c r="C219"/>
      <c r="D219" s="250"/>
      <c r="E219" s="250"/>
      <c r="F219" s="255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2:24" s="245" customFormat="1">
      <c r="B220"/>
      <c r="C220"/>
      <c r="D220" s="250"/>
      <c r="E220" s="250"/>
      <c r="F220" s="255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2:24" s="245" customFormat="1">
      <c r="B221"/>
      <c r="C221"/>
      <c r="D221" s="250"/>
      <c r="E221" s="250"/>
      <c r="F221" s="255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2:24" s="245" customFormat="1">
      <c r="B222"/>
      <c r="C222"/>
      <c r="D222" s="250"/>
      <c r="E222" s="250"/>
      <c r="F222" s="255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2:24" s="245" customFormat="1">
      <c r="B223"/>
      <c r="C223"/>
      <c r="D223" s="250"/>
      <c r="E223" s="250"/>
      <c r="F223" s="255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2:24" s="245" customFormat="1">
      <c r="B224"/>
      <c r="C224"/>
      <c r="D224" s="250"/>
      <c r="E224" s="250"/>
      <c r="F224" s="255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2:24" s="245" customFormat="1">
      <c r="B225"/>
      <c r="C225"/>
      <c r="D225" s="250"/>
      <c r="E225" s="250"/>
      <c r="F225" s="25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2:24" s="245" customFormat="1">
      <c r="B226"/>
      <c r="C226"/>
      <c r="D226" s="250"/>
      <c r="E226" s="250"/>
      <c r="F226" s="255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2:24" s="245" customFormat="1">
      <c r="B227"/>
      <c r="C227"/>
      <c r="D227" s="250"/>
      <c r="E227" s="250"/>
      <c r="F227" s="255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2:24" s="245" customFormat="1">
      <c r="B228"/>
      <c r="C228"/>
      <c r="D228" s="250"/>
      <c r="E228" s="250"/>
      <c r="F228" s="255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2:24" s="245" customFormat="1">
      <c r="B229"/>
      <c r="C229"/>
      <c r="D229" s="250"/>
      <c r="E229" s="250"/>
      <c r="F229" s="255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2:24" s="245" customFormat="1">
      <c r="B230"/>
      <c r="C230"/>
      <c r="D230" s="250"/>
      <c r="E230" s="250"/>
      <c r="F230" s="255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2:24" s="245" customFormat="1">
      <c r="B231"/>
      <c r="C231"/>
      <c r="D231" s="250"/>
      <c r="E231" s="250"/>
      <c r="F231" s="255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2:24" s="245" customFormat="1">
      <c r="B232"/>
      <c r="C232"/>
      <c r="D232" s="250"/>
      <c r="E232" s="250"/>
      <c r="F232" s="255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2:24" s="245" customFormat="1">
      <c r="B233"/>
      <c r="C233"/>
      <c r="D233" s="250"/>
      <c r="E233" s="250"/>
      <c r="F233" s="255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2:24" s="245" customFormat="1">
      <c r="B234"/>
      <c r="C234"/>
      <c r="D234" s="250"/>
      <c r="E234" s="250"/>
      <c r="F234" s="255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2:24" s="245" customFormat="1">
      <c r="B235"/>
      <c r="C235"/>
      <c r="D235" s="250"/>
      <c r="E235" s="250"/>
      <c r="F235" s="25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2:24" s="245" customFormat="1">
      <c r="B236"/>
      <c r="C236"/>
      <c r="D236" s="250"/>
      <c r="E236" s="250"/>
      <c r="F236" s="255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2:24" s="245" customFormat="1">
      <c r="B237"/>
      <c r="C237"/>
      <c r="D237" s="250"/>
      <c r="E237" s="250"/>
      <c r="F237" s="255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2:24" s="245" customFormat="1">
      <c r="B238"/>
      <c r="C238"/>
      <c r="D238" s="250"/>
      <c r="E238" s="250"/>
      <c r="F238" s="255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2:24" s="245" customFormat="1">
      <c r="B239"/>
      <c r="C239"/>
      <c r="D239" s="250"/>
      <c r="E239" s="250"/>
      <c r="F239" s="255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2:24" s="245" customFormat="1">
      <c r="B240"/>
      <c r="C240"/>
      <c r="D240" s="250"/>
      <c r="E240" s="250"/>
      <c r="F240" s="255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2:24" s="245" customFormat="1">
      <c r="B241"/>
      <c r="C241"/>
      <c r="D241" s="250"/>
      <c r="E241" s="250"/>
      <c r="F241" s="255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2:24" s="245" customFormat="1">
      <c r="B242"/>
      <c r="C242"/>
      <c r="D242" s="250"/>
      <c r="E242" s="250"/>
      <c r="F242" s="255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2:24" s="245" customFormat="1">
      <c r="B243"/>
      <c r="C243"/>
      <c r="D243" s="250"/>
      <c r="E243" s="250"/>
      <c r="F243" s="255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2:24" s="245" customFormat="1">
      <c r="B244"/>
      <c r="C244"/>
      <c r="D244" s="250"/>
      <c r="E244" s="250"/>
      <c r="F244" s="255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2:24" s="245" customFormat="1">
      <c r="B245"/>
      <c r="C245"/>
      <c r="D245" s="250"/>
      <c r="E245" s="250"/>
      <c r="F245" s="25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2:24" s="245" customFormat="1">
      <c r="B246"/>
      <c r="C246"/>
      <c r="D246" s="250"/>
      <c r="E246" s="250"/>
      <c r="F246" s="255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2:24" s="245" customFormat="1">
      <c r="B247"/>
      <c r="C247"/>
      <c r="D247" s="250"/>
      <c r="E247" s="250"/>
      <c r="F247" s="255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2:24" s="245" customFormat="1">
      <c r="B248"/>
      <c r="C248"/>
      <c r="D248" s="250"/>
      <c r="E248" s="250"/>
      <c r="F248" s="255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2:24" s="245" customFormat="1">
      <c r="B249"/>
      <c r="C249"/>
      <c r="D249" s="250"/>
      <c r="E249" s="250"/>
      <c r="F249" s="255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2:24" s="245" customFormat="1">
      <c r="B250"/>
      <c r="C250"/>
      <c r="D250" s="250"/>
      <c r="E250" s="250"/>
      <c r="F250" s="255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2:24" s="245" customFormat="1">
      <c r="B251"/>
      <c r="C251"/>
      <c r="D251" s="250"/>
      <c r="E251" s="250"/>
      <c r="F251" s="255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2:24" s="245" customFormat="1">
      <c r="B252"/>
      <c r="C252"/>
      <c r="D252" s="250"/>
      <c r="E252" s="250"/>
      <c r="F252" s="255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2:24" s="245" customFormat="1">
      <c r="B253"/>
      <c r="C253"/>
      <c r="D253" s="250"/>
      <c r="E253" s="250"/>
      <c r="F253" s="255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2:24" s="245" customFormat="1">
      <c r="B254"/>
      <c r="C254"/>
      <c r="D254" s="250"/>
      <c r="E254" s="250"/>
      <c r="F254" s="255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2:24" s="245" customFormat="1">
      <c r="B255"/>
      <c r="C255"/>
      <c r="D255" s="250"/>
      <c r="E255" s="250"/>
      <c r="F255" s="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2:24" s="245" customFormat="1">
      <c r="B256"/>
      <c r="C256"/>
      <c r="D256" s="250"/>
      <c r="E256" s="250"/>
      <c r="F256" s="255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2:24" s="245" customFormat="1">
      <c r="B257"/>
      <c r="C257"/>
      <c r="D257" s="250"/>
      <c r="E257" s="250"/>
      <c r="F257" s="255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2:24" s="245" customFormat="1">
      <c r="B258"/>
      <c r="C258"/>
      <c r="D258" s="250"/>
      <c r="E258" s="250"/>
      <c r="F258" s="255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2:24" s="245" customFormat="1">
      <c r="B259"/>
      <c r="C259"/>
      <c r="D259" s="250"/>
      <c r="E259" s="250"/>
      <c r="F259" s="255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2:24" s="245" customFormat="1">
      <c r="B260"/>
      <c r="C260"/>
      <c r="D260" s="250"/>
      <c r="E260" s="250"/>
      <c r="F260" s="255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2:24" s="245" customFormat="1">
      <c r="B261"/>
      <c r="C261"/>
      <c r="D261" s="250"/>
      <c r="E261" s="250"/>
      <c r="F261" s="255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2:24" s="245" customFormat="1">
      <c r="B262"/>
      <c r="C262"/>
      <c r="D262" s="250"/>
      <c r="E262" s="250"/>
      <c r="F262" s="255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2:24" s="245" customFormat="1">
      <c r="B263"/>
      <c r="C263"/>
      <c r="D263" s="250"/>
      <c r="E263" s="250"/>
      <c r="F263" s="255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2:24" s="245" customFormat="1">
      <c r="B264"/>
      <c r="C264"/>
      <c r="D264" s="250"/>
      <c r="E264" s="250"/>
      <c r="F264" s="255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2:24" s="245" customFormat="1">
      <c r="B265"/>
      <c r="C265"/>
      <c r="D265" s="250"/>
      <c r="E265" s="250"/>
      <c r="F265" s="25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2:24" s="245" customFormat="1">
      <c r="B266"/>
      <c r="C266"/>
      <c r="D266" s="250"/>
      <c r="E266" s="250"/>
      <c r="F266" s="255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2:24" s="245" customFormat="1">
      <c r="B267"/>
      <c r="C267"/>
      <c r="D267" s="250"/>
      <c r="E267" s="250"/>
      <c r="F267" s="255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2:24" s="245" customFormat="1">
      <c r="B268"/>
      <c r="C268"/>
      <c r="D268" s="250"/>
      <c r="E268" s="250"/>
      <c r="F268" s="255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2:24" s="245" customFormat="1">
      <c r="B269"/>
      <c r="C269"/>
      <c r="D269" s="250"/>
      <c r="E269" s="250"/>
      <c r="F269" s="255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2:24" s="245" customFormat="1">
      <c r="B270"/>
      <c r="C270"/>
      <c r="D270" s="250"/>
      <c r="E270" s="250"/>
      <c r="F270" s="255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2:24" s="245" customFormat="1">
      <c r="B271"/>
      <c r="C271"/>
      <c r="D271" s="250"/>
      <c r="E271" s="250"/>
      <c r="F271" s="255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2:24" s="245" customFormat="1">
      <c r="B272"/>
      <c r="C272"/>
      <c r="D272" s="250"/>
      <c r="E272" s="250"/>
      <c r="F272" s="255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2:24" s="245" customFormat="1">
      <c r="B273"/>
      <c r="C273"/>
      <c r="D273" s="250"/>
      <c r="E273" s="250"/>
      <c r="F273" s="255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2:24" s="245" customFormat="1">
      <c r="B274"/>
      <c r="C274"/>
      <c r="D274" s="250"/>
      <c r="E274" s="250"/>
      <c r="F274" s="255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2:24" s="245" customFormat="1">
      <c r="B275"/>
      <c r="C275"/>
      <c r="D275" s="250"/>
      <c r="E275" s="250"/>
      <c r="F275" s="25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2:24" s="245" customFormat="1">
      <c r="B276"/>
      <c r="C276"/>
      <c r="D276" s="250"/>
      <c r="E276" s="250"/>
      <c r="F276" s="255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2:24" s="245" customFormat="1">
      <c r="B277"/>
      <c r="C277"/>
      <c r="D277" s="250"/>
      <c r="E277" s="250"/>
      <c r="F277" s="255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2:24" s="245" customFormat="1">
      <c r="B278"/>
      <c r="C278"/>
      <c r="D278" s="250"/>
      <c r="E278" s="250"/>
      <c r="F278" s="255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2:24" s="245" customFormat="1">
      <c r="B279"/>
      <c r="C279"/>
      <c r="D279" s="250"/>
      <c r="E279" s="250"/>
      <c r="F279" s="255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2:24" s="245" customFormat="1">
      <c r="B280"/>
      <c r="C280"/>
      <c r="D280" s="250"/>
      <c r="E280" s="250"/>
      <c r="F280" s="255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2:24" s="245" customFormat="1">
      <c r="B281"/>
      <c r="C281"/>
      <c r="D281" s="250"/>
      <c r="E281" s="250"/>
      <c r="F281" s="255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2:24" s="245" customFormat="1">
      <c r="B282"/>
      <c r="C282"/>
      <c r="D282" s="250"/>
      <c r="E282" s="250"/>
      <c r="F282" s="255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2:24" s="245" customFormat="1">
      <c r="B283"/>
      <c r="C283"/>
      <c r="D283" s="250"/>
      <c r="E283" s="250"/>
      <c r="F283" s="255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2:24" s="245" customFormat="1">
      <c r="B284"/>
      <c r="C284"/>
      <c r="D284" s="250"/>
      <c r="E284" s="250"/>
      <c r="F284" s="255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2:24" s="245" customFormat="1">
      <c r="B285"/>
      <c r="C285"/>
      <c r="D285" s="250"/>
      <c r="E285" s="250"/>
      <c r="F285" s="25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2:24" s="245" customFormat="1">
      <c r="B286"/>
      <c r="C286"/>
      <c r="D286" s="250"/>
      <c r="E286" s="250"/>
      <c r="F286" s="255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2:24" s="245" customFormat="1">
      <c r="B287"/>
      <c r="C287"/>
      <c r="D287" s="250"/>
      <c r="E287" s="250"/>
      <c r="F287" s="255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2:24" s="245" customFormat="1">
      <c r="B288"/>
      <c r="C288"/>
      <c r="D288" s="250"/>
      <c r="E288" s="250"/>
      <c r="F288" s="255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2:24" s="245" customFormat="1">
      <c r="B289"/>
      <c r="C289"/>
      <c r="D289" s="250"/>
      <c r="E289" s="250"/>
      <c r="F289" s="255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2:24" s="245" customFormat="1">
      <c r="B290"/>
      <c r="C290"/>
      <c r="D290" s="250"/>
      <c r="E290" s="250"/>
      <c r="F290" s="255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2:24" s="245" customFormat="1">
      <c r="B291"/>
      <c r="C291"/>
      <c r="D291" s="250"/>
      <c r="E291" s="250"/>
      <c r="F291" s="255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2:24" s="245" customFormat="1">
      <c r="B292"/>
      <c r="C292"/>
      <c r="D292" s="250"/>
      <c r="E292" s="250"/>
      <c r="F292" s="255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2:24" s="245" customFormat="1">
      <c r="B293"/>
      <c r="C293"/>
      <c r="D293" s="250"/>
      <c r="E293" s="250"/>
      <c r="F293" s="255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2:24" s="245" customFormat="1">
      <c r="B294"/>
      <c r="C294"/>
      <c r="D294" s="250"/>
      <c r="E294" s="250"/>
      <c r="F294" s="255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2:24" s="245" customFormat="1">
      <c r="B295"/>
      <c r="C295"/>
      <c r="D295" s="250"/>
      <c r="E295" s="250"/>
      <c r="F295" s="25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2:24" s="245" customFormat="1">
      <c r="B296"/>
      <c r="C296"/>
      <c r="D296" s="250"/>
      <c r="E296" s="250"/>
      <c r="F296" s="255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2:24" s="245" customFormat="1">
      <c r="B297"/>
      <c r="C297"/>
      <c r="D297" s="250"/>
      <c r="E297" s="250"/>
      <c r="F297" s="255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2:24" s="245" customFormat="1">
      <c r="B298"/>
      <c r="C298"/>
      <c r="D298" s="250"/>
      <c r="E298" s="250"/>
      <c r="F298" s="255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2:24" s="245" customFormat="1">
      <c r="B299"/>
      <c r="C299"/>
      <c r="D299" s="250"/>
      <c r="E299" s="250"/>
      <c r="F299" s="255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2:24" s="245" customFormat="1">
      <c r="B300"/>
      <c r="C300"/>
      <c r="D300" s="250"/>
      <c r="E300" s="250"/>
      <c r="F300" s="255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2:24" s="245" customFormat="1">
      <c r="B301"/>
      <c r="C301"/>
      <c r="D301" s="250"/>
      <c r="E301" s="250"/>
      <c r="F301" s="255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2:24" s="245" customFormat="1">
      <c r="B302"/>
      <c r="C302"/>
      <c r="D302" s="250"/>
      <c r="E302" s="250"/>
      <c r="F302" s="255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2:24" s="245" customFormat="1">
      <c r="B303"/>
      <c r="C303"/>
      <c r="D303" s="250"/>
      <c r="E303" s="250"/>
      <c r="F303" s="255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2:24" s="245" customFormat="1">
      <c r="B304"/>
      <c r="C304"/>
      <c r="D304" s="250"/>
      <c r="E304" s="250"/>
      <c r="F304" s="255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2:24" s="245" customFormat="1">
      <c r="B305"/>
      <c r="C305"/>
      <c r="D305" s="250"/>
      <c r="E305" s="250"/>
      <c r="F305" s="25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2:24" s="245" customFormat="1">
      <c r="B306"/>
      <c r="C306"/>
      <c r="D306" s="250"/>
      <c r="E306" s="250"/>
      <c r="F306" s="255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2:24" s="245" customFormat="1">
      <c r="B307"/>
      <c r="C307"/>
      <c r="D307" s="250"/>
      <c r="E307" s="250"/>
      <c r="F307" s="255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2:24" s="245" customFormat="1">
      <c r="B308"/>
      <c r="C308"/>
      <c r="D308" s="250"/>
      <c r="E308" s="250"/>
      <c r="F308" s="255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2:24" s="245" customFormat="1">
      <c r="B309"/>
      <c r="C309"/>
      <c r="D309" s="250"/>
      <c r="E309" s="250"/>
      <c r="F309" s="255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2:24" s="245" customFormat="1">
      <c r="B310"/>
      <c r="C310"/>
      <c r="D310" s="250"/>
      <c r="E310" s="250"/>
      <c r="F310" s="255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2:24" s="245" customFormat="1">
      <c r="B311"/>
      <c r="C311"/>
      <c r="D311" s="250"/>
      <c r="E311" s="250"/>
      <c r="F311" s="255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2:24" s="245" customFormat="1">
      <c r="B312"/>
      <c r="C312"/>
      <c r="D312" s="250"/>
      <c r="E312" s="250"/>
      <c r="F312" s="255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2:24" s="245" customFormat="1">
      <c r="B313"/>
      <c r="C313"/>
      <c r="D313" s="250"/>
      <c r="E313" s="250"/>
      <c r="F313" s="255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2:24" s="245" customFormat="1">
      <c r="B314"/>
      <c r="C314"/>
      <c r="D314" s="250"/>
      <c r="E314" s="250"/>
      <c r="F314" s="255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2:24" s="245" customFormat="1">
      <c r="B315"/>
      <c r="C315"/>
      <c r="D315" s="250"/>
      <c r="E315" s="250"/>
      <c r="F315" s="25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2:24" s="245" customFormat="1">
      <c r="B316"/>
      <c r="C316"/>
      <c r="D316" s="250"/>
      <c r="E316" s="250"/>
      <c r="F316" s="255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2:24" s="245" customFormat="1">
      <c r="B317"/>
      <c r="C317"/>
      <c r="D317" s="250"/>
      <c r="E317" s="250"/>
      <c r="F317" s="255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2:24" s="245" customFormat="1">
      <c r="B318"/>
      <c r="C318"/>
      <c r="D318" s="250"/>
      <c r="E318" s="250"/>
      <c r="F318" s="255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2:24" s="245" customFormat="1">
      <c r="B319"/>
      <c r="C319"/>
      <c r="D319" s="250"/>
      <c r="E319" s="250"/>
      <c r="F319" s="255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2:24" s="245" customFormat="1">
      <c r="B320"/>
      <c r="C320"/>
      <c r="D320" s="250"/>
      <c r="E320" s="250"/>
      <c r="F320" s="255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2:24" s="245" customFormat="1">
      <c r="B321"/>
      <c r="C321"/>
      <c r="D321" s="250"/>
      <c r="E321" s="250"/>
      <c r="F321" s="255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2:24" s="245" customFormat="1">
      <c r="B322"/>
      <c r="C322"/>
      <c r="D322" s="250"/>
      <c r="E322" s="250"/>
      <c r="F322" s="255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2:24" s="245" customFormat="1">
      <c r="B323"/>
      <c r="C323"/>
      <c r="D323" s="250"/>
      <c r="E323" s="250"/>
      <c r="F323" s="255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2:24" s="245" customFormat="1">
      <c r="B324"/>
      <c r="C324"/>
      <c r="D324" s="250"/>
      <c r="E324" s="250"/>
      <c r="F324" s="255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2:24" s="245" customFormat="1">
      <c r="B325"/>
      <c r="C325"/>
      <c r="D325" s="250"/>
      <c r="E325" s="250"/>
      <c r="F325" s="25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2:24" s="245" customFormat="1">
      <c r="B326"/>
      <c r="C326"/>
      <c r="D326" s="250"/>
      <c r="E326" s="250"/>
      <c r="F326" s="255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2:24" s="245" customFormat="1">
      <c r="B327" s="249"/>
      <c r="C327"/>
      <c r="D327" s="250"/>
      <c r="E327" s="250"/>
      <c r="F327" s="255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2:24" s="245" customFormat="1">
      <c r="B328"/>
      <c r="C328"/>
      <c r="D328" s="250"/>
      <c r="E328" s="250"/>
      <c r="F328" s="255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2:24" s="245" customFormat="1">
      <c r="B329"/>
      <c r="C329"/>
      <c r="D329" s="250"/>
      <c r="E329" s="250"/>
      <c r="F329" s="255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2:24" s="245" customFormat="1">
      <c r="B330"/>
      <c r="C330"/>
      <c r="D330" s="250"/>
      <c r="E330" s="250"/>
      <c r="F330" s="255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2:24" s="245" customFormat="1">
      <c r="B331"/>
      <c r="C331"/>
      <c r="D331" s="250"/>
      <c r="E331" s="250"/>
      <c r="F331" s="255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2:24" s="245" customFormat="1">
      <c r="B332"/>
      <c r="C332"/>
      <c r="D332" s="250"/>
      <c r="E332" s="250"/>
      <c r="F332" s="255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2:24" s="245" customFormat="1">
      <c r="B333"/>
      <c r="C333"/>
      <c r="D333" s="250"/>
      <c r="E333" s="250"/>
      <c r="F333" s="255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2:24" s="245" customFormat="1">
      <c r="B334"/>
      <c r="C334"/>
      <c r="D334" s="250"/>
      <c r="E334" s="250"/>
      <c r="F334" s="255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2:24" s="245" customFormat="1">
      <c r="B335"/>
      <c r="C335"/>
      <c r="D335" s="250"/>
      <c r="E335" s="250"/>
      <c r="F335" s="25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2:24" s="245" customFormat="1">
      <c r="B336"/>
      <c r="C336"/>
      <c r="D336" s="250"/>
      <c r="E336" s="250"/>
      <c r="F336" s="255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2:24" s="245" customFormat="1">
      <c r="B337"/>
      <c r="C337"/>
      <c r="D337" s="250"/>
      <c r="E337" s="250"/>
      <c r="F337" s="255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2:24" s="245" customFormat="1">
      <c r="B338"/>
      <c r="C338"/>
      <c r="D338" s="250"/>
      <c r="E338" s="250"/>
      <c r="F338" s="255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2:24" s="245" customFormat="1">
      <c r="B339"/>
      <c r="C339"/>
      <c r="D339" s="250"/>
      <c r="E339" s="250"/>
      <c r="F339" s="255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2:24" s="245" customFormat="1">
      <c r="B340"/>
      <c r="C340"/>
      <c r="D340" s="250"/>
      <c r="E340" s="250"/>
      <c r="F340" s="255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2:24" s="245" customFormat="1">
      <c r="B341"/>
      <c r="C341"/>
      <c r="D341" s="250"/>
      <c r="E341" s="250"/>
      <c r="F341" s="255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2:24" s="245" customFormat="1">
      <c r="B342"/>
      <c r="C342"/>
      <c r="D342" s="250"/>
      <c r="E342" s="250"/>
      <c r="F342" s="255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2:24" s="245" customFormat="1">
      <c r="B343"/>
      <c r="C343"/>
      <c r="D343" s="250"/>
      <c r="E343" s="250"/>
      <c r="F343" s="255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2:24" s="245" customFormat="1">
      <c r="B344"/>
      <c r="C344"/>
      <c r="D344" s="250"/>
      <c r="E344" s="250"/>
      <c r="F344" s="255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2:24" s="245" customFormat="1">
      <c r="B345"/>
      <c r="C345"/>
      <c r="D345" s="250"/>
      <c r="E345" s="250"/>
      <c r="F345" s="25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2:24" s="245" customFormat="1">
      <c r="B346"/>
      <c r="C346"/>
      <c r="D346" s="250"/>
      <c r="E346" s="250"/>
      <c r="F346" s="255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2:24" s="245" customFormat="1">
      <c r="B347"/>
      <c r="C347"/>
      <c r="D347" s="250"/>
      <c r="E347" s="250"/>
      <c r="F347" s="255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2:24" s="245" customFormat="1">
      <c r="B348"/>
      <c r="C348"/>
      <c r="D348" s="250"/>
      <c r="E348" s="250"/>
      <c r="F348" s="255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2:24" s="245" customFormat="1">
      <c r="B349"/>
      <c r="C349"/>
      <c r="D349" s="250"/>
      <c r="E349" s="250"/>
      <c r="F349" s="255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2:24" s="245" customFormat="1">
      <c r="B350"/>
      <c r="C350"/>
      <c r="D350" s="250"/>
      <c r="E350" s="250"/>
      <c r="F350" s="255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2:24" s="245" customFormat="1">
      <c r="B351"/>
      <c r="C351"/>
      <c r="D351" s="250"/>
      <c r="E351" s="250"/>
      <c r="F351" s="255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2:24" s="245" customFormat="1">
      <c r="B352"/>
      <c r="C352"/>
      <c r="D352" s="250"/>
      <c r="E352" s="250"/>
      <c r="F352" s="255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2:24" s="245" customFormat="1">
      <c r="B353"/>
      <c r="C353"/>
      <c r="D353" s="250"/>
      <c r="E353" s="250"/>
      <c r="F353" s="255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2:24" s="245" customFormat="1">
      <c r="B354"/>
      <c r="C354"/>
      <c r="D354" s="250"/>
      <c r="E354" s="250"/>
      <c r="F354" s="255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2:24" s="245" customFormat="1">
      <c r="B355"/>
      <c r="C355"/>
      <c r="D355" s="250"/>
      <c r="E355" s="250"/>
      <c r="F355" s="2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2:24" s="245" customFormat="1">
      <c r="B356"/>
      <c r="C356"/>
      <c r="D356" s="250"/>
      <c r="E356" s="250"/>
      <c r="F356" s="255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2:24" s="245" customFormat="1">
      <c r="B357"/>
      <c r="C357"/>
      <c r="D357" s="250"/>
      <c r="E357" s="250"/>
      <c r="F357" s="255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2:24" s="245" customFormat="1">
      <c r="B358"/>
      <c r="C358"/>
      <c r="D358" s="250"/>
      <c r="E358" s="250"/>
      <c r="F358" s="255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2:24" s="245" customFormat="1">
      <c r="B359"/>
      <c r="C359"/>
      <c r="D359" s="250"/>
      <c r="E359" s="250"/>
      <c r="F359" s="255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2:24" s="245" customFormat="1">
      <c r="B360"/>
      <c r="C360"/>
      <c r="D360" s="250"/>
      <c r="E360" s="250"/>
      <c r="F360" s="255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2:24" s="245" customFormat="1">
      <c r="B361"/>
      <c r="C361"/>
      <c r="D361" s="250"/>
      <c r="E361" s="250"/>
      <c r="F361" s="255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2:24" s="245" customFormat="1">
      <c r="B362"/>
      <c r="C362"/>
      <c r="D362" s="250"/>
      <c r="E362" s="250"/>
      <c r="F362" s="255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2:24" s="245" customFormat="1">
      <c r="B363"/>
      <c r="C363"/>
      <c r="D363" s="250"/>
      <c r="E363" s="250"/>
      <c r="F363" s="255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2:24" s="245" customFormat="1">
      <c r="B364"/>
      <c r="C364"/>
      <c r="D364" s="250"/>
      <c r="E364" s="250"/>
      <c r="F364" s="255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2:24" s="245" customFormat="1">
      <c r="B365"/>
      <c r="C365"/>
      <c r="D365" s="250"/>
      <c r="E365" s="250"/>
      <c r="F365" s="25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2:24" s="245" customFormat="1">
      <c r="B366"/>
      <c r="C366"/>
      <c r="D366" s="250"/>
      <c r="E366" s="250"/>
      <c r="F366" s="255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2:24" s="245" customFormat="1">
      <c r="B367"/>
      <c r="C367"/>
      <c r="D367" s="250"/>
      <c r="E367" s="250"/>
      <c r="F367" s="255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2:24" s="245" customFormat="1">
      <c r="B368"/>
      <c r="C368"/>
      <c r="D368" s="250"/>
      <c r="E368" s="250"/>
      <c r="F368" s="255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2:24" s="245" customFormat="1">
      <c r="B369"/>
      <c r="C369"/>
      <c r="D369" s="250"/>
      <c r="E369" s="250"/>
      <c r="F369" s="255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2:24" s="245" customFormat="1">
      <c r="B370"/>
      <c r="C370"/>
      <c r="D370" s="250"/>
      <c r="E370" s="250"/>
      <c r="F370" s="255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2:24" s="245" customFormat="1">
      <c r="B371"/>
      <c r="C371"/>
      <c r="D371" s="250"/>
      <c r="E371" s="250"/>
      <c r="F371" s="255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2:24" s="245" customFormat="1">
      <c r="B372"/>
      <c r="C372"/>
      <c r="D372" s="250"/>
      <c r="E372" s="250"/>
      <c r="F372" s="255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2:24" s="245" customFormat="1">
      <c r="B373"/>
      <c r="C373"/>
      <c r="D373" s="250"/>
      <c r="E373" s="250"/>
      <c r="F373" s="255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2:24" s="245" customFormat="1">
      <c r="B374"/>
      <c r="C374"/>
      <c r="D374" s="250"/>
      <c r="E374" s="250"/>
      <c r="F374" s="255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2:24" s="245" customFormat="1">
      <c r="B375"/>
      <c r="C375"/>
      <c r="D375" s="250"/>
      <c r="E375" s="250"/>
      <c r="F375" s="25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2:24" s="245" customFormat="1">
      <c r="B376"/>
      <c r="C376"/>
      <c r="D376" s="250"/>
      <c r="E376" s="250"/>
      <c r="F376" s="255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2:24" s="245" customFormat="1">
      <c r="B377"/>
      <c r="C377"/>
      <c r="D377" s="250"/>
      <c r="E377" s="250"/>
      <c r="F377" s="255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2:24" s="245" customFormat="1">
      <c r="B378"/>
      <c r="C378"/>
      <c r="D378" s="250"/>
      <c r="E378" s="250"/>
      <c r="F378" s="255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2:24" s="245" customFormat="1">
      <c r="B379"/>
      <c r="C379"/>
      <c r="D379" s="250"/>
      <c r="E379" s="250"/>
      <c r="F379" s="255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2:24" s="245" customFormat="1">
      <c r="B380"/>
      <c r="C380"/>
      <c r="D380" s="250"/>
      <c r="E380" s="250"/>
      <c r="F380" s="255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2:24" s="245" customFormat="1">
      <c r="B381"/>
      <c r="C381"/>
      <c r="D381" s="250"/>
      <c r="E381" s="250"/>
      <c r="F381" s="255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2:24" s="245" customFormat="1">
      <c r="B382"/>
      <c r="C382"/>
      <c r="D382" s="250"/>
      <c r="E382" s="250"/>
      <c r="F382" s="255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2:24" s="245" customFormat="1">
      <c r="B383"/>
      <c r="C383"/>
      <c r="D383" s="250"/>
      <c r="E383" s="250"/>
      <c r="F383" s="255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2:24" s="245" customFormat="1">
      <c r="B384"/>
      <c r="C384"/>
      <c r="D384" s="250"/>
      <c r="E384" s="250"/>
      <c r="F384" s="255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2:24" s="245" customFormat="1">
      <c r="B385"/>
      <c r="C385"/>
      <c r="D385" s="250"/>
      <c r="E385" s="250"/>
      <c r="F385" s="25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2:24" s="245" customFormat="1">
      <c r="B386"/>
      <c r="C386"/>
      <c r="D386" s="250"/>
      <c r="E386" s="250"/>
      <c r="F386" s="255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2:24" s="245" customFormat="1">
      <c r="B387"/>
      <c r="C387"/>
      <c r="D387" s="250"/>
      <c r="E387" s="250"/>
      <c r="F387" s="255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2:24" s="245" customFormat="1">
      <c r="B388"/>
      <c r="C388"/>
      <c r="D388" s="250"/>
      <c r="E388" s="250"/>
      <c r="F388" s="255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2:24" s="245" customFormat="1">
      <c r="B389"/>
      <c r="C389"/>
      <c r="D389" s="250"/>
      <c r="E389" s="250"/>
      <c r="F389" s="255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2:24" s="245" customFormat="1">
      <c r="B390"/>
      <c r="C390"/>
      <c r="D390" s="250"/>
      <c r="E390" s="250"/>
      <c r="F390" s="255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2:24" s="245" customFormat="1">
      <c r="B391"/>
      <c r="C391"/>
      <c r="D391" s="250"/>
      <c r="E391" s="250"/>
      <c r="F391" s="255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2:24" s="245" customFormat="1">
      <c r="B392"/>
      <c r="C392"/>
      <c r="D392" s="250"/>
      <c r="E392" s="250"/>
      <c r="F392" s="255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2:24" s="245" customFormat="1">
      <c r="B393"/>
      <c r="C393"/>
      <c r="D393" s="250"/>
      <c r="E393" s="250"/>
      <c r="F393" s="255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2:24" s="245" customFormat="1">
      <c r="B394"/>
      <c r="C394"/>
      <c r="D394" s="250"/>
      <c r="E394" s="250"/>
      <c r="F394" s="255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2:24" s="245" customFormat="1">
      <c r="B395"/>
      <c r="C395"/>
      <c r="D395" s="250"/>
      <c r="E395" s="250"/>
      <c r="F395" s="25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2:24" s="245" customFormat="1">
      <c r="B396"/>
      <c r="C396"/>
      <c r="D396" s="250"/>
      <c r="E396" s="250"/>
      <c r="F396" s="255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2:24" s="245" customFormat="1">
      <c r="B397"/>
      <c r="C397"/>
      <c r="D397" s="250"/>
      <c r="E397" s="250"/>
      <c r="F397" s="255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2:24" s="245" customFormat="1">
      <c r="B398"/>
      <c r="C398"/>
      <c r="D398" s="250"/>
      <c r="E398" s="250"/>
      <c r="F398" s="255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2:24" s="245" customFormat="1">
      <c r="B399"/>
      <c r="C399"/>
      <c r="D399" s="250"/>
      <c r="E399" s="250"/>
      <c r="F399" s="255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2:24" s="245" customFormat="1">
      <c r="B400"/>
      <c r="C400"/>
      <c r="D400" s="250"/>
      <c r="E400" s="250"/>
      <c r="F400" s="255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2:24" s="245" customFormat="1">
      <c r="B401"/>
      <c r="C401"/>
      <c r="D401" s="250"/>
      <c r="E401" s="250"/>
      <c r="F401" s="255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2:24" s="245" customFormat="1">
      <c r="B402"/>
      <c r="C402"/>
      <c r="D402" s="250"/>
      <c r="E402" s="250"/>
      <c r="F402" s="255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2:24" s="245" customFormat="1">
      <c r="B403"/>
      <c r="C403"/>
      <c r="D403" s="250"/>
      <c r="E403" s="250"/>
      <c r="F403" s="255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2:24" s="245" customFormat="1">
      <c r="B404"/>
      <c r="C404"/>
      <c r="D404" s="250"/>
      <c r="E404" s="250"/>
      <c r="F404" s="255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2:24" s="245" customFormat="1">
      <c r="B405"/>
      <c r="C405"/>
      <c r="D405" s="250"/>
      <c r="E405" s="250"/>
      <c r="F405" s="25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2:24" s="245" customFormat="1">
      <c r="B406"/>
      <c r="C406"/>
      <c r="D406" s="250"/>
      <c r="E406" s="250"/>
      <c r="F406" s="255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2:24" s="245" customFormat="1">
      <c r="B407"/>
      <c r="C407"/>
      <c r="D407" s="250"/>
      <c r="E407" s="250"/>
      <c r="F407" s="255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2:24" s="245" customFormat="1">
      <c r="B408"/>
      <c r="C408"/>
      <c r="D408" s="250"/>
      <c r="E408" s="250"/>
      <c r="F408" s="255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2:24" s="245" customFormat="1">
      <c r="B409"/>
      <c r="C409"/>
      <c r="D409" s="250"/>
      <c r="E409" s="250"/>
      <c r="F409" s="255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2:24" s="245" customFormat="1">
      <c r="B410"/>
      <c r="C410"/>
      <c r="D410" s="250"/>
      <c r="E410" s="250"/>
      <c r="F410" s="255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2:24" s="245" customFormat="1">
      <c r="B411"/>
      <c r="C411"/>
      <c r="D411" s="250"/>
      <c r="E411" s="250"/>
      <c r="F411" s="255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2:24" s="245" customFormat="1">
      <c r="B412"/>
      <c r="C412"/>
      <c r="D412" s="250"/>
      <c r="E412" s="250"/>
      <c r="F412" s="255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2:24" s="245" customFormat="1">
      <c r="B413"/>
      <c r="C413"/>
      <c r="D413" s="250"/>
      <c r="E413" s="250"/>
      <c r="F413" s="255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2:24" s="245" customFormat="1">
      <c r="B414"/>
      <c r="C414"/>
      <c r="D414" s="250"/>
      <c r="E414" s="250"/>
      <c r="F414" s="255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2:24" s="245" customFormat="1">
      <c r="B415"/>
      <c r="C415"/>
      <c r="D415" s="250"/>
      <c r="E415" s="250"/>
      <c r="F415" s="25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2:24" s="245" customFormat="1">
      <c r="B416"/>
      <c r="C416"/>
      <c r="D416" s="250"/>
      <c r="E416" s="250"/>
      <c r="F416" s="255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2:24" s="245" customFormat="1">
      <c r="B417"/>
      <c r="C417"/>
      <c r="D417" s="250"/>
      <c r="E417" s="250"/>
      <c r="F417" s="255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2:24" s="245" customFormat="1">
      <c r="B418"/>
      <c r="C418"/>
      <c r="D418" s="250"/>
      <c r="E418" s="250"/>
      <c r="F418" s="255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2:24" s="245" customFormat="1">
      <c r="B419"/>
      <c r="C419"/>
      <c r="D419" s="250"/>
      <c r="E419" s="250"/>
      <c r="F419" s="255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2:24" s="245" customFormat="1">
      <c r="B420"/>
      <c r="C420"/>
      <c r="D420" s="250"/>
      <c r="E420" s="250"/>
      <c r="F420" s="255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2:24" s="245" customFormat="1">
      <c r="B421"/>
      <c r="C421"/>
      <c r="D421" s="250"/>
      <c r="E421" s="250"/>
      <c r="F421" s="255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2:24" s="245" customFormat="1">
      <c r="B422"/>
      <c r="C422"/>
      <c r="D422" s="250"/>
      <c r="E422" s="250"/>
      <c r="F422" s="255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2:24" s="245" customFormat="1">
      <c r="B423"/>
      <c r="C423"/>
      <c r="D423" s="250"/>
      <c r="E423" s="250"/>
      <c r="F423" s="255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2:24" s="245" customFormat="1">
      <c r="B424"/>
      <c r="C424"/>
      <c r="D424" s="250"/>
      <c r="E424" s="250"/>
      <c r="F424" s="255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2:24" s="245" customFormat="1">
      <c r="B425"/>
      <c r="C425"/>
      <c r="D425" s="250"/>
      <c r="E425" s="250"/>
      <c r="F425" s="25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2:24" s="245" customFormat="1">
      <c r="B426"/>
      <c r="C426"/>
      <c r="D426" s="250"/>
      <c r="E426" s="250"/>
      <c r="F426" s="255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2:24" s="245" customFormat="1">
      <c r="B427"/>
      <c r="C427"/>
      <c r="D427" s="250"/>
      <c r="E427" s="250"/>
      <c r="F427" s="255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2:24" s="245" customFormat="1">
      <c r="B428"/>
      <c r="C428"/>
      <c r="D428" s="250"/>
      <c r="E428" s="250"/>
      <c r="F428" s="255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2:24" s="245" customFormat="1">
      <c r="B429"/>
      <c r="C429"/>
      <c r="D429" s="250"/>
      <c r="E429" s="250"/>
      <c r="F429" s="255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2:24" s="245" customFormat="1">
      <c r="B430"/>
      <c r="C430"/>
      <c r="D430" s="250"/>
      <c r="E430" s="250"/>
      <c r="F430" s="255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2:24" s="245" customFormat="1">
      <c r="B431"/>
      <c r="C431"/>
      <c r="D431" s="250"/>
      <c r="E431" s="250"/>
      <c r="F431" s="255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2:24" s="245" customFormat="1">
      <c r="B432"/>
      <c r="C432"/>
      <c r="D432" s="250"/>
      <c r="E432" s="250"/>
      <c r="F432" s="255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2:24" s="245" customFormat="1">
      <c r="B433"/>
      <c r="C433"/>
      <c r="D433" s="250"/>
      <c r="E433" s="250"/>
      <c r="F433" s="255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2:24" s="245" customFormat="1">
      <c r="B434"/>
      <c r="C434"/>
      <c r="D434" s="250"/>
      <c r="E434" s="250"/>
      <c r="F434" s="255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2:24" s="245" customFormat="1">
      <c r="B435"/>
      <c r="C435"/>
      <c r="D435" s="250"/>
      <c r="E435" s="250"/>
      <c r="F435" s="25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2:24" s="245" customFormat="1">
      <c r="B436"/>
      <c r="C436"/>
      <c r="D436" s="250"/>
      <c r="E436" s="250"/>
      <c r="F436" s="255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2:24" s="245" customFormat="1">
      <c r="B437"/>
      <c r="C437"/>
      <c r="D437" s="250"/>
      <c r="E437" s="250"/>
      <c r="F437" s="255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2:24" s="245" customFormat="1">
      <c r="B438"/>
      <c r="C438"/>
      <c r="D438" s="250"/>
      <c r="E438" s="250"/>
      <c r="F438" s="255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2:24" s="245" customFormat="1">
      <c r="B439"/>
      <c r="C439"/>
      <c r="D439" s="250"/>
      <c r="E439" s="250"/>
      <c r="F439" s="255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2:24" s="245" customFormat="1">
      <c r="B440"/>
      <c r="C440"/>
      <c r="D440" s="250"/>
      <c r="E440" s="250"/>
      <c r="F440" s="255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2:24" s="245" customFormat="1">
      <c r="B441"/>
      <c r="C441"/>
      <c r="D441" s="250"/>
      <c r="E441" s="250"/>
      <c r="F441" s="255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2:24" s="245" customFormat="1">
      <c r="B442"/>
      <c r="C442"/>
      <c r="D442" s="250"/>
      <c r="E442" s="250"/>
      <c r="F442" s="255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2:24" s="245" customFormat="1">
      <c r="B443"/>
      <c r="C443"/>
      <c r="D443" s="250"/>
      <c r="E443" s="250"/>
      <c r="F443" s="255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2:24" s="245" customFormat="1">
      <c r="B444"/>
      <c r="C444"/>
      <c r="D444" s="250"/>
      <c r="E444" s="250"/>
      <c r="F444" s="255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2:24" s="245" customFormat="1">
      <c r="B445"/>
      <c r="C445"/>
      <c r="D445" s="250"/>
      <c r="E445" s="250"/>
      <c r="F445" s="25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2:24" s="245" customFormat="1">
      <c r="B446"/>
      <c r="C446"/>
      <c r="D446" s="250"/>
      <c r="E446" s="250"/>
      <c r="F446" s="255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2:24" s="245" customFormat="1">
      <c r="B447"/>
      <c r="C447"/>
      <c r="D447" s="250"/>
      <c r="E447" s="250"/>
      <c r="F447" s="255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2:24" s="245" customFormat="1">
      <c r="B448"/>
      <c r="C448"/>
      <c r="D448" s="250"/>
      <c r="E448" s="250"/>
      <c r="F448" s="255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2:24" s="245" customFormat="1">
      <c r="B449"/>
      <c r="C449"/>
      <c r="D449" s="250"/>
      <c r="E449" s="250"/>
      <c r="F449" s="255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2:24" s="245" customFormat="1">
      <c r="B450"/>
      <c r="C450"/>
      <c r="D450" s="250"/>
      <c r="E450" s="250"/>
      <c r="F450" s="255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2:24" s="245" customFormat="1">
      <c r="B451"/>
      <c r="C451"/>
      <c r="D451" s="250"/>
      <c r="E451" s="250"/>
      <c r="F451" s="255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2:24" s="245" customFormat="1">
      <c r="B452"/>
      <c r="C452"/>
      <c r="D452" s="250"/>
      <c r="E452" s="250"/>
      <c r="F452" s="255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2:24" s="245" customFormat="1">
      <c r="B453"/>
      <c r="C453"/>
      <c r="D453" s="250"/>
      <c r="E453" s="250"/>
      <c r="F453" s="255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2:24" s="245" customFormat="1">
      <c r="B454"/>
      <c r="C454"/>
      <c r="D454" s="250"/>
      <c r="E454" s="250"/>
      <c r="F454" s="255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2:24" s="245" customFormat="1">
      <c r="B455"/>
      <c r="C455"/>
      <c r="D455" s="250"/>
      <c r="E455" s="250"/>
      <c r="F455" s="2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2:24" s="245" customFormat="1">
      <c r="B456"/>
      <c r="C456"/>
      <c r="D456" s="250"/>
      <c r="E456" s="250"/>
      <c r="F456" s="255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2:24" s="245" customFormat="1">
      <c r="B457"/>
      <c r="C457"/>
      <c r="D457" s="250"/>
      <c r="E457" s="250"/>
      <c r="F457" s="255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2:24" s="245" customFormat="1">
      <c r="B458"/>
      <c r="C458"/>
      <c r="D458" s="250"/>
      <c r="E458" s="250"/>
      <c r="F458" s="255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2:24" s="245" customFormat="1">
      <c r="B459"/>
      <c r="C459"/>
      <c r="D459" s="250"/>
      <c r="E459" s="250"/>
      <c r="F459" s="255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2:24" s="245" customFormat="1">
      <c r="B460"/>
      <c r="C460"/>
      <c r="D460" s="250"/>
      <c r="E460" s="250"/>
      <c r="F460" s="255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2:24" s="245" customFormat="1">
      <c r="B461"/>
      <c r="C461"/>
      <c r="D461" s="250"/>
      <c r="E461" s="250"/>
      <c r="F461" s="255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2:24" s="245" customFormat="1">
      <c r="B462"/>
      <c r="C462"/>
      <c r="D462" s="250"/>
      <c r="E462" s="250"/>
      <c r="F462" s="255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2:24" s="245" customFormat="1">
      <c r="B463"/>
      <c r="C463"/>
      <c r="D463" s="250"/>
      <c r="E463" s="250"/>
      <c r="F463" s="255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2:24" s="245" customFormat="1">
      <c r="B464"/>
      <c r="C464"/>
      <c r="D464" s="250"/>
      <c r="E464" s="250"/>
      <c r="F464" s="255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2:24" s="245" customFormat="1">
      <c r="B465"/>
      <c r="C465"/>
      <c r="D465" s="250"/>
      <c r="E465" s="250"/>
      <c r="F465" s="25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2:24" s="245" customFormat="1">
      <c r="B466"/>
      <c r="C466"/>
      <c r="D466" s="250"/>
      <c r="E466" s="250"/>
      <c r="F466" s="255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2:24" s="245" customFormat="1">
      <c r="B467"/>
      <c r="C467"/>
      <c r="D467" s="250"/>
      <c r="E467" s="250"/>
      <c r="F467" s="255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2:24" s="245" customFormat="1">
      <c r="B468"/>
      <c r="C468"/>
      <c r="D468" s="250"/>
      <c r="E468" s="250"/>
      <c r="F468" s="255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2:24" s="245" customFormat="1">
      <c r="B469"/>
      <c r="C469"/>
      <c r="D469" s="250"/>
      <c r="E469" s="250"/>
      <c r="F469" s="255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2:24" s="245" customFormat="1">
      <c r="B470"/>
      <c r="C470"/>
      <c r="D470" s="250"/>
      <c r="E470" s="250"/>
      <c r="F470" s="255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2:24" s="245" customFormat="1">
      <c r="B471"/>
      <c r="C471"/>
      <c r="D471" s="250"/>
      <c r="E471" s="250"/>
      <c r="F471" s="255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2:24" s="245" customFormat="1">
      <c r="B472"/>
      <c r="C472"/>
      <c r="D472" s="250"/>
      <c r="E472" s="250"/>
      <c r="F472" s="255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2:24" s="245" customFormat="1">
      <c r="B473"/>
      <c r="C473"/>
      <c r="D473" s="250"/>
      <c r="E473" s="250"/>
      <c r="F473" s="255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2:24" s="245" customFormat="1">
      <c r="B474"/>
      <c r="C474"/>
      <c r="D474" s="250"/>
      <c r="E474" s="250"/>
      <c r="F474" s="255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2:24" s="245" customFormat="1">
      <c r="B475"/>
      <c r="C475"/>
      <c r="D475" s="250"/>
      <c r="E475" s="250"/>
      <c r="F475" s="25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2:24" s="245" customFormat="1">
      <c r="B476"/>
      <c r="C476"/>
      <c r="D476" s="250"/>
      <c r="E476" s="250"/>
      <c r="F476" s="255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2:24" s="245" customFormat="1">
      <c r="B477"/>
      <c r="C477"/>
      <c r="D477" s="250"/>
      <c r="E477" s="250"/>
      <c r="F477" s="255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2:24" s="245" customFormat="1">
      <c r="B478"/>
      <c r="C478"/>
      <c r="D478" s="250"/>
      <c r="E478" s="250"/>
      <c r="F478" s="255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2:24" s="245" customFormat="1">
      <c r="B479"/>
      <c r="C479"/>
      <c r="D479" s="250"/>
      <c r="E479" s="250"/>
      <c r="F479" s="255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2:24" s="245" customFormat="1">
      <c r="B480"/>
      <c r="C480"/>
      <c r="D480" s="250"/>
      <c r="E480" s="250"/>
      <c r="F480" s="255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2:24" s="245" customFormat="1">
      <c r="B481"/>
      <c r="C481"/>
      <c r="D481" s="250"/>
      <c r="E481" s="250"/>
      <c r="F481" s="255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2:24" s="245" customFormat="1">
      <c r="B482"/>
      <c r="C482"/>
      <c r="D482" s="250"/>
      <c r="E482" s="250"/>
      <c r="F482" s="255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2:24" s="245" customFormat="1">
      <c r="B483"/>
      <c r="C483"/>
      <c r="D483" s="250"/>
      <c r="E483" s="250"/>
      <c r="F483" s="255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2:24" s="245" customFormat="1">
      <c r="B484"/>
      <c r="C484"/>
      <c r="D484" s="250"/>
      <c r="E484" s="250"/>
      <c r="F484" s="255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2:24" s="245" customFormat="1">
      <c r="B485"/>
      <c r="C485"/>
      <c r="D485" s="250"/>
      <c r="E485" s="250"/>
      <c r="F485" s="25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2:24" s="245" customFormat="1">
      <c r="B486"/>
      <c r="C486"/>
      <c r="D486" s="250"/>
      <c r="E486" s="250"/>
      <c r="F486" s="255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2:24" s="245" customFormat="1">
      <c r="B487"/>
      <c r="C487"/>
      <c r="D487" s="250"/>
      <c r="E487" s="250"/>
      <c r="F487" s="255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2:24" s="245" customFormat="1">
      <c r="B488"/>
      <c r="C488"/>
      <c r="D488" s="250"/>
      <c r="E488" s="250"/>
      <c r="F488" s="255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2:24" s="245" customFormat="1">
      <c r="B489"/>
      <c r="C489"/>
      <c r="D489" s="250"/>
      <c r="E489" s="250"/>
      <c r="F489" s="255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2:24" s="245" customFormat="1">
      <c r="B490"/>
      <c r="C490"/>
      <c r="D490" s="250"/>
      <c r="E490" s="250"/>
      <c r="F490" s="255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2:24" s="245" customFormat="1">
      <c r="B491"/>
      <c r="C491"/>
      <c r="D491" s="250"/>
      <c r="E491" s="250"/>
      <c r="F491" s="255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2:24" s="245" customFormat="1">
      <c r="B492"/>
      <c r="C492"/>
      <c r="D492" s="250"/>
      <c r="E492" s="250"/>
      <c r="F492" s="255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2:24" s="245" customFormat="1">
      <c r="B493"/>
      <c r="C493"/>
      <c r="D493" s="250"/>
      <c r="E493" s="250"/>
      <c r="F493" s="255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2:24" s="245" customFormat="1">
      <c r="B494"/>
      <c r="C494"/>
      <c r="D494" s="250"/>
      <c r="E494" s="250"/>
      <c r="F494" s="255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2:24" s="245" customFormat="1">
      <c r="B495"/>
      <c r="C495"/>
      <c r="D495" s="250"/>
      <c r="E495" s="250"/>
      <c r="F495" s="25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2:24" s="245" customFormat="1">
      <c r="B496"/>
      <c r="C496"/>
      <c r="D496" s="250"/>
      <c r="E496" s="250"/>
      <c r="F496" s="255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2:24" s="245" customFormat="1">
      <c r="B497"/>
      <c r="C497"/>
      <c r="D497" s="250"/>
      <c r="E497" s="250"/>
      <c r="F497" s="255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2:24" s="245" customFormat="1">
      <c r="B498"/>
      <c r="C498"/>
      <c r="D498" s="250"/>
      <c r="E498" s="250"/>
      <c r="F498" s="255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2:24" s="245" customFormat="1">
      <c r="B499"/>
      <c r="C499"/>
      <c r="D499" s="250"/>
      <c r="E499" s="250"/>
      <c r="F499" s="255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2:24" s="245" customFormat="1">
      <c r="B500"/>
      <c r="C500"/>
      <c r="D500" s="250"/>
      <c r="E500" s="250"/>
      <c r="F500" s="255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2:24" s="245" customFormat="1">
      <c r="B501"/>
      <c r="C501"/>
      <c r="D501" s="250"/>
      <c r="E501" s="250"/>
      <c r="F501" s="255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2:24" s="245" customFormat="1">
      <c r="B502"/>
      <c r="C502"/>
      <c r="D502" s="250"/>
      <c r="E502" s="250"/>
      <c r="F502" s="255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2:24" s="245" customFormat="1">
      <c r="B503"/>
      <c r="C503"/>
      <c r="D503" s="250"/>
      <c r="E503" s="250"/>
      <c r="F503" s="255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2:24" s="245" customFormat="1">
      <c r="B504"/>
      <c r="C504"/>
      <c r="D504" s="250"/>
      <c r="E504" s="250"/>
      <c r="F504" s="255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2:24" s="245" customFormat="1">
      <c r="B505"/>
      <c r="C505"/>
      <c r="D505" s="250"/>
      <c r="E505" s="250"/>
      <c r="F505" s="25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2:24" s="245" customFormat="1">
      <c r="B506"/>
      <c r="C506"/>
      <c r="D506" s="250"/>
      <c r="E506" s="250"/>
      <c r="F506" s="255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2:24" s="245" customFormat="1">
      <c r="B507"/>
      <c r="C507"/>
      <c r="D507" s="250"/>
      <c r="E507" s="250"/>
      <c r="F507" s="255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2:24" s="245" customFormat="1">
      <c r="B508"/>
      <c r="C508"/>
      <c r="D508" s="250"/>
      <c r="E508" s="250"/>
      <c r="F508" s="255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2:24" s="245" customFormat="1">
      <c r="B509"/>
      <c r="C509"/>
      <c r="D509" s="250"/>
      <c r="E509" s="250"/>
      <c r="F509" s="255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2:24" s="245" customFormat="1">
      <c r="B510"/>
      <c r="C510"/>
      <c r="D510" s="250"/>
      <c r="E510" s="250"/>
      <c r="F510" s="255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2:24" s="245" customFormat="1">
      <c r="B511"/>
      <c r="C511"/>
      <c r="D511" s="250"/>
      <c r="E511" s="250"/>
      <c r="F511" s="255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2:24" s="245" customFormat="1">
      <c r="B512"/>
      <c r="C512"/>
      <c r="D512" s="250"/>
      <c r="E512" s="250"/>
      <c r="F512" s="255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2:24" s="245" customFormat="1">
      <c r="B513"/>
      <c r="C513"/>
      <c r="D513" s="250"/>
      <c r="E513" s="250"/>
      <c r="F513" s="255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2:24" s="245" customFormat="1">
      <c r="B514"/>
      <c r="C514"/>
      <c r="D514" s="250"/>
      <c r="E514" s="250"/>
      <c r="F514" s="255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2:24" s="245" customFormat="1">
      <c r="B515"/>
      <c r="C515"/>
      <c r="D515" s="250"/>
      <c r="E515" s="250"/>
      <c r="F515" s="25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2:24" s="245" customFormat="1">
      <c r="B516"/>
      <c r="C516"/>
      <c r="D516" s="250"/>
      <c r="E516" s="250"/>
      <c r="F516" s="255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2:24" s="245" customFormat="1">
      <c r="B517"/>
      <c r="C517"/>
      <c r="D517" s="250"/>
      <c r="E517" s="250"/>
      <c r="F517" s="255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2:24" s="245" customFormat="1">
      <c r="B518"/>
      <c r="C518"/>
      <c r="D518" s="250"/>
      <c r="E518" s="250"/>
      <c r="F518" s="255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2:24" s="245" customFormat="1">
      <c r="B519"/>
      <c r="C519"/>
      <c r="D519" s="250"/>
      <c r="E519" s="250"/>
      <c r="F519" s="255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2:24" s="245" customFormat="1">
      <c r="B520"/>
      <c r="C520"/>
      <c r="D520" s="250"/>
      <c r="E520" s="250"/>
      <c r="F520" s="255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2:24" s="245" customFormat="1">
      <c r="B521"/>
      <c r="C521"/>
      <c r="D521" s="250"/>
      <c r="E521" s="250"/>
      <c r="F521" s="255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2:24" s="245" customFormat="1">
      <c r="B522"/>
      <c r="C522"/>
      <c r="D522" s="250"/>
      <c r="E522" s="250"/>
      <c r="F522" s="255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2:24" s="245" customFormat="1">
      <c r="B523"/>
      <c r="C523"/>
      <c r="D523" s="250"/>
      <c r="E523" s="250"/>
      <c r="F523" s="255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2:24" s="245" customFormat="1">
      <c r="B524"/>
      <c r="C524"/>
      <c r="D524" s="250"/>
      <c r="E524" s="250"/>
      <c r="F524" s="255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2:24" s="245" customFormat="1">
      <c r="B525"/>
      <c r="C525"/>
      <c r="D525" s="250"/>
      <c r="E525" s="250"/>
      <c r="F525" s="25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2:24" s="245" customFormat="1">
      <c r="B526"/>
      <c r="C526"/>
      <c r="D526" s="250"/>
      <c r="E526" s="250"/>
      <c r="F526" s="255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2:24" s="245" customFormat="1">
      <c r="B527"/>
      <c r="C527"/>
      <c r="D527" s="250"/>
      <c r="E527" s="250"/>
      <c r="F527" s="255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2:24" s="245" customFormat="1">
      <c r="B528"/>
      <c r="C528"/>
      <c r="D528" s="250"/>
      <c r="E528" s="250"/>
      <c r="F528" s="255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2:24" s="245" customFormat="1">
      <c r="B529"/>
      <c r="C529"/>
      <c r="D529" s="250"/>
      <c r="E529" s="250"/>
      <c r="F529" s="255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2:24" s="245" customFormat="1">
      <c r="B530"/>
      <c r="C530"/>
      <c r="D530" s="250"/>
      <c r="E530" s="250"/>
      <c r="F530" s="255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2:24" s="245" customFormat="1">
      <c r="B531"/>
      <c r="C531"/>
      <c r="D531" s="250"/>
      <c r="E531" s="250"/>
      <c r="F531" s="255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2:24" s="245" customFormat="1">
      <c r="B532"/>
      <c r="C532"/>
      <c r="D532" s="250"/>
      <c r="E532" s="250"/>
      <c r="F532" s="255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2:24" s="245" customFormat="1">
      <c r="B533"/>
      <c r="C533"/>
      <c r="D533" s="250"/>
      <c r="E533" s="250"/>
      <c r="F533" s="255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2:24" s="245" customFormat="1">
      <c r="B534"/>
      <c r="C534"/>
      <c r="D534" s="250"/>
      <c r="E534" s="250"/>
      <c r="F534" s="255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2:24" s="245" customFormat="1">
      <c r="B535"/>
      <c r="C535"/>
      <c r="D535" s="250"/>
      <c r="E535" s="250"/>
      <c r="F535" s="25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2:24" s="245" customFormat="1">
      <c r="B536"/>
      <c r="C536"/>
      <c r="D536" s="250"/>
      <c r="E536" s="250"/>
      <c r="F536" s="255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2:24" s="245" customFormat="1">
      <c r="B537"/>
      <c r="C537"/>
      <c r="D537" s="250"/>
      <c r="E537" s="250"/>
      <c r="F537" s="255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2:24" s="245" customFormat="1">
      <c r="B538"/>
      <c r="C538"/>
      <c r="D538" s="250"/>
      <c r="E538" s="250"/>
      <c r="F538" s="255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2:24" s="245" customFormat="1">
      <c r="B539"/>
      <c r="C539"/>
      <c r="D539" s="250"/>
      <c r="E539" s="250"/>
      <c r="F539" s="255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2:24" s="245" customFormat="1">
      <c r="B540"/>
      <c r="C540"/>
      <c r="D540" s="250"/>
      <c r="E540" s="250"/>
      <c r="F540" s="255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2:24" s="245" customFormat="1">
      <c r="B541"/>
      <c r="C541"/>
      <c r="D541" s="250"/>
      <c r="E541" s="250"/>
      <c r="F541" s="255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2:24" s="245" customFormat="1">
      <c r="B542"/>
      <c r="C542"/>
      <c r="D542" s="250"/>
      <c r="E542" s="250"/>
      <c r="F542" s="255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2:24" s="245" customFormat="1">
      <c r="B543"/>
      <c r="C543"/>
      <c r="D543" s="250"/>
      <c r="E543" s="250"/>
      <c r="F543" s="255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2:24" s="245" customFormat="1">
      <c r="B544"/>
      <c r="C544"/>
      <c r="D544" s="250"/>
      <c r="E544" s="250"/>
      <c r="F544" s="255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2:24" s="245" customFormat="1">
      <c r="B545"/>
      <c r="C545"/>
      <c r="D545" s="250"/>
      <c r="E545" s="250"/>
      <c r="F545" s="25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2:24" s="245" customFormat="1">
      <c r="B546"/>
      <c r="C546"/>
      <c r="D546" s="250"/>
      <c r="E546" s="250"/>
      <c r="F546" s="255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2:24" s="245" customFormat="1">
      <c r="B547"/>
      <c r="C547"/>
      <c r="D547" s="250"/>
      <c r="E547" s="250"/>
      <c r="F547" s="255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2:24" s="245" customFormat="1">
      <c r="B548"/>
      <c r="C548"/>
      <c r="D548" s="250"/>
      <c r="E548" s="250"/>
      <c r="F548" s="255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2:24" s="245" customFormat="1">
      <c r="B549"/>
      <c r="C549"/>
      <c r="D549" s="250"/>
      <c r="E549" s="250"/>
      <c r="F549" s="255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2:24" s="245" customFormat="1">
      <c r="B550"/>
      <c r="C550"/>
      <c r="D550" s="250"/>
      <c r="E550" s="250"/>
      <c r="F550" s="255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2:24" s="245" customFormat="1">
      <c r="B551"/>
      <c r="C551"/>
      <c r="D551" s="250"/>
      <c r="E551" s="250"/>
      <c r="F551" s="255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2:24" s="245" customFormat="1">
      <c r="B552"/>
      <c r="C552"/>
      <c r="D552" s="250"/>
      <c r="E552" s="250"/>
      <c r="F552" s="255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2:24" s="245" customFormat="1">
      <c r="B553"/>
      <c r="C553"/>
      <c r="D553" s="250"/>
      <c r="E553" s="250"/>
      <c r="F553" s="255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2:24" s="245" customFormat="1">
      <c r="B554"/>
      <c r="C554"/>
      <c r="D554" s="250"/>
      <c r="E554" s="250"/>
      <c r="F554" s="255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2:24" s="245" customFormat="1">
      <c r="B555"/>
      <c r="C555"/>
      <c r="D555" s="250"/>
      <c r="E555" s="250"/>
      <c r="F555" s="2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2:24" s="245" customFormat="1">
      <c r="B556"/>
      <c r="C556"/>
      <c r="D556" s="250"/>
      <c r="E556" s="250"/>
      <c r="F556" s="255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2:24" s="245" customFormat="1">
      <c r="B557"/>
      <c r="C557"/>
      <c r="D557" s="250"/>
      <c r="E557" s="250"/>
      <c r="F557" s="255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2:24" s="245" customFormat="1">
      <c r="B558"/>
      <c r="C558"/>
      <c r="D558" s="250"/>
      <c r="E558" s="250"/>
      <c r="F558" s="255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2:24" s="245" customFormat="1">
      <c r="B559"/>
      <c r="C559"/>
      <c r="D559" s="250"/>
      <c r="E559" s="250"/>
      <c r="F559" s="255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2:24" s="245" customFormat="1">
      <c r="B560"/>
      <c r="C560"/>
      <c r="D560" s="250"/>
      <c r="E560" s="250"/>
      <c r="F560" s="255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2:24" s="245" customFormat="1">
      <c r="B561"/>
      <c r="C561"/>
      <c r="D561" s="250"/>
      <c r="E561" s="250"/>
      <c r="F561" s="255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2:24" s="245" customFormat="1">
      <c r="B562"/>
      <c r="C562"/>
      <c r="D562" s="250"/>
      <c r="E562" s="250"/>
      <c r="F562" s="255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2:24" s="245" customFormat="1">
      <c r="B563"/>
      <c r="C563"/>
      <c r="D563" s="250"/>
      <c r="E563" s="250"/>
      <c r="F563" s="255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2:24" s="245" customFormat="1">
      <c r="B564"/>
      <c r="C564"/>
      <c r="D564" s="250"/>
      <c r="E564" s="250"/>
      <c r="F564" s="255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2:24" s="245" customFormat="1">
      <c r="B565"/>
      <c r="C565"/>
      <c r="D565" s="250"/>
      <c r="E565" s="250"/>
      <c r="F565" s="25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2:24" s="245" customFormat="1">
      <c r="B566"/>
      <c r="C566"/>
      <c r="D566" s="250"/>
      <c r="E566" s="250"/>
      <c r="F566" s="255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2:24" s="245" customFormat="1">
      <c r="B567"/>
      <c r="C567"/>
      <c r="D567" s="250"/>
      <c r="E567" s="250"/>
      <c r="F567" s="255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2:24" s="245" customFormat="1">
      <c r="B568"/>
      <c r="C568"/>
      <c r="D568" s="250"/>
      <c r="E568" s="250"/>
      <c r="F568" s="255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2:24" s="245" customFormat="1">
      <c r="B569"/>
      <c r="C569"/>
      <c r="D569" s="250"/>
      <c r="E569" s="250"/>
      <c r="F569" s="255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2:24" s="245" customFormat="1">
      <c r="B570"/>
      <c r="C570"/>
      <c r="D570" s="250"/>
      <c r="E570" s="250"/>
      <c r="F570" s="255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2:24" s="245" customFormat="1">
      <c r="B571"/>
      <c r="C571"/>
      <c r="D571" s="250"/>
      <c r="E571" s="250"/>
      <c r="F571" s="255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2:24" s="245" customFormat="1">
      <c r="B572"/>
      <c r="C572"/>
      <c r="D572" s="250"/>
      <c r="E572" s="250"/>
      <c r="F572" s="255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2:24" s="245" customFormat="1">
      <c r="B573"/>
      <c r="C573"/>
      <c r="D573" s="250"/>
      <c r="E573" s="250"/>
      <c r="F573" s="255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2:24" s="245" customFormat="1">
      <c r="B574"/>
      <c r="C574"/>
      <c r="D574" s="250"/>
      <c r="E574" s="250"/>
      <c r="F574" s="255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2:24" s="245" customFormat="1">
      <c r="B575"/>
      <c r="C575"/>
      <c r="D575" s="250"/>
      <c r="E575" s="250"/>
      <c r="F575" s="25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2:24" s="245" customFormat="1">
      <c r="B576"/>
      <c r="C576"/>
      <c r="D576" s="250"/>
      <c r="E576" s="250"/>
      <c r="F576" s="255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2:24" s="245" customFormat="1">
      <c r="B577"/>
      <c r="C577"/>
      <c r="D577" s="250"/>
      <c r="E577" s="250"/>
      <c r="F577" s="255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2:24" s="245" customFormat="1">
      <c r="B578"/>
      <c r="C578"/>
      <c r="D578" s="250"/>
      <c r="E578" s="250"/>
      <c r="F578" s="255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2:24" s="245" customFormat="1">
      <c r="B579"/>
      <c r="C579"/>
      <c r="D579" s="250"/>
      <c r="E579" s="250"/>
      <c r="F579" s="255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2:24" s="245" customFormat="1">
      <c r="B580"/>
      <c r="C580"/>
      <c r="D580" s="250"/>
      <c r="E580" s="250"/>
      <c r="F580" s="255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2:24" s="245" customFormat="1">
      <c r="B581"/>
      <c r="C581"/>
      <c r="D581" s="250"/>
      <c r="E581" s="250"/>
      <c r="F581" s="255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2:24" s="245" customFormat="1">
      <c r="B582"/>
      <c r="C582"/>
      <c r="D582" s="250"/>
      <c r="E582" s="250"/>
      <c r="F582" s="255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2:24" s="245" customFormat="1">
      <c r="B583"/>
      <c r="C583"/>
      <c r="D583" s="250"/>
      <c r="E583" s="250"/>
      <c r="F583" s="255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2:24" s="245" customFormat="1">
      <c r="B584"/>
      <c r="C584"/>
      <c r="D584" s="250"/>
      <c r="E584" s="250"/>
      <c r="F584" s="255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2:24" s="245" customFormat="1">
      <c r="B585"/>
      <c r="C585"/>
      <c r="D585" s="250"/>
      <c r="E585" s="250"/>
      <c r="F585" s="25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2:24" s="245" customFormat="1">
      <c r="B586"/>
      <c r="C586"/>
      <c r="D586" s="250"/>
      <c r="E586" s="250"/>
      <c r="F586" s="255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2:24" s="245" customFormat="1">
      <c r="B587"/>
      <c r="C587"/>
      <c r="D587" s="250"/>
      <c r="E587" s="250"/>
      <c r="F587" s="255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2:24" s="245" customFormat="1">
      <c r="B588"/>
      <c r="C588"/>
      <c r="D588" s="250"/>
      <c r="E588" s="250"/>
      <c r="F588" s="255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2:24" s="245" customFormat="1">
      <c r="B589"/>
      <c r="C589"/>
      <c r="D589" s="250"/>
      <c r="E589" s="250"/>
      <c r="F589" s="255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2:24" s="245" customFormat="1">
      <c r="B590"/>
      <c r="C590"/>
      <c r="D590" s="250"/>
      <c r="E590" s="250"/>
      <c r="F590" s="255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2:24" s="245" customFormat="1">
      <c r="B591"/>
      <c r="C591"/>
      <c r="D591" s="250"/>
      <c r="E591" s="250"/>
      <c r="F591" s="255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2:24" s="245" customFormat="1">
      <c r="B592"/>
      <c r="C592"/>
      <c r="D592" s="250"/>
      <c r="E592" s="250"/>
      <c r="F592" s="255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2:24" s="245" customFormat="1">
      <c r="B593"/>
      <c r="C593"/>
      <c r="D593" s="250"/>
      <c r="E593" s="250"/>
      <c r="F593" s="255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2:24" s="245" customFormat="1">
      <c r="B594"/>
      <c r="C594"/>
      <c r="D594" s="250"/>
      <c r="E594" s="250"/>
      <c r="F594" s="255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2:24" s="245" customFormat="1">
      <c r="B595"/>
      <c r="C595"/>
      <c r="D595" s="250"/>
      <c r="E595" s="250"/>
      <c r="F595" s="25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2:24" s="245" customFormat="1">
      <c r="B596"/>
      <c r="C596"/>
      <c r="D596" s="250"/>
      <c r="E596" s="250"/>
      <c r="F596" s="255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2:24" s="245" customFormat="1">
      <c r="B597"/>
      <c r="C597"/>
      <c r="D597" s="250"/>
      <c r="E597" s="250"/>
      <c r="F597" s="255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2:24" s="245" customFormat="1">
      <c r="B598"/>
      <c r="C598"/>
      <c r="D598" s="250"/>
      <c r="E598" s="250"/>
      <c r="F598" s="255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2:24" s="245" customFormat="1">
      <c r="B599"/>
      <c r="C599"/>
      <c r="D599" s="250"/>
      <c r="E599" s="250"/>
      <c r="F599" s="255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2:24" s="245" customFormat="1">
      <c r="B600"/>
      <c r="C600"/>
      <c r="D600" s="250"/>
      <c r="E600" s="250"/>
      <c r="F600" s="255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2:24" s="245" customFormat="1">
      <c r="B601"/>
      <c r="C601"/>
      <c r="D601" s="250"/>
      <c r="E601" s="250"/>
      <c r="F601" s="255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2:24" s="245" customFormat="1">
      <c r="B602"/>
      <c r="C602"/>
      <c r="D602" s="250"/>
      <c r="E602" s="250"/>
      <c r="F602" s="255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2:24" s="245" customFormat="1">
      <c r="B603"/>
      <c r="C603"/>
      <c r="D603" s="250"/>
      <c r="E603" s="250"/>
      <c r="F603" s="255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2:24" s="245" customFormat="1">
      <c r="B604"/>
      <c r="C604"/>
      <c r="D604" s="250"/>
      <c r="E604" s="250"/>
      <c r="F604" s="255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2:24" s="245" customFormat="1">
      <c r="B605"/>
      <c r="C605"/>
      <c r="D605" s="250"/>
      <c r="E605" s="250"/>
      <c r="F605" s="25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2:24" s="245" customFormat="1">
      <c r="B606"/>
      <c r="C606"/>
      <c r="D606" s="250"/>
      <c r="E606" s="250"/>
      <c r="F606" s="255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2:24" s="245" customFormat="1">
      <c r="B607"/>
      <c r="C607"/>
      <c r="D607" s="250"/>
      <c r="E607" s="250"/>
      <c r="F607" s="255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2:24" s="245" customFormat="1">
      <c r="B608"/>
      <c r="C608"/>
      <c r="D608" s="250"/>
      <c r="E608" s="250"/>
      <c r="F608" s="255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2:24" s="245" customFormat="1">
      <c r="B609"/>
      <c r="C609"/>
      <c r="D609" s="250"/>
      <c r="E609" s="250"/>
      <c r="F609" s="255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2:24" s="245" customFormat="1">
      <c r="B610"/>
      <c r="C610"/>
      <c r="D610" s="250"/>
      <c r="E610" s="250"/>
      <c r="F610" s="255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2:24" s="245" customFormat="1">
      <c r="B611"/>
      <c r="C611"/>
      <c r="D611" s="250"/>
      <c r="E611" s="250"/>
      <c r="F611" s="255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2:24" s="245" customFormat="1">
      <c r="B612"/>
      <c r="C612"/>
      <c r="D612" s="250"/>
      <c r="E612" s="250"/>
      <c r="F612" s="255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2:24" s="245" customFormat="1">
      <c r="B613"/>
      <c r="C613"/>
      <c r="D613" s="250"/>
      <c r="E613" s="250"/>
      <c r="F613" s="255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2:24" s="245" customFormat="1">
      <c r="B614"/>
      <c r="C614"/>
      <c r="D614" s="250"/>
      <c r="E614" s="250"/>
      <c r="F614" s="255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2:24" s="245" customFormat="1">
      <c r="B615"/>
      <c r="C615"/>
      <c r="D615" s="250"/>
      <c r="E615" s="250"/>
      <c r="F615" s="25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2:24" s="245" customFormat="1">
      <c r="B616"/>
      <c r="C616"/>
      <c r="D616" s="250"/>
      <c r="E616" s="250"/>
      <c r="F616" s="255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2:24" s="245" customFormat="1">
      <c r="B617"/>
      <c r="C617"/>
      <c r="D617" s="250"/>
      <c r="E617" s="250"/>
      <c r="F617" s="255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2:24" s="245" customFormat="1">
      <c r="B618"/>
      <c r="C618"/>
      <c r="D618" s="250"/>
      <c r="E618" s="250"/>
      <c r="F618" s="255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2:24" s="245" customFormat="1">
      <c r="B619"/>
      <c r="C619"/>
      <c r="D619" s="250"/>
      <c r="E619" s="250"/>
      <c r="F619" s="255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2:24" s="245" customFormat="1">
      <c r="B620"/>
      <c r="C620"/>
      <c r="D620" s="250"/>
      <c r="E620" s="250"/>
      <c r="F620" s="255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2:24" s="245" customFormat="1">
      <c r="B621"/>
      <c r="C621"/>
      <c r="D621" s="250"/>
      <c r="E621" s="250"/>
      <c r="F621" s="255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2:24" s="245" customFormat="1">
      <c r="B622"/>
      <c r="C622"/>
      <c r="D622" s="250"/>
      <c r="E622" s="250"/>
      <c r="F622" s="255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2:24" s="245" customFormat="1">
      <c r="B623"/>
      <c r="C623"/>
      <c r="D623" s="250"/>
      <c r="E623" s="250"/>
      <c r="F623" s="255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2:24" s="245" customFormat="1">
      <c r="B624"/>
      <c r="C624"/>
      <c r="D624" s="250"/>
      <c r="E624" s="250"/>
      <c r="F624" s="255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2:24" s="245" customFormat="1">
      <c r="B625"/>
      <c r="C625"/>
      <c r="D625" s="250"/>
      <c r="E625" s="250"/>
      <c r="F625" s="25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2:24" s="245" customFormat="1">
      <c r="B626"/>
      <c r="C626"/>
      <c r="D626" s="250"/>
      <c r="E626" s="250"/>
      <c r="F626" s="255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2:24" s="245" customFormat="1">
      <c r="B627"/>
      <c r="C627"/>
      <c r="D627" s="250"/>
      <c r="E627" s="250"/>
      <c r="F627" s="255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2:24" s="245" customFormat="1">
      <c r="B628"/>
      <c r="C628"/>
      <c r="D628" s="250"/>
      <c r="E628" s="250"/>
      <c r="F628" s="255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2:24" s="245" customFormat="1">
      <c r="B629"/>
      <c r="C629"/>
      <c r="D629" s="250"/>
      <c r="E629" s="250"/>
      <c r="F629" s="255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2:24" s="245" customFormat="1">
      <c r="B630"/>
      <c r="C630"/>
      <c r="D630" s="250"/>
      <c r="E630" s="250"/>
      <c r="F630" s="255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2:24" s="245" customFormat="1">
      <c r="B631"/>
      <c r="C631"/>
      <c r="D631" s="250"/>
      <c r="E631" s="250"/>
      <c r="F631" s="255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2:24" s="245" customFormat="1">
      <c r="B632"/>
      <c r="C632"/>
      <c r="D632" s="250"/>
      <c r="E632" s="250"/>
      <c r="F632" s="255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2:24" s="245" customFormat="1">
      <c r="B633"/>
      <c r="C633"/>
      <c r="D633" s="250"/>
      <c r="E633" s="250"/>
      <c r="F633" s="255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2:24" s="245" customFormat="1">
      <c r="B634"/>
      <c r="C634"/>
      <c r="D634" s="250"/>
      <c r="E634" s="250"/>
      <c r="F634" s="255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2:24" s="245" customFormat="1">
      <c r="B635"/>
      <c r="C635"/>
      <c r="D635" s="250"/>
      <c r="E635" s="250"/>
      <c r="F635" s="25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2:24" s="245" customFormat="1">
      <c r="B636"/>
      <c r="C636"/>
      <c r="D636" s="250"/>
      <c r="E636" s="250"/>
      <c r="F636" s="255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2:24" s="245" customFormat="1">
      <c r="B637"/>
      <c r="C637"/>
      <c r="D637" s="250"/>
      <c r="E637" s="250"/>
      <c r="F637" s="255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2:24" s="245" customFormat="1">
      <c r="B638"/>
      <c r="C638"/>
      <c r="D638" s="250"/>
      <c r="E638" s="250"/>
      <c r="F638" s="255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2:24" s="245" customFormat="1">
      <c r="B639"/>
      <c r="C639"/>
      <c r="D639" s="250"/>
      <c r="E639" s="250"/>
      <c r="F639" s="255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2:24" s="245" customFormat="1">
      <c r="B640"/>
      <c r="C640"/>
      <c r="D640" s="250"/>
      <c r="E640" s="250"/>
      <c r="F640" s="255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2:24" s="245" customFormat="1">
      <c r="B641"/>
      <c r="C641"/>
      <c r="D641" s="250"/>
      <c r="E641" s="250"/>
      <c r="F641" s="255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2:24" s="245" customFormat="1">
      <c r="B642"/>
      <c r="C642"/>
      <c r="D642" s="250"/>
      <c r="E642" s="250"/>
      <c r="F642" s="255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2:24" s="245" customFormat="1">
      <c r="B643"/>
      <c r="C643"/>
      <c r="D643" s="250"/>
      <c r="E643" s="250"/>
      <c r="F643" s="255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2:24" s="245" customFormat="1">
      <c r="B644"/>
      <c r="C644"/>
      <c r="D644" s="250"/>
      <c r="E644" s="250"/>
      <c r="F644" s="255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2:24">
      <c r="D645" s="250"/>
      <c r="E645" s="250"/>
    </row>
    <row r="646" spans="2:24">
      <c r="D646" s="250"/>
      <c r="E646" s="250"/>
    </row>
    <row r="647" spans="2:24">
      <c r="D647" s="250"/>
      <c r="E647" s="250"/>
    </row>
    <row r="648" spans="2:24">
      <c r="D648" s="250"/>
      <c r="E648" s="250"/>
    </row>
    <row r="649" spans="2:24">
      <c r="D649" s="250"/>
      <c r="E649" s="250"/>
    </row>
    <row r="650" spans="2:24">
      <c r="D650" s="250"/>
      <c r="E650" s="250"/>
    </row>
    <row r="651" spans="2:24">
      <c r="D651" s="250"/>
      <c r="E651" s="250"/>
    </row>
    <row r="652" spans="2:24">
      <c r="D652" s="250"/>
      <c r="E652" s="250"/>
    </row>
    <row r="653" spans="2:24">
      <c r="D653" s="250"/>
      <c r="E653" s="250"/>
    </row>
    <row r="654" spans="2:24">
      <c r="D654" s="250"/>
      <c r="E654" s="250"/>
    </row>
    <row r="655" spans="2:24">
      <c r="D655" s="250"/>
      <c r="E655" s="250"/>
    </row>
    <row r="656" spans="2:24">
      <c r="D656" s="250"/>
      <c r="E656" s="250"/>
    </row>
    <row r="657" spans="4:5">
      <c r="D657" s="250"/>
      <c r="E657" s="250"/>
    </row>
    <row r="658" spans="4:5">
      <c r="D658" s="250"/>
      <c r="E658" s="250"/>
    </row>
    <row r="659" spans="4:5">
      <c r="D659" s="250"/>
      <c r="E659" s="250"/>
    </row>
    <row r="660" spans="4:5">
      <c r="D660" s="250"/>
      <c r="E660" s="250"/>
    </row>
    <row r="661" spans="4:5">
      <c r="D661" s="250"/>
      <c r="E661" s="250"/>
    </row>
    <row r="662" spans="4:5">
      <c r="D662" s="250"/>
      <c r="E662" s="250"/>
    </row>
    <row r="663" spans="4:5">
      <c r="D663" s="250"/>
      <c r="E663" s="250"/>
    </row>
    <row r="664" spans="4:5">
      <c r="D664" s="250"/>
      <c r="E664" s="250"/>
    </row>
    <row r="665" spans="4:5">
      <c r="D665" s="250"/>
      <c r="E665" s="250"/>
    </row>
    <row r="666" spans="4:5">
      <c r="D666" s="250"/>
      <c r="E666" s="250"/>
    </row>
    <row r="667" spans="4:5">
      <c r="D667" s="250"/>
      <c r="E667" s="250"/>
    </row>
    <row r="668" spans="4:5">
      <c r="D668" s="250"/>
      <c r="E668" s="250"/>
    </row>
    <row r="669" spans="4:5">
      <c r="D669" s="250"/>
      <c r="E669" s="250"/>
    </row>
    <row r="670" spans="4:5">
      <c r="D670" s="250"/>
      <c r="E670" s="250"/>
    </row>
    <row r="671" spans="4:5">
      <c r="D671" s="250"/>
      <c r="E671" s="250"/>
    </row>
    <row r="672" spans="4:5">
      <c r="D672" s="250"/>
      <c r="E672" s="250"/>
    </row>
    <row r="673" spans="4:5">
      <c r="D673" s="250"/>
      <c r="E673" s="250"/>
    </row>
    <row r="674" spans="4:5">
      <c r="D674" s="250"/>
      <c r="E674" s="250"/>
    </row>
    <row r="675" spans="4:5">
      <c r="D675" s="250"/>
      <c r="E675" s="250"/>
    </row>
    <row r="676" spans="4:5">
      <c r="D676" s="250"/>
      <c r="E676" s="250"/>
    </row>
    <row r="677" spans="4:5">
      <c r="D677" s="250"/>
      <c r="E677" s="250"/>
    </row>
    <row r="678" spans="4:5">
      <c r="D678" s="250"/>
      <c r="E678" s="250"/>
    </row>
    <row r="679" spans="4:5">
      <c r="D679" s="250"/>
      <c r="E679" s="250"/>
    </row>
    <row r="680" spans="4:5">
      <c r="D680" s="250"/>
      <c r="E680" s="250"/>
    </row>
    <row r="681" spans="4:5">
      <c r="D681" s="250"/>
      <c r="E681" s="250"/>
    </row>
    <row r="682" spans="4:5">
      <c r="D682" s="250"/>
      <c r="E682" s="250"/>
    </row>
    <row r="683" spans="4:5">
      <c r="D683" s="250"/>
      <c r="E683" s="250"/>
    </row>
  </sheetData>
  <mergeCells count="2">
    <mergeCell ref="N1:V1"/>
    <mergeCell ref="C1:D1"/>
  </mergeCells>
  <conditionalFormatting sqref="A72:G1054 C70:G71 A70:A71 C4:G5 A4:A5 A6:G69">
    <cfRule type="expression" dxfId="18" priority="1">
      <formula>AND($A4&lt;&gt;"",MOD(ROW(),2)=0)</formula>
    </cfRule>
  </conditionalFormatting>
  <conditionalFormatting sqref="B71">
    <cfRule type="expression" dxfId="17" priority="102">
      <formula>AND($A71&lt;&gt;"",MOD(ROW(),2)=0)</formula>
    </cfRule>
  </conditionalFormatting>
  <conditionalFormatting sqref="B5">
    <cfRule type="expression" dxfId="16" priority="104">
      <formula>AND($A4&lt;&gt;"",MOD(ROW(),2)=0)</formula>
    </cfRule>
  </conditionalFormatting>
  <dataValidations count="1">
    <dataValidation type="list" allowBlank="1" showInputMessage="1" showErrorMessage="1" sqref="C4:C683" xr:uid="{7AB0918A-8214-4E16-A3A4-FB5CC1BC7BD7}">
      <formula1>Categories</formula1>
    </dataValidation>
  </dataValidations>
  <pageMargins left="0.7" right="0.7" top="0.75" bottom="0.75" header="0.3" footer="0.3"/>
  <pageSetup scale="52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709B1-B2AE-4E15-A4F1-59662BFB4C92}">
  <sheetPr codeName="Sheet8"/>
  <dimension ref="C7:M31"/>
  <sheetViews>
    <sheetView showGridLines="0" showRowColHeaders="0" topLeftCell="B1" workbookViewId="0">
      <selection activeCell="G29" sqref="G29"/>
    </sheetView>
  </sheetViews>
  <sheetFormatPr defaultRowHeight="15"/>
  <cols>
    <col min="3" max="3" width="13.140625" bestFit="1" customWidth="1"/>
    <col min="4" max="4" width="14.140625" bestFit="1" customWidth="1"/>
    <col min="5" max="5" width="16.140625" bestFit="1" customWidth="1"/>
    <col min="6" max="6" width="12.140625" bestFit="1" customWidth="1"/>
    <col min="7" max="7" width="14.5703125" bestFit="1" customWidth="1"/>
    <col min="8" max="9" width="13.140625" bestFit="1" customWidth="1"/>
    <col min="10" max="10" width="14.140625" bestFit="1" customWidth="1"/>
    <col min="11" max="11" width="12.140625" bestFit="1" customWidth="1"/>
    <col min="12" max="12" width="12.7109375" bestFit="1" customWidth="1"/>
    <col min="13" max="13" width="5.140625" bestFit="1" customWidth="1"/>
    <col min="14" max="15" width="8" bestFit="1" customWidth="1"/>
    <col min="16" max="16" width="9" bestFit="1" customWidth="1"/>
    <col min="17" max="21" width="8" bestFit="1" customWidth="1"/>
    <col min="22" max="22" width="12.140625" bestFit="1" customWidth="1"/>
    <col min="23" max="26" width="5.7109375" bestFit="1" customWidth="1"/>
    <col min="27" max="27" width="6.7109375" bestFit="1" customWidth="1"/>
    <col min="28" max="28" width="7.7109375" bestFit="1" customWidth="1"/>
    <col min="29" max="33" width="6.7109375" bestFit="1" customWidth="1"/>
    <col min="34" max="34" width="19.140625" bestFit="1" customWidth="1"/>
    <col min="35" max="35" width="17.28515625" bestFit="1" customWidth="1"/>
  </cols>
  <sheetData>
    <row r="7" spans="3:13">
      <c r="C7" s="211" t="s">
        <v>117</v>
      </c>
      <c r="D7" t="s">
        <v>137</v>
      </c>
      <c r="E7" t="s">
        <v>138</v>
      </c>
      <c r="F7" t="s">
        <v>139</v>
      </c>
      <c r="I7" s="211" t="s">
        <v>30</v>
      </c>
      <c r="J7" t="s">
        <v>224</v>
      </c>
      <c r="L7" s="211" t="s">
        <v>30</v>
      </c>
      <c r="M7" t="s">
        <v>115</v>
      </c>
    </row>
    <row r="8" spans="3:13">
      <c r="C8" s="216">
        <v>2023</v>
      </c>
      <c r="D8" s="215">
        <v>-4145</v>
      </c>
      <c r="E8" s="232">
        <v>-1.5641509433962264</v>
      </c>
      <c r="F8" s="286">
        <v>-795</v>
      </c>
    </row>
    <row r="9" spans="3:13">
      <c r="C9" s="216" t="s">
        <v>123</v>
      </c>
      <c r="D9" s="215">
        <v>0</v>
      </c>
      <c r="E9" s="232" t="e">
        <v>#DIV/0!</v>
      </c>
      <c r="F9" s="286">
        <v>0</v>
      </c>
      <c r="I9" s="211" t="s">
        <v>117</v>
      </c>
      <c r="J9" t="s">
        <v>116</v>
      </c>
      <c r="L9" t="s">
        <v>116</v>
      </c>
    </row>
    <row r="10" spans="3:13">
      <c r="C10" s="216" t="s">
        <v>125</v>
      </c>
      <c r="D10" s="215">
        <v>0</v>
      </c>
      <c r="E10" s="232" t="e">
        <v>#DIV/0!</v>
      </c>
      <c r="F10" s="286">
        <v>0</v>
      </c>
      <c r="I10" s="278">
        <v>45183</v>
      </c>
      <c r="J10" s="215">
        <v>2650</v>
      </c>
      <c r="K10" s="215"/>
      <c r="L10" s="215">
        <v>51541.29</v>
      </c>
    </row>
    <row r="11" spans="3:13">
      <c r="C11" s="216" t="s">
        <v>126</v>
      </c>
      <c r="D11" s="215">
        <v>0</v>
      </c>
      <c r="E11" s="232" t="e">
        <v>#DIV/0!</v>
      </c>
      <c r="F11" s="286">
        <v>0</v>
      </c>
      <c r="I11" s="216" t="s">
        <v>118</v>
      </c>
      <c r="J11" s="215">
        <v>2650</v>
      </c>
    </row>
    <row r="12" spans="3:13">
      <c r="C12" s="216" t="s">
        <v>127</v>
      </c>
      <c r="D12" s="215">
        <v>0</v>
      </c>
      <c r="E12" s="232" t="e">
        <v>#DIV/0!</v>
      </c>
      <c r="F12" s="286">
        <v>0</v>
      </c>
    </row>
    <row r="13" spans="3:13">
      <c r="C13" s="216" t="s">
        <v>129</v>
      </c>
      <c r="D13" s="215">
        <v>0</v>
      </c>
      <c r="E13" s="232" t="e">
        <v>#DIV/0!</v>
      </c>
      <c r="F13" s="286">
        <v>0</v>
      </c>
    </row>
    <row r="14" spans="3:13">
      <c r="C14" s="216" t="s">
        <v>130</v>
      </c>
      <c r="D14" s="215">
        <v>0</v>
      </c>
      <c r="E14" s="232" t="e">
        <v>#DIV/0!</v>
      </c>
      <c r="F14" s="286">
        <v>0</v>
      </c>
    </row>
    <row r="15" spans="3:13">
      <c r="C15" s="216" t="s">
        <v>131</v>
      </c>
      <c r="D15" s="215">
        <v>0</v>
      </c>
      <c r="E15" s="232" t="e">
        <v>#DIV/0!</v>
      </c>
      <c r="F15" s="286">
        <v>0</v>
      </c>
    </row>
    <row r="16" spans="3:13">
      <c r="C16" s="216" t="s">
        <v>119</v>
      </c>
      <c r="D16" s="215">
        <v>-3000</v>
      </c>
      <c r="E16" s="232" t="e">
        <v>#DIV/0!</v>
      </c>
      <c r="F16" s="286">
        <v>0</v>
      </c>
    </row>
    <row r="17" spans="3:10">
      <c r="C17" s="216" t="s">
        <v>120</v>
      </c>
      <c r="D17" s="215">
        <v>-1145</v>
      </c>
      <c r="E17" s="232">
        <v>-0.43207547169811322</v>
      </c>
      <c r="F17" s="286">
        <v>-795</v>
      </c>
    </row>
    <row r="18" spans="3:10">
      <c r="C18" s="216" t="s">
        <v>121</v>
      </c>
      <c r="D18" s="215">
        <v>0</v>
      </c>
      <c r="E18" s="232" t="e">
        <v>#DIV/0!</v>
      </c>
      <c r="F18" s="286">
        <v>0</v>
      </c>
      <c r="I18" s="211" t="s">
        <v>117</v>
      </c>
      <c r="J18" t="s">
        <v>137</v>
      </c>
    </row>
    <row r="19" spans="3:10">
      <c r="C19" s="216" t="s">
        <v>122</v>
      </c>
      <c r="D19" s="215">
        <v>0</v>
      </c>
      <c r="E19" s="232" t="e">
        <v>#DIV/0!</v>
      </c>
      <c r="F19" s="286">
        <v>0</v>
      </c>
      <c r="I19" s="216" t="s">
        <v>123</v>
      </c>
      <c r="J19" s="215">
        <v>0</v>
      </c>
    </row>
    <row r="20" spans="3:10">
      <c r="C20" s="216" t="s">
        <v>124</v>
      </c>
      <c r="D20" s="215">
        <v>0</v>
      </c>
      <c r="E20" s="232" t="e">
        <v>#DIV/0!</v>
      </c>
      <c r="F20" s="286">
        <v>0</v>
      </c>
      <c r="I20" s="216" t="s">
        <v>125</v>
      </c>
      <c r="J20" s="215">
        <v>0</v>
      </c>
    </row>
    <row r="21" spans="3:10">
      <c r="C21" s="216" t="s">
        <v>118</v>
      </c>
      <c r="D21" s="215">
        <v>-8290</v>
      </c>
      <c r="E21" s="232" t="e">
        <v>#DIV/0!</v>
      </c>
      <c r="F21" s="341">
        <v>-1590</v>
      </c>
      <c r="I21" s="216" t="s">
        <v>126</v>
      </c>
      <c r="J21" s="215">
        <v>0</v>
      </c>
    </row>
    <row r="22" spans="3:10">
      <c r="I22" s="216" t="s">
        <v>127</v>
      </c>
      <c r="J22" s="215">
        <v>0</v>
      </c>
    </row>
    <row r="23" spans="3:10">
      <c r="I23" s="216" t="s">
        <v>129</v>
      </c>
      <c r="J23" s="215">
        <v>0</v>
      </c>
    </row>
    <row r="24" spans="3:10">
      <c r="I24" s="216" t="s">
        <v>130</v>
      </c>
      <c r="J24" s="215">
        <v>0</v>
      </c>
    </row>
    <row r="25" spans="3:10">
      <c r="I25" s="216" t="s">
        <v>131</v>
      </c>
      <c r="J25" s="215">
        <v>0</v>
      </c>
    </row>
    <row r="26" spans="3:10">
      <c r="I26" s="216" t="s">
        <v>119</v>
      </c>
      <c r="J26" s="215">
        <v>-3000</v>
      </c>
    </row>
    <row r="27" spans="3:10">
      <c r="I27" s="216" t="s">
        <v>120</v>
      </c>
      <c r="J27" s="215">
        <v>-1145</v>
      </c>
    </row>
    <row r="28" spans="3:10">
      <c r="I28" s="216" t="s">
        <v>121</v>
      </c>
      <c r="J28" s="215">
        <v>0</v>
      </c>
    </row>
    <row r="29" spans="3:10">
      <c r="I29" s="216" t="s">
        <v>122</v>
      </c>
      <c r="J29" s="215">
        <v>0</v>
      </c>
    </row>
    <row r="30" spans="3:10">
      <c r="I30" s="216" t="s">
        <v>124</v>
      </c>
      <c r="J30" s="215">
        <v>0</v>
      </c>
    </row>
    <row r="31" spans="3:10">
      <c r="I31" s="216" t="s">
        <v>118</v>
      </c>
      <c r="J31" s="215">
        <v>-4145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2036B-3FF6-4066-87C3-1AD1B03CAD51}">
  <sheetPr codeName="Sheet2" filterMode="1">
    <pageSetUpPr fitToPage="1"/>
  </sheetPr>
  <dimension ref="A1:AD91"/>
  <sheetViews>
    <sheetView showGridLines="0" topLeftCell="A7" zoomScale="115" zoomScaleNormal="115" workbookViewId="0">
      <selection activeCell="J66" sqref="J66"/>
    </sheetView>
  </sheetViews>
  <sheetFormatPr defaultRowHeight="15"/>
  <cols>
    <col min="1" max="1" width="3.42578125" customWidth="1"/>
    <col min="2" max="2" width="9.28515625" style="207" customWidth="1"/>
    <col min="3" max="3" width="25.7109375" customWidth="1"/>
    <col min="4" max="4" width="9.28515625" bestFit="1" customWidth="1"/>
    <col min="5" max="5" width="9.5703125" bestFit="1" customWidth="1"/>
    <col min="6" max="6" width="15.85546875" customWidth="1"/>
    <col min="7" max="7" width="13.85546875" style="114" customWidth="1"/>
    <col min="8" max="8" width="10.5703125" hidden="1" customWidth="1"/>
    <col min="11" max="11" width="9.140625" customWidth="1"/>
    <col min="16" max="16" width="17.42578125" customWidth="1"/>
  </cols>
  <sheetData>
    <row r="1" spans="1:30" ht="7.5" customHeight="1">
      <c r="A1" s="301" t="s">
        <v>0</v>
      </c>
      <c r="B1" s="322"/>
      <c r="C1" s="301"/>
      <c r="D1" s="303" t="s">
        <v>1</v>
      </c>
      <c r="E1" s="303"/>
      <c r="F1" s="303"/>
      <c r="G1" s="324"/>
      <c r="H1" s="43"/>
    </row>
    <row r="2" spans="1:30">
      <c r="A2" s="301"/>
      <c r="B2" s="322"/>
      <c r="C2" s="301"/>
      <c r="D2" s="303"/>
      <c r="E2" s="303"/>
      <c r="F2" s="303"/>
      <c r="G2" s="324"/>
      <c r="H2" s="43"/>
    </row>
    <row r="3" spans="1:30">
      <c r="A3" s="301"/>
      <c r="B3" s="322"/>
      <c r="C3" s="301"/>
      <c r="D3" s="303"/>
      <c r="E3" s="303"/>
      <c r="F3" s="303"/>
      <c r="G3" s="324"/>
      <c r="H3" s="43"/>
    </row>
    <row r="4" spans="1:30">
      <c r="A4" s="301"/>
      <c r="B4" s="322"/>
      <c r="C4" s="301"/>
      <c r="D4" s="45" t="s">
        <v>2</v>
      </c>
      <c r="E4" s="45"/>
      <c r="F4" s="45"/>
      <c r="G4" s="113"/>
      <c r="H4" s="45"/>
      <c r="O4" t="e" vm="1">
        <v>#VALUE!</v>
      </c>
      <c r="P4" s="125" cm="1">
        <f t="array" ref="P4">_FV(O4,"Price")</f>
        <v>1.634E-2</v>
      </c>
      <c r="Q4" t="str" cm="1">
        <f t="array" ref="Q4">_FV(O4,"From currency",TRUE)</f>
        <v>MKD</v>
      </c>
      <c r="R4" t="str" cm="1">
        <f t="array" ref="R4">_FV(O4,"Currency")</f>
        <v>EUR</v>
      </c>
    </row>
    <row r="5" spans="1:30" ht="15" customHeight="1">
      <c r="A5" s="301"/>
      <c r="B5" s="322"/>
      <c r="C5" s="301"/>
      <c r="D5" t="s">
        <v>3</v>
      </c>
    </row>
    <row r="6" spans="1:30" ht="15" customHeight="1">
      <c r="A6" s="301"/>
      <c r="B6" s="322"/>
      <c r="C6" s="301"/>
      <c r="D6" s="304">
        <v>300170000030340</v>
      </c>
      <c r="E6" s="304"/>
      <c r="F6" s="304"/>
      <c r="H6" s="44"/>
    </row>
    <row r="7" spans="1:30" ht="15" customHeight="1">
      <c r="A7" s="301"/>
      <c r="B7" s="322"/>
      <c r="C7" s="301"/>
      <c r="D7" t="s">
        <v>4</v>
      </c>
    </row>
    <row r="8" spans="1:30">
      <c r="A8" s="301"/>
      <c r="B8" s="322"/>
      <c r="C8" s="301"/>
      <c r="D8" s="45" t="s">
        <v>5</v>
      </c>
      <c r="E8" s="45"/>
      <c r="F8" s="45"/>
      <c r="G8" s="113"/>
      <c r="H8" s="45"/>
    </row>
    <row r="9" spans="1:30">
      <c r="A9" s="301"/>
      <c r="B9" s="322"/>
      <c r="C9" s="301"/>
      <c r="D9" s="45" t="s">
        <v>6</v>
      </c>
      <c r="E9" s="45"/>
      <c r="F9" s="45"/>
      <c r="G9" s="113"/>
      <c r="H9" s="45"/>
    </row>
    <row r="10" spans="1:30" ht="15.75" thickBot="1">
      <c r="A10" s="302"/>
      <c r="B10" s="323"/>
      <c r="C10" s="302"/>
      <c r="D10" s="305">
        <v>38946791241</v>
      </c>
      <c r="E10" s="305"/>
      <c r="F10" s="305"/>
      <c r="G10" s="325"/>
      <c r="N10" s="38"/>
      <c r="P10" s="38"/>
      <c r="R10" s="38"/>
      <c r="T10" s="38"/>
      <c r="V10" s="38"/>
      <c r="X10" s="38"/>
      <c r="Z10" s="38"/>
      <c r="AB10" s="38"/>
      <c r="AD10" s="38"/>
    </row>
    <row r="11" spans="1:30" ht="7.5" customHeight="1" thickTop="1" thickBot="1">
      <c r="A11" s="2"/>
      <c r="B11" s="202"/>
      <c r="C11" s="30"/>
      <c r="D11" s="30"/>
      <c r="E11" s="30"/>
      <c r="F11" s="30"/>
      <c r="G11" s="115"/>
      <c r="H11" s="3"/>
      <c r="I11" s="3"/>
    </row>
    <row r="12" spans="1:30" ht="18.75" customHeight="1">
      <c r="A12" s="2"/>
      <c r="B12" s="203"/>
      <c r="C12" s="28"/>
      <c r="D12" s="28"/>
      <c r="E12" s="28"/>
      <c r="F12" s="28"/>
      <c r="G12" s="116"/>
    </row>
    <row r="13" spans="1:30" ht="18" customHeight="1" thickBot="1">
      <c r="A13" s="2"/>
      <c r="B13" s="204" t="s">
        <v>82</v>
      </c>
      <c r="C13" s="69" t="s">
        <v>33</v>
      </c>
      <c r="D13" s="64" t="s">
        <v>34</v>
      </c>
      <c r="E13" s="58" t="s">
        <v>35</v>
      </c>
      <c r="F13" s="68" t="s">
        <v>36</v>
      </c>
      <c r="G13" s="117" t="s">
        <v>37</v>
      </c>
      <c r="H13" s="8" t="s">
        <v>24</v>
      </c>
      <c r="K13" s="8"/>
      <c r="N13" s="8"/>
    </row>
    <row r="14" spans="1:30" s="25" customFormat="1" ht="15" customHeight="1" thickBot="1">
      <c r="A14" s="21"/>
      <c r="B14" s="205">
        <v>9</v>
      </c>
      <c r="C14" s="289" t="s">
        <v>38</v>
      </c>
      <c r="D14" s="290">
        <f>'Shemsi Iljazi'!A36</f>
        <v>162.5</v>
      </c>
      <c r="E14" s="288">
        <v>150</v>
      </c>
      <c r="F14" s="288">
        <f>'Shemsi Iljazi'!E36</f>
        <v>29675</v>
      </c>
      <c r="G14" s="291">
        <f>F14 * P4</f>
        <v>484.8895</v>
      </c>
      <c r="H14" s="25">
        <f>IF(LEN(C13)&gt;0,1,0)</f>
        <v>1</v>
      </c>
      <c r="Q14"/>
      <c r="R14"/>
      <c r="S14"/>
    </row>
    <row r="15" spans="1:30" s="25" customFormat="1" ht="15" customHeight="1" thickBot="1">
      <c r="A15" s="21"/>
      <c r="B15" s="205">
        <v>9</v>
      </c>
      <c r="C15" s="289" t="s">
        <v>39</v>
      </c>
      <c r="D15" s="290">
        <f>'Jon Kerluku'!A36</f>
        <v>56.5</v>
      </c>
      <c r="E15" s="288">
        <v>150</v>
      </c>
      <c r="F15" s="288">
        <f>'Jon Kerluku'!E36</f>
        <v>10225</v>
      </c>
      <c r="G15" s="291">
        <f>F15 * P4</f>
        <v>167.07650000000001</v>
      </c>
      <c r="H15" s="25">
        <f t="shared" ref="H15:H62" si="0">IF(LEN(C14)&gt;0,1,0)</f>
        <v>1</v>
      </c>
      <c r="M15"/>
      <c r="N15"/>
      <c r="O15"/>
      <c r="P15"/>
      <c r="Q15"/>
      <c r="R15"/>
      <c r="S15"/>
    </row>
    <row r="16" spans="1:30" s="25" customFormat="1" ht="15" customHeight="1" thickBot="1">
      <c r="A16" s="21"/>
      <c r="B16" s="205">
        <v>9</v>
      </c>
      <c r="C16" s="289" t="s">
        <v>40</v>
      </c>
      <c r="D16" s="290">
        <f>'Rakip Frangu'!A36</f>
        <v>145.16666666666669</v>
      </c>
      <c r="E16" s="288">
        <v>120</v>
      </c>
      <c r="F16" s="288">
        <f>'Rakip Frangu'!E36</f>
        <v>21965.000000000004</v>
      </c>
      <c r="G16" s="291">
        <f>F16 * P4</f>
        <v>358.90810000000005</v>
      </c>
      <c r="H16" s="25">
        <f t="shared" si="0"/>
        <v>1</v>
      </c>
      <c r="M16"/>
      <c r="N16"/>
      <c r="O16"/>
      <c r="P16"/>
      <c r="Q16"/>
      <c r="R16" s="8"/>
      <c r="S16"/>
    </row>
    <row r="17" spans="1:22" s="25" customFormat="1" ht="15" customHeight="1" thickBot="1">
      <c r="A17" s="21"/>
      <c r="B17" s="205">
        <v>9</v>
      </c>
      <c r="C17" s="289" t="s">
        <v>41</v>
      </c>
      <c r="D17" s="290">
        <f>'Harbin Begoneci'!A36</f>
        <v>147</v>
      </c>
      <c r="E17" s="288">
        <v>120</v>
      </c>
      <c r="F17" s="288">
        <f>'Harbin Begoneci'!E36</f>
        <v>23440</v>
      </c>
      <c r="G17" s="291">
        <f>F17 * P4</f>
        <v>383.00960000000003</v>
      </c>
      <c r="H17" s="25">
        <f t="shared" si="0"/>
        <v>1</v>
      </c>
      <c r="M17"/>
      <c r="N17"/>
      <c r="O17"/>
      <c r="P17"/>
    </row>
    <row r="18" spans="1:22" s="25" customFormat="1" ht="15" customHeight="1" thickBot="1">
      <c r="A18" s="21"/>
      <c r="B18" s="205">
        <v>9</v>
      </c>
      <c r="C18" s="289" t="s">
        <v>42</v>
      </c>
      <c r="D18" s="290">
        <f>Enes!A36</f>
        <v>53.5</v>
      </c>
      <c r="E18" s="288">
        <v>70</v>
      </c>
      <c r="F18" s="288">
        <f>Enes!E36</f>
        <v>5995</v>
      </c>
      <c r="G18" s="291">
        <f>F18 * P4</f>
        <v>97.958300000000008</v>
      </c>
      <c r="H18" s="25">
        <f t="shared" si="0"/>
        <v>1</v>
      </c>
      <c r="M18"/>
      <c r="N18"/>
      <c r="O18"/>
      <c r="P18"/>
      <c r="Q18"/>
      <c r="R18"/>
      <c r="S18"/>
      <c r="V18"/>
    </row>
    <row r="19" spans="1:22" s="25" customFormat="1" ht="15" customHeight="1" thickBot="1">
      <c r="A19" s="21"/>
      <c r="B19" s="205">
        <v>9</v>
      </c>
      <c r="C19" s="289" t="s">
        <v>43</v>
      </c>
      <c r="D19" s="290">
        <f>'Yusuf Duka'!A36</f>
        <v>10.06666666666667</v>
      </c>
      <c r="E19" s="288">
        <v>70</v>
      </c>
      <c r="F19" s="288">
        <f>'Yusuf Duka'!E36</f>
        <v>704.66666666666686</v>
      </c>
      <c r="G19" s="291">
        <f>F19 * P4</f>
        <v>11.514253333333336</v>
      </c>
      <c r="H19" s="25">
        <f t="shared" si="0"/>
        <v>1</v>
      </c>
      <c r="M19"/>
      <c r="N19"/>
      <c r="O19"/>
      <c r="P19"/>
      <c r="Q19"/>
      <c r="R19"/>
      <c r="S19"/>
      <c r="V19"/>
    </row>
    <row r="20" spans="1:22" s="25" customFormat="1" ht="15" customHeight="1" thickBot="1">
      <c r="A20" s="21"/>
      <c r="B20" s="205">
        <v>9</v>
      </c>
      <c r="C20" s="289" t="s">
        <v>44</v>
      </c>
      <c r="D20" s="290">
        <f>'Altin Sula'!A36</f>
        <v>38.333333333333329</v>
      </c>
      <c r="E20" s="288">
        <v>150</v>
      </c>
      <c r="F20" s="288">
        <f>'Altin Sula'!E36</f>
        <v>7066.6666666666652</v>
      </c>
      <c r="G20" s="291">
        <f>F20 * P4</f>
        <v>115.46933333333331</v>
      </c>
      <c r="H20" s="25">
        <f t="shared" si="0"/>
        <v>1</v>
      </c>
      <c r="M20"/>
      <c r="N20"/>
      <c r="O20"/>
      <c r="P20"/>
      <c r="Q20"/>
      <c r="R20"/>
      <c r="S20"/>
      <c r="V20"/>
    </row>
    <row r="21" spans="1:22" s="25" customFormat="1" ht="15" customHeight="1" thickBot="1">
      <c r="A21" s="21"/>
      <c r="B21" s="205">
        <v>9</v>
      </c>
      <c r="C21" s="289" t="s">
        <v>45</v>
      </c>
      <c r="D21" s="290">
        <f>'Nehar Tale'!A36</f>
        <v>72.300000000000011</v>
      </c>
      <c r="E21" s="288">
        <v>50</v>
      </c>
      <c r="F21" s="288">
        <f>'Nehar Tale'!E36</f>
        <v>2691.666666666667</v>
      </c>
      <c r="G21" s="291">
        <f>F21 * P4</f>
        <v>43.981833333333341</v>
      </c>
      <c r="H21" s="25">
        <f t="shared" si="0"/>
        <v>1</v>
      </c>
      <c r="M21"/>
      <c r="N21"/>
      <c r="O21"/>
      <c r="P21"/>
      <c r="Q21"/>
      <c r="R21"/>
      <c r="S21"/>
      <c r="V21"/>
    </row>
    <row r="22" spans="1:22" s="25" customFormat="1" ht="15" customHeight="1" thickBot="1">
      <c r="A22" s="21"/>
      <c r="B22" s="205">
        <v>9</v>
      </c>
      <c r="C22" s="289" t="s">
        <v>46</v>
      </c>
      <c r="D22" s="290">
        <f>Fuat!A36</f>
        <v>138.71666666666667</v>
      </c>
      <c r="E22" s="288">
        <v>70</v>
      </c>
      <c r="F22" s="288">
        <f>Fuat!E36</f>
        <v>14196.166666666666</v>
      </c>
      <c r="G22" s="291">
        <f>F22 * P4</f>
        <v>231.96536333333333</v>
      </c>
      <c r="H22" s="25">
        <f t="shared" si="0"/>
        <v>1</v>
      </c>
      <c r="M22"/>
      <c r="N22"/>
      <c r="O22"/>
      <c r="P22"/>
      <c r="Q22"/>
      <c r="R22"/>
      <c r="S22"/>
      <c r="V22"/>
    </row>
    <row r="23" spans="1:22" s="25" customFormat="1" ht="15" customHeight="1" thickBot="1">
      <c r="A23" s="21"/>
      <c r="B23" s="205">
        <v>9</v>
      </c>
      <c r="C23" s="289" t="s">
        <v>265</v>
      </c>
      <c r="D23" s="290">
        <f>'Arlind Mashkulli'!A36</f>
        <v>149.5</v>
      </c>
      <c r="E23" s="288">
        <v>100</v>
      </c>
      <c r="F23" s="288">
        <f>'Arlind Mashkulli'!E36</f>
        <v>20150</v>
      </c>
      <c r="G23" s="291">
        <f>F23 * P4</f>
        <v>329.25100000000003</v>
      </c>
      <c r="H23" s="25">
        <f t="shared" si="0"/>
        <v>1</v>
      </c>
      <c r="M23"/>
      <c r="N23"/>
      <c r="O23"/>
      <c r="P23"/>
      <c r="Q23"/>
      <c r="R23"/>
      <c r="S23"/>
      <c r="V23"/>
    </row>
    <row r="24" spans="1:22" s="25" customFormat="1" ht="15" hidden="1" customHeight="1" thickBot="1">
      <c r="A24" s="21"/>
      <c r="B24" s="205">
        <v>8</v>
      </c>
      <c r="C24" s="19" t="s">
        <v>144</v>
      </c>
      <c r="D24" s="23"/>
      <c r="E24" s="71">
        <v>50</v>
      </c>
      <c r="F24" s="71"/>
      <c r="G24" s="124"/>
      <c r="H24" s="25" t="e">
        <f>IF(LEN(#REF!)&gt;0,1,0)</f>
        <v>#REF!</v>
      </c>
      <c r="Q24"/>
      <c r="R24"/>
      <c r="S24"/>
      <c r="V24"/>
    </row>
    <row r="25" spans="1:22" s="25" customFormat="1" ht="15" customHeight="1" thickBot="1">
      <c r="A25" s="21"/>
      <c r="B25" s="205">
        <v>9</v>
      </c>
      <c r="C25" s="289" t="s">
        <v>144</v>
      </c>
      <c r="D25" s="290">
        <f>'Davud tale'!A36</f>
        <v>138.33333333333331</v>
      </c>
      <c r="E25" s="288">
        <v>50</v>
      </c>
      <c r="F25" s="288">
        <f>'Davud tale'!E36</f>
        <v>11160</v>
      </c>
      <c r="G25" s="291">
        <f>F25 * P4</f>
        <v>182.3544</v>
      </c>
      <c r="H25" s="25">
        <f t="shared" si="0"/>
        <v>1</v>
      </c>
      <c r="Q25"/>
      <c r="R25"/>
      <c r="S25"/>
    </row>
    <row r="26" spans="1:22" s="25" customFormat="1" ht="15" customHeight="1" thickBot="1">
      <c r="A26" s="21"/>
      <c r="B26" s="205">
        <v>9</v>
      </c>
      <c r="C26" s="289" t="s">
        <v>280</v>
      </c>
      <c r="D26" s="290">
        <f>'Buran '!A36</f>
        <v>5.5000000000000009</v>
      </c>
      <c r="E26" s="288">
        <v>50</v>
      </c>
      <c r="F26" s="287">
        <f>'Buran '!E36</f>
        <v>525</v>
      </c>
      <c r="G26" s="291">
        <f>F26 * P4</f>
        <v>8.5785</v>
      </c>
      <c r="H26" s="25">
        <f t="shared" si="0"/>
        <v>1</v>
      </c>
      <c r="Q26"/>
      <c r="R26"/>
      <c r="S26"/>
    </row>
    <row r="27" spans="1:22" s="25" customFormat="1" ht="15" customHeight="1" thickBot="1">
      <c r="A27" s="21"/>
      <c r="B27" s="70">
        <f t="shared" ref="B27:B62" ca="1" si="1">TODAY()</f>
        <v>45197</v>
      </c>
      <c r="C27" s="19"/>
      <c r="D27" s="23"/>
      <c r="E27" s="71"/>
      <c r="F27" s="71"/>
      <c r="G27" s="124"/>
      <c r="H27" s="25">
        <f t="shared" si="0"/>
        <v>1</v>
      </c>
    </row>
    <row r="28" spans="1:22" s="25" customFormat="1" ht="15" hidden="1" customHeight="1" thickBot="1">
      <c r="A28" s="21"/>
      <c r="B28" s="70">
        <f t="shared" ca="1" si="1"/>
        <v>45197</v>
      </c>
      <c r="C28" s="19"/>
      <c r="D28" s="23"/>
      <c r="E28" s="71"/>
      <c r="F28" s="71"/>
      <c r="G28" s="124"/>
      <c r="H28" s="25">
        <f t="shared" si="0"/>
        <v>0</v>
      </c>
    </row>
    <row r="29" spans="1:22" s="25" customFormat="1" ht="15" hidden="1" customHeight="1" thickBot="1">
      <c r="A29" s="21"/>
      <c r="B29" s="70">
        <f t="shared" ca="1" si="1"/>
        <v>45197</v>
      </c>
      <c r="C29" s="19"/>
      <c r="D29" s="23"/>
      <c r="E29" s="71"/>
      <c r="F29" s="71"/>
      <c r="G29" s="124"/>
      <c r="H29" s="25">
        <f t="shared" si="0"/>
        <v>0</v>
      </c>
    </row>
    <row r="30" spans="1:22" s="25" customFormat="1" ht="15" hidden="1" customHeight="1" thickBot="1">
      <c r="A30" s="21"/>
      <c r="B30" s="70">
        <f t="shared" ca="1" si="1"/>
        <v>45197</v>
      </c>
      <c r="C30" s="19"/>
      <c r="D30" s="23"/>
      <c r="E30" s="71"/>
      <c r="F30" s="71"/>
      <c r="G30" s="124"/>
      <c r="H30" s="25">
        <f t="shared" si="0"/>
        <v>0</v>
      </c>
    </row>
    <row r="31" spans="1:22" s="25" customFormat="1" ht="15" hidden="1" customHeight="1" thickBot="1">
      <c r="A31" s="21"/>
      <c r="B31" s="70">
        <f t="shared" ca="1" si="1"/>
        <v>45197</v>
      </c>
      <c r="C31" s="19"/>
      <c r="D31" s="23"/>
      <c r="E31" s="71"/>
      <c r="F31" s="71"/>
      <c r="G31" s="124"/>
      <c r="H31" s="25">
        <f t="shared" si="0"/>
        <v>0</v>
      </c>
    </row>
    <row r="32" spans="1:22" s="25" customFormat="1" ht="15" hidden="1" customHeight="1" thickBot="1">
      <c r="A32" s="21"/>
      <c r="B32" s="70">
        <f t="shared" ca="1" si="1"/>
        <v>45197</v>
      </c>
      <c r="C32" s="19"/>
      <c r="D32" s="23"/>
      <c r="E32" s="71"/>
      <c r="F32" s="71"/>
      <c r="G32" s="124"/>
      <c r="H32" s="25">
        <f t="shared" si="0"/>
        <v>0</v>
      </c>
    </row>
    <row r="33" spans="1:8" s="25" customFormat="1" ht="15" hidden="1" customHeight="1" thickBot="1">
      <c r="A33" s="21"/>
      <c r="B33" s="70">
        <f t="shared" ca="1" si="1"/>
        <v>45197</v>
      </c>
      <c r="C33" s="19"/>
      <c r="D33" s="23"/>
      <c r="E33" s="71"/>
      <c r="F33" s="71"/>
      <c r="G33" s="124"/>
      <c r="H33" s="25">
        <f t="shared" si="0"/>
        <v>0</v>
      </c>
    </row>
    <row r="34" spans="1:8" s="25" customFormat="1" ht="15" hidden="1" customHeight="1" thickBot="1">
      <c r="A34" s="21"/>
      <c r="B34" s="70">
        <f t="shared" ca="1" si="1"/>
        <v>45197</v>
      </c>
      <c r="C34" s="19"/>
      <c r="D34" s="23"/>
      <c r="E34" s="71"/>
      <c r="F34" s="71"/>
      <c r="G34" s="124"/>
      <c r="H34" s="25">
        <f t="shared" si="0"/>
        <v>0</v>
      </c>
    </row>
    <row r="35" spans="1:8" s="25" customFormat="1" ht="15" hidden="1" customHeight="1" thickBot="1">
      <c r="A35" s="21"/>
      <c r="B35" s="70">
        <f t="shared" ca="1" si="1"/>
        <v>45197</v>
      </c>
      <c r="C35" s="19"/>
      <c r="D35" s="23"/>
      <c r="E35" s="71"/>
      <c r="F35" s="71"/>
      <c r="G35" s="124"/>
      <c r="H35" s="25">
        <f t="shared" si="0"/>
        <v>0</v>
      </c>
    </row>
    <row r="36" spans="1:8" s="25" customFormat="1" ht="15" hidden="1" customHeight="1" thickBot="1">
      <c r="A36" s="21"/>
      <c r="B36" s="70">
        <f t="shared" ca="1" si="1"/>
        <v>45197</v>
      </c>
      <c r="C36" s="19"/>
      <c r="D36" s="23"/>
      <c r="E36" s="71"/>
      <c r="F36" s="71"/>
      <c r="G36" s="124"/>
      <c r="H36" s="25">
        <f t="shared" si="0"/>
        <v>0</v>
      </c>
    </row>
    <row r="37" spans="1:8" s="25" customFormat="1" ht="15" hidden="1" customHeight="1" thickBot="1">
      <c r="A37" s="21"/>
      <c r="B37" s="70">
        <f t="shared" ca="1" si="1"/>
        <v>45197</v>
      </c>
      <c r="C37" s="19"/>
      <c r="D37" s="23"/>
      <c r="E37" s="71"/>
      <c r="F37" s="71"/>
      <c r="G37" s="124"/>
      <c r="H37" s="25">
        <f t="shared" si="0"/>
        <v>0</v>
      </c>
    </row>
    <row r="38" spans="1:8" s="25" customFormat="1" ht="15" hidden="1" customHeight="1" thickBot="1">
      <c r="A38" s="21"/>
      <c r="B38" s="70">
        <f t="shared" ca="1" si="1"/>
        <v>45197</v>
      </c>
      <c r="C38" s="19"/>
      <c r="D38" s="23"/>
      <c r="E38" s="71"/>
      <c r="F38" s="71"/>
      <c r="G38" s="124"/>
      <c r="H38" s="25">
        <f t="shared" si="0"/>
        <v>0</v>
      </c>
    </row>
    <row r="39" spans="1:8" s="25" customFormat="1" ht="15" hidden="1" customHeight="1" thickBot="1">
      <c r="A39" s="21"/>
      <c r="B39" s="70">
        <f t="shared" ca="1" si="1"/>
        <v>45197</v>
      </c>
      <c r="C39" s="19"/>
      <c r="D39" s="23"/>
      <c r="E39" s="71"/>
      <c r="F39" s="71"/>
      <c r="G39" s="124"/>
      <c r="H39" s="25">
        <f t="shared" si="0"/>
        <v>0</v>
      </c>
    </row>
    <row r="40" spans="1:8" s="25" customFormat="1" ht="15" hidden="1" customHeight="1" thickBot="1">
      <c r="A40" s="21"/>
      <c r="B40" s="70">
        <f t="shared" ca="1" si="1"/>
        <v>45197</v>
      </c>
      <c r="C40" s="19"/>
      <c r="D40" s="23"/>
      <c r="E40" s="71"/>
      <c r="F40" s="71"/>
      <c r="G40" s="124"/>
      <c r="H40" s="25">
        <f t="shared" si="0"/>
        <v>0</v>
      </c>
    </row>
    <row r="41" spans="1:8" s="25" customFormat="1" ht="15" hidden="1" customHeight="1" thickBot="1">
      <c r="A41" s="21"/>
      <c r="B41" s="70">
        <f t="shared" ca="1" si="1"/>
        <v>45197</v>
      </c>
      <c r="C41" s="19"/>
      <c r="D41" s="23"/>
      <c r="E41" s="71"/>
      <c r="F41" s="71"/>
      <c r="G41" s="124"/>
      <c r="H41" s="25">
        <f t="shared" si="0"/>
        <v>0</v>
      </c>
    </row>
    <row r="42" spans="1:8" s="25" customFormat="1" ht="15" hidden="1" customHeight="1" thickBot="1">
      <c r="A42" s="21"/>
      <c r="B42" s="70">
        <f t="shared" ca="1" si="1"/>
        <v>45197</v>
      </c>
      <c r="C42" s="19"/>
      <c r="D42" s="23"/>
      <c r="E42" s="71"/>
      <c r="F42" s="71"/>
      <c r="G42" s="124"/>
      <c r="H42" s="25">
        <f t="shared" si="0"/>
        <v>0</v>
      </c>
    </row>
    <row r="43" spans="1:8" s="25" customFormat="1" ht="15" hidden="1" customHeight="1" thickBot="1">
      <c r="A43" s="21"/>
      <c r="B43" s="70">
        <f t="shared" ca="1" si="1"/>
        <v>45197</v>
      </c>
      <c r="C43" s="19"/>
      <c r="D43" s="23"/>
      <c r="E43" s="71"/>
      <c r="F43" s="71"/>
      <c r="G43" s="124"/>
      <c r="H43" s="25">
        <f t="shared" si="0"/>
        <v>0</v>
      </c>
    </row>
    <row r="44" spans="1:8" s="25" customFormat="1" ht="15" hidden="1" customHeight="1" thickBot="1">
      <c r="A44" s="21"/>
      <c r="B44" s="70">
        <f t="shared" ca="1" si="1"/>
        <v>45197</v>
      </c>
      <c r="C44" s="19"/>
      <c r="D44" s="23"/>
      <c r="E44" s="71"/>
      <c r="F44" s="71"/>
      <c r="G44" s="124"/>
      <c r="H44" s="25">
        <f t="shared" si="0"/>
        <v>0</v>
      </c>
    </row>
    <row r="45" spans="1:8" s="25" customFormat="1" ht="15" hidden="1" customHeight="1" thickBot="1">
      <c r="A45" s="21"/>
      <c r="B45" s="70">
        <f t="shared" ca="1" si="1"/>
        <v>45197</v>
      </c>
      <c r="C45" s="19"/>
      <c r="D45" s="23"/>
      <c r="E45" s="71"/>
      <c r="F45" s="71"/>
      <c r="G45" s="124"/>
      <c r="H45" s="25">
        <f t="shared" si="0"/>
        <v>0</v>
      </c>
    </row>
    <row r="46" spans="1:8" s="25" customFormat="1" ht="15" hidden="1" customHeight="1" thickBot="1">
      <c r="A46" s="21"/>
      <c r="B46" s="70">
        <f t="shared" ca="1" si="1"/>
        <v>45197</v>
      </c>
      <c r="C46" s="19"/>
      <c r="D46" s="23"/>
      <c r="E46" s="71"/>
      <c r="F46" s="71"/>
      <c r="G46" s="124"/>
      <c r="H46" s="25">
        <f t="shared" si="0"/>
        <v>0</v>
      </c>
    </row>
    <row r="47" spans="1:8" s="25" customFormat="1" ht="15" hidden="1" customHeight="1" thickBot="1">
      <c r="A47" s="21"/>
      <c r="B47" s="70">
        <f t="shared" ca="1" si="1"/>
        <v>45197</v>
      </c>
      <c r="C47" s="19"/>
      <c r="D47" s="23"/>
      <c r="E47" s="71"/>
      <c r="F47" s="71"/>
      <c r="G47" s="124"/>
      <c r="H47" s="25">
        <f t="shared" si="0"/>
        <v>0</v>
      </c>
    </row>
    <row r="48" spans="1:8" s="25" customFormat="1" ht="15" hidden="1" customHeight="1" thickBot="1">
      <c r="A48" s="21"/>
      <c r="B48" s="70">
        <f t="shared" ca="1" si="1"/>
        <v>45197</v>
      </c>
      <c r="C48" s="19"/>
      <c r="D48" s="23"/>
      <c r="E48" s="71"/>
      <c r="F48" s="71"/>
      <c r="G48" s="124"/>
      <c r="H48" s="25">
        <f t="shared" si="0"/>
        <v>0</v>
      </c>
    </row>
    <row r="49" spans="1:19" s="25" customFormat="1" ht="15" hidden="1" customHeight="1" thickBot="1">
      <c r="A49" s="21"/>
      <c r="B49" s="70">
        <f t="shared" ca="1" si="1"/>
        <v>45197</v>
      </c>
      <c r="C49" s="19"/>
      <c r="D49" s="23"/>
      <c r="E49" s="71"/>
      <c r="F49" s="71"/>
      <c r="G49" s="124"/>
      <c r="H49" s="25">
        <f t="shared" si="0"/>
        <v>0</v>
      </c>
    </row>
    <row r="50" spans="1:19" s="25" customFormat="1" ht="15" hidden="1" customHeight="1" thickBot="1">
      <c r="A50" s="21"/>
      <c r="B50" s="70">
        <f t="shared" ca="1" si="1"/>
        <v>45197</v>
      </c>
      <c r="C50" s="19"/>
      <c r="D50" s="23"/>
      <c r="E50" s="71"/>
      <c r="F50" s="71"/>
      <c r="G50" s="124"/>
      <c r="H50" s="25">
        <f t="shared" si="0"/>
        <v>0</v>
      </c>
    </row>
    <row r="51" spans="1:19" s="25" customFormat="1" ht="15" hidden="1" customHeight="1" thickBot="1">
      <c r="A51" s="21"/>
      <c r="B51" s="70">
        <f t="shared" ca="1" si="1"/>
        <v>45197</v>
      </c>
      <c r="C51" s="19"/>
      <c r="D51" s="23"/>
      <c r="E51" s="71"/>
      <c r="F51" s="71"/>
      <c r="G51" s="124"/>
      <c r="H51" s="25">
        <f t="shared" si="0"/>
        <v>0</v>
      </c>
    </row>
    <row r="52" spans="1:19" s="25" customFormat="1" ht="15" hidden="1" customHeight="1" thickBot="1">
      <c r="A52" s="21"/>
      <c r="B52" s="70">
        <f t="shared" ca="1" si="1"/>
        <v>45197</v>
      </c>
      <c r="C52" s="19"/>
      <c r="D52" s="23"/>
      <c r="E52" s="71"/>
      <c r="F52" s="71"/>
      <c r="G52" s="124"/>
      <c r="H52" s="25">
        <f t="shared" si="0"/>
        <v>0</v>
      </c>
    </row>
    <row r="53" spans="1:19" s="25" customFormat="1" ht="15" hidden="1" customHeight="1" thickBot="1">
      <c r="A53" s="21"/>
      <c r="B53" s="70">
        <f t="shared" ca="1" si="1"/>
        <v>45197</v>
      </c>
      <c r="C53" s="19"/>
      <c r="D53" s="23"/>
      <c r="E53" s="71"/>
      <c r="F53" s="71"/>
      <c r="G53" s="124"/>
      <c r="H53" s="25">
        <f t="shared" si="0"/>
        <v>0</v>
      </c>
    </row>
    <row r="54" spans="1:19" s="25" customFormat="1" ht="15" hidden="1" customHeight="1" thickBot="1">
      <c r="A54" s="21"/>
      <c r="B54" s="70">
        <f t="shared" ca="1" si="1"/>
        <v>45197</v>
      </c>
      <c r="C54" s="19"/>
      <c r="D54" s="23"/>
      <c r="E54" s="71"/>
      <c r="F54" s="71"/>
      <c r="G54" s="124"/>
      <c r="H54" s="25">
        <f t="shared" si="0"/>
        <v>0</v>
      </c>
    </row>
    <row r="55" spans="1:19" s="25" customFormat="1" ht="15" hidden="1" customHeight="1" thickBot="1">
      <c r="A55" s="21"/>
      <c r="B55" s="70">
        <f t="shared" ca="1" si="1"/>
        <v>45197</v>
      </c>
      <c r="C55" s="19"/>
      <c r="D55" s="23"/>
      <c r="E55" s="71"/>
      <c r="F55" s="71"/>
      <c r="G55" s="124"/>
      <c r="H55" s="25">
        <f t="shared" si="0"/>
        <v>0</v>
      </c>
    </row>
    <row r="56" spans="1:19" s="25" customFormat="1" ht="15" hidden="1" customHeight="1" thickBot="1">
      <c r="A56" s="21"/>
      <c r="B56" s="70">
        <f t="shared" ca="1" si="1"/>
        <v>45197</v>
      </c>
      <c r="C56" s="19"/>
      <c r="D56" s="23"/>
      <c r="E56" s="71"/>
      <c r="F56" s="71"/>
      <c r="G56" s="124"/>
      <c r="H56" s="25">
        <f t="shared" si="0"/>
        <v>0</v>
      </c>
    </row>
    <row r="57" spans="1:19" s="25" customFormat="1" ht="15" hidden="1" customHeight="1" thickBot="1">
      <c r="A57" s="21"/>
      <c r="B57" s="70">
        <f t="shared" ca="1" si="1"/>
        <v>45197</v>
      </c>
      <c r="C57" s="19"/>
      <c r="D57" s="23"/>
      <c r="E57" s="71"/>
      <c r="F57" s="71"/>
      <c r="G57" s="124"/>
      <c r="H57" s="25">
        <f t="shared" si="0"/>
        <v>0</v>
      </c>
    </row>
    <row r="58" spans="1:19" s="25" customFormat="1" ht="15" hidden="1" customHeight="1" thickBot="1">
      <c r="A58" s="21"/>
      <c r="B58" s="70">
        <f t="shared" ca="1" si="1"/>
        <v>45197</v>
      </c>
      <c r="C58" s="19"/>
      <c r="D58" s="23"/>
      <c r="E58" s="71"/>
      <c r="F58" s="71"/>
      <c r="G58" s="124"/>
      <c r="H58" s="25">
        <f t="shared" si="0"/>
        <v>0</v>
      </c>
    </row>
    <row r="59" spans="1:19" s="25" customFormat="1" ht="15" hidden="1" customHeight="1" thickBot="1">
      <c r="A59" s="21"/>
      <c r="B59" s="70">
        <f t="shared" ca="1" si="1"/>
        <v>45197</v>
      </c>
      <c r="C59" s="19"/>
      <c r="D59" s="23"/>
      <c r="E59" s="71"/>
      <c r="F59" s="71"/>
      <c r="G59" s="124"/>
      <c r="H59" s="25">
        <f t="shared" si="0"/>
        <v>0</v>
      </c>
    </row>
    <row r="60" spans="1:19" s="25" customFormat="1" ht="15" hidden="1" customHeight="1" thickBot="1">
      <c r="A60" s="21"/>
      <c r="B60" s="70">
        <f t="shared" ca="1" si="1"/>
        <v>45197</v>
      </c>
      <c r="C60" s="19"/>
      <c r="D60" s="23"/>
      <c r="E60" s="71"/>
      <c r="F60" s="71"/>
      <c r="G60" s="124"/>
      <c r="H60" s="25">
        <f t="shared" si="0"/>
        <v>0</v>
      </c>
    </row>
    <row r="61" spans="1:19" s="25" customFormat="1" ht="15" hidden="1" customHeight="1" thickBot="1">
      <c r="A61" s="21"/>
      <c r="B61" s="70">
        <f t="shared" ca="1" si="1"/>
        <v>45197</v>
      </c>
      <c r="C61" s="19"/>
      <c r="D61" s="23"/>
      <c r="E61" s="71"/>
      <c r="F61" s="71"/>
      <c r="G61" s="124"/>
      <c r="H61" s="25">
        <f t="shared" si="0"/>
        <v>0</v>
      </c>
      <c r="I61"/>
    </row>
    <row r="62" spans="1:19" s="25" customFormat="1" ht="15" hidden="1" customHeight="1" thickBot="1">
      <c r="A62" s="21"/>
      <c r="B62" s="70">
        <f t="shared" ca="1" si="1"/>
        <v>45197</v>
      </c>
      <c r="C62" s="19"/>
      <c r="D62" s="23"/>
      <c r="E62" s="71"/>
      <c r="F62" s="71"/>
      <c r="G62" s="124"/>
      <c r="H62" s="25">
        <f t="shared" si="0"/>
        <v>0</v>
      </c>
      <c r="I62"/>
    </row>
    <row r="63" spans="1:19" ht="5.25" customHeight="1" thickBot="1">
      <c r="A63" s="9"/>
      <c r="B63" s="206"/>
      <c r="C63" s="33" t="s">
        <v>281</v>
      </c>
      <c r="D63" s="33"/>
      <c r="E63" s="33"/>
      <c r="F63" s="33"/>
      <c r="G63" s="118"/>
    </row>
    <row r="64" spans="1:19" ht="19.5" customHeight="1">
      <c r="A64" s="10"/>
      <c r="B64" s="126"/>
      <c r="C64" s="20"/>
      <c r="D64" s="11"/>
      <c r="E64" s="310" t="s">
        <v>20</v>
      </c>
      <c r="F64" s="310"/>
      <c r="G64" s="119"/>
      <c r="O64" s="11"/>
      <c r="P64" s="310"/>
      <c r="Q64" s="310"/>
      <c r="R64" s="310"/>
      <c r="S64" s="310"/>
    </row>
    <row r="65" spans="1:19" ht="24" customHeight="1">
      <c r="C65" s="26"/>
      <c r="D65" s="294" t="s">
        <v>21</v>
      </c>
      <c r="E65" s="294"/>
      <c r="F65" s="326">
        <f>SUM(G14:G62)</f>
        <v>2414.9566833333333</v>
      </c>
      <c r="G65" s="326"/>
      <c r="O65" s="294"/>
      <c r="P65" s="294"/>
      <c r="Q65" s="293"/>
      <c r="R65" s="293"/>
      <c r="S65" s="293"/>
    </row>
    <row r="66" spans="1:19" ht="24" customHeight="1" thickBot="1">
      <c r="C66" s="26"/>
      <c r="D66" s="296" t="s">
        <v>18</v>
      </c>
      <c r="E66" s="296"/>
      <c r="F66" s="321">
        <f>SUM(F65)</f>
        <v>2414.9566833333333</v>
      </c>
      <c r="G66" s="321"/>
      <c r="O66" s="296"/>
      <c r="P66" s="296"/>
      <c r="Q66" s="300"/>
      <c r="R66" s="300"/>
      <c r="S66" s="300"/>
    </row>
    <row r="67" spans="1:19" ht="16.5" customHeight="1" thickTop="1">
      <c r="B67" s="208"/>
      <c r="C67" s="37"/>
    </row>
    <row r="68" spans="1:19" ht="16.5" customHeight="1">
      <c r="B68" s="208"/>
      <c r="C68" s="17"/>
      <c r="D68" s="17"/>
      <c r="E68" s="17"/>
      <c r="F68" s="17"/>
      <c r="G68" s="120"/>
      <c r="H68" s="17"/>
    </row>
    <row r="69" spans="1:19" ht="16.5" customHeight="1">
      <c r="B69" s="208"/>
      <c r="C69" s="17"/>
      <c r="D69" s="17"/>
      <c r="E69" s="17"/>
      <c r="F69" s="17"/>
      <c r="G69" s="120"/>
      <c r="H69" s="17"/>
    </row>
    <row r="70" spans="1:19" ht="16.5" customHeight="1">
      <c r="B70" s="208"/>
      <c r="C70" s="17"/>
      <c r="D70" s="17"/>
      <c r="E70" s="17"/>
      <c r="F70" s="17"/>
      <c r="G70" s="120"/>
      <c r="H70" s="17"/>
    </row>
    <row r="71" spans="1:19" ht="16.5" customHeight="1">
      <c r="B71" s="208"/>
      <c r="C71" s="17"/>
      <c r="D71" s="17"/>
      <c r="E71" s="17"/>
      <c r="F71" s="17"/>
      <c r="G71" s="120"/>
      <c r="H71" s="17"/>
    </row>
    <row r="72" spans="1:19" ht="16.5" customHeight="1">
      <c r="B72" s="208"/>
      <c r="C72" s="17"/>
      <c r="D72" s="17"/>
      <c r="E72" s="17"/>
      <c r="F72" s="17"/>
      <c r="G72" s="120"/>
      <c r="H72" s="17"/>
    </row>
    <row r="73" spans="1:19" ht="16.5" customHeight="1">
      <c r="B73" s="208"/>
      <c r="C73" s="17"/>
      <c r="D73" s="17"/>
      <c r="E73" s="17"/>
      <c r="F73" s="17"/>
      <c r="G73" s="120"/>
      <c r="H73" s="17"/>
    </row>
    <row r="74" spans="1:19" ht="16.5" customHeight="1">
      <c r="B74" s="208"/>
      <c r="C74" s="17"/>
      <c r="D74" s="17"/>
      <c r="E74" s="17"/>
      <c r="F74" s="17"/>
      <c r="G74" s="120"/>
      <c r="H74" s="17"/>
    </row>
    <row r="75" spans="1:19" ht="16.5" customHeight="1">
      <c r="B75" s="208"/>
      <c r="C75" s="17"/>
      <c r="D75" s="17"/>
      <c r="E75" s="17"/>
      <c r="F75" s="17"/>
      <c r="G75" s="120"/>
      <c r="H75" s="17"/>
    </row>
    <row r="76" spans="1:19" ht="16.5" customHeight="1">
      <c r="B76" s="208"/>
      <c r="C76" s="17"/>
      <c r="D76" s="17"/>
      <c r="E76" s="17"/>
      <c r="F76" s="17"/>
      <c r="G76" s="120"/>
      <c r="H76" s="17"/>
      <c r="N76" s="8"/>
    </row>
    <row r="77" spans="1:19" ht="17.25" customHeight="1">
      <c r="B77" s="127"/>
      <c r="C77" s="41"/>
      <c r="D77" s="13"/>
      <c r="E77" s="13"/>
      <c r="F77" s="13"/>
      <c r="G77" s="121"/>
      <c r="H77" s="14"/>
      <c r="M77" s="25"/>
      <c r="N77" s="25"/>
      <c r="O77" s="25"/>
    </row>
    <row r="78" spans="1:19" ht="18">
      <c r="B78" s="318"/>
      <c r="C78" s="295"/>
      <c r="D78" s="13"/>
      <c r="E78" s="13"/>
      <c r="F78" s="42"/>
      <c r="G78" s="122"/>
      <c r="H78" s="42"/>
    </row>
    <row r="79" spans="1:19" ht="22.5" customHeight="1" thickBot="1">
      <c r="A79" s="34"/>
      <c r="B79" s="209"/>
      <c r="C79" s="34"/>
      <c r="D79" s="34"/>
      <c r="E79" s="34"/>
      <c r="F79" s="34"/>
      <c r="G79" s="123"/>
    </row>
    <row r="80" spans="1:19" ht="15.75" thickTop="1">
      <c r="B80" s="210"/>
      <c r="C80" s="15"/>
      <c r="D80" s="12"/>
      <c r="E80" s="12"/>
    </row>
    <row r="81" spans="2:8">
      <c r="B81" s="210"/>
      <c r="C81" s="15"/>
      <c r="D81" s="12"/>
      <c r="E81" s="12"/>
    </row>
    <row r="82" spans="2:8" ht="16.5" customHeight="1">
      <c r="B82" s="208"/>
      <c r="C82" s="319"/>
      <c r="D82" s="319"/>
      <c r="E82" s="319"/>
      <c r="F82" s="319"/>
      <c r="G82" s="320"/>
      <c r="H82" s="319"/>
    </row>
    <row r="83" spans="2:8" ht="15.75" customHeight="1"/>
    <row r="84" spans="2:8" ht="15.75" customHeight="1"/>
    <row r="85" spans="2:8" ht="15" customHeight="1"/>
    <row r="86" spans="2:8" ht="15.75" customHeight="1"/>
    <row r="87" spans="2:8" ht="15.75" customHeight="1"/>
    <row r="88" spans="2:8" ht="15.75" customHeight="1"/>
    <row r="89" spans="2:8" ht="15.75" customHeight="1"/>
    <row r="90" spans="2:8" ht="15.75" customHeight="1"/>
    <row r="91" spans="2:8" ht="15.75" customHeight="1"/>
  </sheetData>
  <autoFilter ref="B13:H66" xr:uid="{4DD2036B-3FF6-4066-87C3-1AD1B03CAD51}">
    <filterColumn colId="6">
      <filters blank="1">
        <filter val="1"/>
      </filters>
    </filterColumn>
  </autoFilter>
  <mergeCells count="16">
    <mergeCell ref="A1:C10"/>
    <mergeCell ref="D1:G3"/>
    <mergeCell ref="D6:F6"/>
    <mergeCell ref="D10:G10"/>
    <mergeCell ref="Q66:S66"/>
    <mergeCell ref="E64:F64"/>
    <mergeCell ref="P64:S64"/>
    <mergeCell ref="D65:E65"/>
    <mergeCell ref="F65:G65"/>
    <mergeCell ref="O65:P65"/>
    <mergeCell ref="Q65:S65"/>
    <mergeCell ref="B78:C78"/>
    <mergeCell ref="C82:H82"/>
    <mergeCell ref="D66:E66"/>
    <mergeCell ref="F66:G66"/>
    <mergeCell ref="O66:P66"/>
  </mergeCells>
  <dataValidations count="1">
    <dataValidation type="list" allowBlank="1" showInputMessage="1" showErrorMessage="1" sqref="E14:E62" xr:uid="{93056744-E1C7-4F27-8683-47AE9BD66630}">
      <formula1>"150, 140, 130 ,120, 110, 100, 90, 80, 70 ,60 ,50"</formula1>
    </dataValidation>
  </dataValidations>
  <hyperlinks>
    <hyperlink ref="D8" r:id="rId1" xr:uid="{C759A5C0-8B71-4799-932D-4EC2EB087104}"/>
  </hyperlinks>
  <pageMargins left="0" right="0" top="0.3" bottom="0.75" header="0.3" footer="0.3"/>
  <pageSetup paperSize="9" fitToHeight="0"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BB55-CFC0-4080-84E9-19C5AB534B82}">
  <sheetPr codeName="Sheet9">
    <outlinePr summaryBelow="0" summaryRight="0"/>
  </sheetPr>
  <dimension ref="A1:AA1006"/>
  <sheetViews>
    <sheetView showGridLines="0" workbookViewId="0">
      <pane ySplit="1" topLeftCell="A21" activePane="bottomLeft" state="frozen"/>
      <selection pane="bottomLeft" activeCell="E30" sqref="E30"/>
    </sheetView>
  </sheetViews>
  <sheetFormatPr defaultColWidth="12.5703125" defaultRowHeight="15.75" customHeight="1"/>
  <cols>
    <col min="1" max="1" width="12.5703125" style="60"/>
    <col min="2" max="2" width="23.7109375" style="60" customWidth="1"/>
    <col min="3" max="4" width="12.5703125" style="60"/>
    <col min="5" max="5" width="13.5703125" style="266" bestFit="1" customWidth="1"/>
    <col min="6" max="12" width="12.5703125" style="60"/>
    <col min="13" max="13" width="12.5703125" style="201"/>
    <col min="14" max="16384" width="12.5703125" style="60"/>
  </cols>
  <sheetData>
    <row r="1" spans="1:27" ht="26.25" customHeight="1">
      <c r="A1" s="72" t="s">
        <v>108</v>
      </c>
      <c r="B1" s="162" t="s">
        <v>47</v>
      </c>
      <c r="C1" s="73" t="s">
        <v>48</v>
      </c>
      <c r="D1" s="72" t="s">
        <v>49</v>
      </c>
      <c r="E1" s="256" t="s">
        <v>50</v>
      </c>
      <c r="F1" s="72" t="s">
        <v>51</v>
      </c>
      <c r="G1" s="72" t="s">
        <v>52</v>
      </c>
      <c r="H1" s="75" t="s">
        <v>53</v>
      </c>
      <c r="I1" s="65"/>
      <c r="J1" s="133"/>
      <c r="K1" s="133"/>
      <c r="L1" s="133"/>
      <c r="M1" s="191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</row>
    <row r="2" spans="1:27" ht="22.5" customHeight="1" thickBot="1">
      <c r="A2" s="176">
        <v>45170</v>
      </c>
      <c r="B2" s="177"/>
      <c r="C2" s="178"/>
      <c r="D2" s="177"/>
      <c r="E2" s="257"/>
      <c r="F2" s="179">
        <f t="shared" ref="F2:F31" si="0">(E2-C2) *24-(D2)</f>
        <v>0</v>
      </c>
      <c r="G2" s="79"/>
      <c r="H2" s="80"/>
      <c r="I2" s="59"/>
      <c r="J2" s="67">
        <f>G2*D36</f>
        <v>0</v>
      </c>
      <c r="K2" s="67">
        <f>F2*C36</f>
        <v>0</v>
      </c>
      <c r="L2" s="67">
        <f t="shared" ref="L2:L32" si="1">J2+K2+H2</f>
        <v>0</v>
      </c>
      <c r="M2" s="192">
        <f>L2 * P25</f>
        <v>0</v>
      </c>
      <c r="N2" s="59"/>
      <c r="O2" s="59"/>
      <c r="P2" s="59"/>
      <c r="Q2" s="65"/>
      <c r="R2" s="65"/>
      <c r="S2" s="81"/>
      <c r="T2" s="81"/>
      <c r="U2" s="81"/>
      <c r="V2" s="65"/>
      <c r="W2" s="65"/>
      <c r="X2" s="65"/>
      <c r="Y2" s="65"/>
      <c r="Z2" s="65"/>
      <c r="AA2" s="65"/>
    </row>
    <row r="3" spans="1:27" ht="24.75" customHeight="1" thickTop="1" thickBot="1">
      <c r="A3" s="176">
        <v>45171</v>
      </c>
      <c r="B3" s="177" t="s">
        <v>109</v>
      </c>
      <c r="C3" s="129">
        <v>0.33333333333333331</v>
      </c>
      <c r="D3" s="177"/>
      <c r="E3" s="258">
        <v>0.5</v>
      </c>
      <c r="F3" s="179">
        <f>(E3-C3) *24-(D3)</f>
        <v>4</v>
      </c>
      <c r="G3" s="79"/>
      <c r="H3" s="80"/>
      <c r="I3" s="59"/>
      <c r="J3" s="152">
        <f>G3*D36</f>
        <v>0</v>
      </c>
      <c r="K3" s="152">
        <f>F3*C36</f>
        <v>200</v>
      </c>
      <c r="L3" s="67">
        <f t="shared" si="1"/>
        <v>200</v>
      </c>
      <c r="M3" s="192">
        <f>L3 * P25</f>
        <v>3.2680000000000002</v>
      </c>
      <c r="N3" s="59"/>
      <c r="O3" s="59"/>
      <c r="P3" s="59"/>
      <c r="Q3" s="65"/>
      <c r="R3" s="65"/>
      <c r="S3" s="81"/>
      <c r="T3" s="81"/>
      <c r="U3" s="81"/>
      <c r="V3" s="65"/>
      <c r="W3" s="65"/>
      <c r="X3" s="65"/>
      <c r="Y3" s="65"/>
      <c r="Z3" s="65"/>
      <c r="AA3" s="65"/>
    </row>
    <row r="4" spans="1:27" ht="24.75" customHeight="1" thickTop="1" thickBot="1">
      <c r="A4" s="176">
        <v>45172</v>
      </c>
      <c r="B4" s="177"/>
      <c r="C4" s="129"/>
      <c r="D4" s="177"/>
      <c r="E4" s="258"/>
      <c r="F4" s="179">
        <f t="shared" si="0"/>
        <v>0</v>
      </c>
      <c r="G4" s="79"/>
      <c r="H4" s="80"/>
      <c r="I4" s="59"/>
      <c r="J4" s="67">
        <f>G4*D36</f>
        <v>0</v>
      </c>
      <c r="K4" s="67">
        <f>F4*C36</f>
        <v>0</v>
      </c>
      <c r="L4" s="67">
        <f t="shared" si="1"/>
        <v>0</v>
      </c>
      <c r="M4" s="192">
        <f>L4 * P25</f>
        <v>0</v>
      </c>
      <c r="N4" s="59"/>
      <c r="O4" s="59"/>
      <c r="P4" s="59"/>
      <c r="Q4" s="65"/>
      <c r="R4" s="65"/>
      <c r="S4" s="81"/>
      <c r="T4" s="81"/>
      <c r="U4" s="81"/>
      <c r="V4" s="65"/>
      <c r="W4" s="65"/>
      <c r="X4" s="65"/>
      <c r="Y4" s="65"/>
      <c r="Z4" s="65"/>
      <c r="AA4" s="65"/>
    </row>
    <row r="5" spans="1:27" ht="24.75" customHeight="1" thickTop="1" thickBot="1">
      <c r="A5" s="176">
        <v>45173</v>
      </c>
      <c r="B5" s="177" t="s">
        <v>109</v>
      </c>
      <c r="C5" s="129">
        <v>0.33333333333333331</v>
      </c>
      <c r="D5" s="177">
        <v>0.1</v>
      </c>
      <c r="E5" s="258">
        <v>0.75694444444444453</v>
      </c>
      <c r="F5" s="179">
        <f>(E5-C5) *24-(D5)</f>
        <v>10.06666666666667</v>
      </c>
      <c r="G5" s="79">
        <f>(F5-S16)</f>
        <v>2.06666666666667</v>
      </c>
      <c r="H5" s="80">
        <v>250</v>
      </c>
      <c r="I5" s="59"/>
      <c r="J5" s="67">
        <f>G5*D36</f>
        <v>206.666666666667</v>
      </c>
      <c r="K5" s="67">
        <f>F5*C36</f>
        <v>503.33333333333348</v>
      </c>
      <c r="L5" s="67">
        <f t="shared" si="1"/>
        <v>960.00000000000045</v>
      </c>
      <c r="M5" s="192">
        <f>L5 * P25</f>
        <v>15.686400000000008</v>
      </c>
      <c r="N5" s="59"/>
      <c r="O5" s="59"/>
      <c r="P5" s="59"/>
      <c r="Q5" s="65"/>
      <c r="R5" s="65"/>
      <c r="S5" s="81"/>
      <c r="T5" s="81"/>
      <c r="U5" s="81"/>
      <c r="V5" s="65"/>
      <c r="W5" s="65"/>
      <c r="X5" s="65"/>
      <c r="Y5" s="65"/>
      <c r="Z5" s="65"/>
      <c r="AA5" s="65"/>
    </row>
    <row r="6" spans="1:27" ht="24.75" customHeight="1" thickTop="1" thickBot="1">
      <c r="A6" s="176">
        <v>45174</v>
      </c>
      <c r="B6" s="177" t="s">
        <v>109</v>
      </c>
      <c r="C6" s="129">
        <v>0.33333333333333331</v>
      </c>
      <c r="D6" s="177"/>
      <c r="E6" s="129">
        <v>0.75</v>
      </c>
      <c r="F6" s="179">
        <f t="shared" si="0"/>
        <v>10</v>
      </c>
      <c r="G6" s="79">
        <f>(F6-$S$16)</f>
        <v>2</v>
      </c>
      <c r="H6" s="80"/>
      <c r="I6" s="59"/>
      <c r="J6" s="67">
        <f>G6*D36</f>
        <v>200</v>
      </c>
      <c r="K6" s="67">
        <f>F6*C36</f>
        <v>500</v>
      </c>
      <c r="L6" s="67">
        <f t="shared" si="1"/>
        <v>700</v>
      </c>
      <c r="M6" s="192">
        <f>L6 * P25</f>
        <v>11.438000000000001</v>
      </c>
      <c r="N6" s="59"/>
      <c r="O6" s="59"/>
      <c r="P6" s="59"/>
      <c r="Q6" s="137"/>
      <c r="R6" s="137"/>
      <c r="S6" s="81"/>
      <c r="T6" s="81"/>
      <c r="U6" s="81"/>
      <c r="V6" s="137"/>
      <c r="W6" s="137"/>
      <c r="X6" s="137"/>
      <c r="Y6" s="137"/>
      <c r="Z6" s="137"/>
      <c r="AA6" s="137"/>
    </row>
    <row r="7" spans="1:27" ht="24.75" customHeight="1" thickTop="1" thickBot="1">
      <c r="A7" s="176">
        <v>45175</v>
      </c>
      <c r="B7" s="177"/>
      <c r="C7" s="129"/>
      <c r="D7" s="177"/>
      <c r="E7" s="258"/>
      <c r="F7" s="179">
        <f t="shared" si="0"/>
        <v>0</v>
      </c>
      <c r="G7" s="79"/>
      <c r="H7" s="80"/>
      <c r="I7" s="59"/>
      <c r="J7" s="67">
        <f>G7*D36</f>
        <v>0</v>
      </c>
      <c r="K7" s="67">
        <f>F7*C36</f>
        <v>0</v>
      </c>
      <c r="L7" s="67">
        <f t="shared" si="1"/>
        <v>0</v>
      </c>
      <c r="M7" s="192">
        <f>L7 * P25</f>
        <v>0</v>
      </c>
      <c r="N7" s="59"/>
      <c r="O7" s="59"/>
      <c r="P7" s="59"/>
      <c r="Q7" s="133"/>
      <c r="R7" s="133"/>
      <c r="S7" s="82"/>
      <c r="T7" s="82"/>
      <c r="U7" s="82"/>
      <c r="V7" s="133"/>
      <c r="W7" s="133"/>
      <c r="X7" s="133"/>
      <c r="Y7" s="133"/>
      <c r="Z7" s="133"/>
      <c r="AA7" s="133"/>
    </row>
    <row r="8" spans="1:27" ht="24.75" customHeight="1" thickTop="1" thickBot="1">
      <c r="A8" s="176">
        <v>45176</v>
      </c>
      <c r="B8" s="177"/>
      <c r="C8" s="129"/>
      <c r="D8" s="177"/>
      <c r="E8" s="258"/>
      <c r="F8" s="179">
        <f t="shared" si="0"/>
        <v>0</v>
      </c>
      <c r="G8" s="79"/>
      <c r="H8" s="80"/>
      <c r="I8" s="59"/>
      <c r="J8" s="67">
        <f>G8*D36</f>
        <v>0</v>
      </c>
      <c r="K8" s="67">
        <f>F8*C36</f>
        <v>0</v>
      </c>
      <c r="L8" s="67">
        <f t="shared" si="1"/>
        <v>0</v>
      </c>
      <c r="M8" s="192">
        <f>L8 * P25</f>
        <v>0</v>
      </c>
      <c r="N8" s="59"/>
      <c r="O8" s="59"/>
      <c r="P8" s="59"/>
      <c r="Q8" s="132"/>
      <c r="R8" s="132"/>
      <c r="S8" s="82"/>
      <c r="T8" s="83"/>
      <c r="U8" s="84" t="s">
        <v>54</v>
      </c>
      <c r="V8" s="132"/>
      <c r="W8" s="132"/>
      <c r="X8" s="132"/>
      <c r="Y8" s="132"/>
      <c r="Z8" s="132"/>
      <c r="AA8" s="132"/>
    </row>
    <row r="9" spans="1:27" ht="24.75" customHeight="1" thickTop="1" thickBot="1">
      <c r="A9" s="176">
        <v>45177</v>
      </c>
      <c r="B9" s="177"/>
      <c r="C9" s="129"/>
      <c r="D9" s="177"/>
      <c r="E9" s="258"/>
      <c r="F9" s="179">
        <f t="shared" si="0"/>
        <v>0</v>
      </c>
      <c r="G9" s="79"/>
      <c r="H9" s="80"/>
      <c r="I9" s="59"/>
      <c r="J9" s="67">
        <f>G9*D36</f>
        <v>0</v>
      </c>
      <c r="K9" s="67">
        <f>F9*C36</f>
        <v>0</v>
      </c>
      <c r="L9" s="67">
        <f t="shared" si="1"/>
        <v>0</v>
      </c>
      <c r="M9" s="192">
        <f>L9 * P25</f>
        <v>0</v>
      </c>
      <c r="N9" s="59"/>
      <c r="O9" s="59"/>
      <c r="P9" s="59"/>
      <c r="Q9" s="133"/>
      <c r="R9" s="133"/>
      <c r="S9" s="82"/>
      <c r="T9" s="82"/>
      <c r="U9" s="82" t="s">
        <v>55</v>
      </c>
      <c r="V9" s="133"/>
      <c r="W9" s="133"/>
      <c r="X9" s="133"/>
      <c r="Y9" s="133"/>
      <c r="Z9" s="133"/>
      <c r="AA9" s="133"/>
    </row>
    <row r="10" spans="1:27" ht="24.75" customHeight="1" thickTop="1" thickBot="1">
      <c r="A10" s="176">
        <v>45178</v>
      </c>
      <c r="B10" s="177"/>
      <c r="C10" s="129"/>
      <c r="D10" s="177"/>
      <c r="E10" s="258"/>
      <c r="F10" s="179">
        <f t="shared" si="0"/>
        <v>0</v>
      </c>
      <c r="G10" s="79"/>
      <c r="H10" s="80"/>
      <c r="I10" s="59"/>
      <c r="J10" s="67">
        <f>G10*D36</f>
        <v>0</v>
      </c>
      <c r="K10" s="67">
        <f>F10*C36</f>
        <v>0</v>
      </c>
      <c r="L10" s="67">
        <f t="shared" si="1"/>
        <v>0</v>
      </c>
      <c r="M10" s="192">
        <f>L10 * P25</f>
        <v>0</v>
      </c>
      <c r="N10" s="59"/>
      <c r="O10" s="59"/>
      <c r="P10" s="59"/>
      <c r="Q10" s="181"/>
      <c r="R10" s="181"/>
      <c r="S10" s="82"/>
      <c r="T10" s="82"/>
      <c r="U10" s="85" t="s">
        <v>56</v>
      </c>
      <c r="V10" s="181"/>
      <c r="W10" s="181"/>
      <c r="X10" s="181"/>
      <c r="Y10" s="181"/>
      <c r="Z10" s="181"/>
      <c r="AA10" s="181"/>
    </row>
    <row r="11" spans="1:27" ht="24.75" customHeight="1" thickTop="1" thickBot="1">
      <c r="A11" s="176">
        <v>45179</v>
      </c>
      <c r="B11" s="177"/>
      <c r="C11" s="129"/>
      <c r="D11" s="177"/>
      <c r="E11" s="258"/>
      <c r="F11" s="179">
        <f t="shared" si="0"/>
        <v>0</v>
      </c>
      <c r="G11" s="79"/>
      <c r="H11" s="80"/>
      <c r="I11" s="59"/>
      <c r="J11" s="67">
        <f>G11*D36</f>
        <v>0</v>
      </c>
      <c r="K11" s="67">
        <f>F11*D36</f>
        <v>0</v>
      </c>
      <c r="L11" s="67">
        <f t="shared" si="1"/>
        <v>0</v>
      </c>
      <c r="M11" s="192">
        <f>L11 * P25</f>
        <v>0</v>
      </c>
      <c r="N11" s="59"/>
      <c r="O11" s="59"/>
      <c r="P11" s="59"/>
      <c r="Q11" s="136"/>
      <c r="R11" s="136"/>
      <c r="S11" s="82"/>
      <c r="T11" s="82"/>
      <c r="U11" s="82"/>
      <c r="V11" s="136"/>
      <c r="W11" s="136"/>
      <c r="X11" s="136"/>
      <c r="Y11" s="136"/>
      <c r="Z11" s="136"/>
      <c r="AA11" s="136"/>
    </row>
    <row r="12" spans="1:27" ht="24.75" customHeight="1" thickTop="1" thickBot="1">
      <c r="A12" s="176">
        <v>45180</v>
      </c>
      <c r="B12" s="177"/>
      <c r="C12" s="129"/>
      <c r="D12" s="177"/>
      <c r="E12" s="258"/>
      <c r="F12" s="179">
        <f t="shared" si="0"/>
        <v>0</v>
      </c>
      <c r="G12" s="79"/>
      <c r="H12" s="80"/>
      <c r="I12" s="59"/>
      <c r="J12" s="67">
        <f>G12*D36</f>
        <v>0</v>
      </c>
      <c r="K12" s="67">
        <f>F12*D36</f>
        <v>0</v>
      </c>
      <c r="L12" s="67">
        <f t="shared" si="1"/>
        <v>0</v>
      </c>
      <c r="M12" s="192">
        <f>L12 * P25</f>
        <v>0</v>
      </c>
      <c r="N12" s="59"/>
      <c r="O12" s="59"/>
      <c r="P12" s="59"/>
      <c r="Q12" s="136"/>
      <c r="R12" s="136"/>
      <c r="S12" s="83"/>
      <c r="T12" s="83"/>
      <c r="U12" s="83" t="s">
        <v>57</v>
      </c>
      <c r="V12" s="136"/>
      <c r="W12" s="136"/>
      <c r="X12" s="136"/>
      <c r="Y12" s="136"/>
      <c r="Z12" s="136"/>
      <c r="AA12" s="136"/>
    </row>
    <row r="13" spans="1:27" ht="24.75" customHeight="1" thickTop="1" thickBot="1">
      <c r="A13" s="176">
        <v>45181</v>
      </c>
      <c r="B13" s="177"/>
      <c r="C13" s="129"/>
      <c r="D13" s="177"/>
      <c r="E13" s="258"/>
      <c r="F13" s="179">
        <f t="shared" si="0"/>
        <v>0</v>
      </c>
      <c r="G13" s="79"/>
      <c r="H13" s="80"/>
      <c r="I13" s="59"/>
      <c r="J13" s="67">
        <f>G13*D36</f>
        <v>0</v>
      </c>
      <c r="K13" s="67">
        <f>F13*D36</f>
        <v>0</v>
      </c>
      <c r="L13" s="67">
        <f t="shared" si="1"/>
        <v>0</v>
      </c>
      <c r="M13" s="192">
        <f>L13 * P25</f>
        <v>0</v>
      </c>
      <c r="N13" s="59"/>
      <c r="O13" s="59"/>
      <c r="P13" s="59"/>
      <c r="Q13" s="136"/>
      <c r="R13" s="136"/>
      <c r="S13" s="82"/>
      <c r="T13" s="82"/>
      <c r="U13" s="82"/>
      <c r="V13" s="136"/>
      <c r="W13" s="136"/>
      <c r="X13" s="136"/>
      <c r="Y13" s="136"/>
      <c r="Z13" s="136"/>
      <c r="AA13" s="136"/>
    </row>
    <row r="14" spans="1:27" ht="24.75" customHeight="1" thickTop="1" thickBot="1">
      <c r="A14" s="176">
        <v>45182</v>
      </c>
      <c r="B14" s="177"/>
      <c r="C14" s="129"/>
      <c r="D14" s="177"/>
      <c r="E14" s="258"/>
      <c r="F14" s="179">
        <f t="shared" si="0"/>
        <v>0</v>
      </c>
      <c r="G14" s="79"/>
      <c r="H14" s="80"/>
      <c r="I14" s="59"/>
      <c r="J14" s="67">
        <f>G14*D36</f>
        <v>0</v>
      </c>
      <c r="K14" s="67">
        <f>F14*D36</f>
        <v>0</v>
      </c>
      <c r="L14" s="67">
        <f t="shared" si="1"/>
        <v>0</v>
      </c>
      <c r="M14" s="192">
        <f>L14 * P25</f>
        <v>0</v>
      </c>
      <c r="N14" s="59"/>
      <c r="O14" s="59"/>
      <c r="P14" s="59"/>
      <c r="Q14" s="65"/>
      <c r="R14" s="65"/>
      <c r="S14" s="81">
        <v>50</v>
      </c>
      <c r="T14" s="88"/>
      <c r="U14" s="82"/>
      <c r="V14" s="65"/>
      <c r="W14" s="65"/>
      <c r="X14" s="65"/>
      <c r="Y14" s="65"/>
      <c r="Z14" s="65"/>
      <c r="AA14" s="65"/>
    </row>
    <row r="15" spans="1:27" ht="24.75" customHeight="1" thickTop="1" thickBot="1">
      <c r="A15" s="176">
        <v>45183</v>
      </c>
      <c r="B15" s="177" t="s">
        <v>109</v>
      </c>
      <c r="C15" s="129">
        <v>0.33333333333333331</v>
      </c>
      <c r="D15" s="177">
        <v>1.3</v>
      </c>
      <c r="E15" s="129">
        <v>0.75</v>
      </c>
      <c r="F15" s="179">
        <f t="shared" si="0"/>
        <v>8.6999999999999993</v>
      </c>
      <c r="G15" s="79">
        <f>(F15-$S$16)</f>
        <v>0.69999999999999929</v>
      </c>
      <c r="H15" s="80">
        <v>250</v>
      </c>
      <c r="I15" s="59"/>
      <c r="J15" s="67">
        <f>G15*D36</f>
        <v>69.999999999999929</v>
      </c>
      <c r="K15" s="67">
        <f>F15*C36</f>
        <v>434.99999999999994</v>
      </c>
      <c r="L15" s="67">
        <f t="shared" si="1"/>
        <v>754.99999999999989</v>
      </c>
      <c r="M15" s="192">
        <f>L15 * P25</f>
        <v>12.336699999999999</v>
      </c>
      <c r="N15" s="59"/>
      <c r="O15" s="59"/>
      <c r="P15" s="59"/>
      <c r="Q15" s="136"/>
      <c r="R15" s="136"/>
      <c r="S15" s="89">
        <v>9</v>
      </c>
      <c r="T15" s="88"/>
      <c r="U15" s="83" t="s">
        <v>88</v>
      </c>
      <c r="V15" s="136"/>
      <c r="W15" s="136"/>
      <c r="X15" s="136"/>
      <c r="Y15" s="136"/>
      <c r="Z15" s="136"/>
      <c r="AA15" s="136"/>
    </row>
    <row r="16" spans="1:27" ht="24.75" customHeight="1" thickTop="1" thickBot="1">
      <c r="A16" s="176">
        <v>45184</v>
      </c>
      <c r="B16" s="177" t="s">
        <v>109</v>
      </c>
      <c r="C16" s="129">
        <v>0.33333333333333331</v>
      </c>
      <c r="D16" s="177">
        <v>3.3</v>
      </c>
      <c r="E16" s="129">
        <v>0.75</v>
      </c>
      <c r="F16" s="179">
        <f t="shared" si="0"/>
        <v>6.7</v>
      </c>
      <c r="G16" s="79"/>
      <c r="H16" s="80">
        <v>250</v>
      </c>
      <c r="I16" s="59"/>
      <c r="J16" s="67">
        <f>G16*D36</f>
        <v>0</v>
      </c>
      <c r="K16" s="67">
        <f>F16*C36</f>
        <v>335</v>
      </c>
      <c r="L16" s="67">
        <f t="shared" si="1"/>
        <v>585</v>
      </c>
      <c r="M16" s="192">
        <f>L16 * P25</f>
        <v>9.5588999999999995</v>
      </c>
      <c r="N16" s="59"/>
      <c r="O16" s="59"/>
      <c r="P16" s="59"/>
      <c r="Q16" s="65"/>
      <c r="R16" s="65"/>
      <c r="S16" s="90">
        <v>8</v>
      </c>
      <c r="T16" s="91"/>
      <c r="U16" s="92">
        <f>SUM(E2:E32)</f>
        <v>8.2916666666666661</v>
      </c>
      <c r="V16" s="65"/>
      <c r="W16" s="65"/>
      <c r="X16" s="65"/>
      <c r="Y16" s="65"/>
      <c r="Z16" s="65"/>
      <c r="AA16" s="65"/>
    </row>
    <row r="17" spans="1:27" ht="24.75" customHeight="1" thickTop="1" thickBot="1">
      <c r="A17" s="176">
        <v>45185</v>
      </c>
      <c r="B17" s="177" t="s">
        <v>109</v>
      </c>
      <c r="C17" s="129">
        <v>0.33333333333333331</v>
      </c>
      <c r="D17" s="177"/>
      <c r="E17" s="129">
        <v>0.75</v>
      </c>
      <c r="F17" s="179">
        <f t="shared" si="0"/>
        <v>10</v>
      </c>
      <c r="G17" s="79">
        <f>(F17-$S$16)</f>
        <v>2</v>
      </c>
      <c r="H17" s="80">
        <v>250</v>
      </c>
      <c r="I17" s="59"/>
      <c r="J17" s="67">
        <f>G17*D36</f>
        <v>200</v>
      </c>
      <c r="K17" s="67">
        <f>F17*C36</f>
        <v>500</v>
      </c>
      <c r="L17" s="67">
        <f t="shared" si="1"/>
        <v>950</v>
      </c>
      <c r="M17" s="192">
        <f>L17 * P25</f>
        <v>15.523</v>
      </c>
      <c r="N17" s="59"/>
      <c r="O17" s="59"/>
      <c r="P17" s="59"/>
      <c r="Q17" s="65"/>
      <c r="R17" s="65"/>
      <c r="S17" s="91"/>
      <c r="T17" s="91"/>
      <c r="U17" s="90">
        <f>U16*D37</f>
        <v>0</v>
      </c>
      <c r="V17" s="65"/>
      <c r="W17" s="65"/>
      <c r="X17" s="65"/>
      <c r="Y17" s="65"/>
      <c r="Z17" s="65"/>
      <c r="AA17" s="65"/>
    </row>
    <row r="18" spans="1:27" ht="24.75" customHeight="1" thickTop="1" thickBot="1">
      <c r="A18" s="176">
        <v>45186</v>
      </c>
      <c r="B18" s="177"/>
      <c r="C18" s="129"/>
      <c r="D18" s="177"/>
      <c r="E18" s="129"/>
      <c r="F18" s="179">
        <f t="shared" si="0"/>
        <v>0</v>
      </c>
      <c r="G18" s="79"/>
      <c r="H18" s="80"/>
      <c r="I18" s="59"/>
      <c r="J18" s="67">
        <f>G18*D36</f>
        <v>0</v>
      </c>
      <c r="K18" s="67">
        <f>F18*C36</f>
        <v>0</v>
      </c>
      <c r="L18" s="67">
        <f t="shared" si="1"/>
        <v>0</v>
      </c>
      <c r="M18" s="192">
        <f>L18 * P25</f>
        <v>0</v>
      </c>
      <c r="N18" s="59"/>
      <c r="O18" s="59"/>
      <c r="P18" s="59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</row>
    <row r="19" spans="1:27" ht="24.75" customHeight="1" thickTop="1" thickBot="1">
      <c r="A19" s="176">
        <v>45187</v>
      </c>
      <c r="B19" s="177"/>
      <c r="C19" s="129"/>
      <c r="D19" s="177"/>
      <c r="E19" s="129"/>
      <c r="F19" s="179">
        <f t="shared" si="0"/>
        <v>0</v>
      </c>
      <c r="G19" s="79"/>
      <c r="H19" s="80"/>
      <c r="I19" s="59"/>
      <c r="J19" s="67">
        <f>G19*D36</f>
        <v>0</v>
      </c>
      <c r="K19" s="67">
        <f>F19*C36</f>
        <v>0</v>
      </c>
      <c r="L19" s="67">
        <f t="shared" si="1"/>
        <v>0</v>
      </c>
      <c r="M19" s="192">
        <f>L19 * P25</f>
        <v>0</v>
      </c>
      <c r="N19" s="59"/>
      <c r="O19" s="59"/>
      <c r="P19" s="59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</row>
    <row r="20" spans="1:27" ht="24.75" customHeight="1" thickTop="1" thickBot="1">
      <c r="A20" s="176">
        <v>45188</v>
      </c>
      <c r="B20" s="177"/>
      <c r="C20" s="129"/>
      <c r="D20" s="177"/>
      <c r="E20" s="129"/>
      <c r="F20" s="179">
        <f t="shared" si="0"/>
        <v>0</v>
      </c>
      <c r="G20" s="79"/>
      <c r="H20" s="80"/>
      <c r="I20" s="59"/>
      <c r="J20" s="67">
        <f>G20*D36</f>
        <v>0</v>
      </c>
      <c r="K20" s="67">
        <f>F20*C36</f>
        <v>0</v>
      </c>
      <c r="L20" s="67">
        <f t="shared" si="1"/>
        <v>0</v>
      </c>
      <c r="M20" s="192">
        <f>L20 * P25</f>
        <v>0</v>
      </c>
      <c r="N20" s="59"/>
      <c r="O20" s="59"/>
      <c r="P20" s="59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</row>
    <row r="21" spans="1:27" ht="24.75" customHeight="1" thickTop="1" thickBot="1">
      <c r="A21" s="176">
        <v>45189</v>
      </c>
      <c r="B21" s="177"/>
      <c r="C21" s="129"/>
      <c r="D21" s="177"/>
      <c r="E21" s="129"/>
      <c r="F21" s="179">
        <f t="shared" si="0"/>
        <v>0</v>
      </c>
      <c r="G21" s="79"/>
      <c r="H21" s="80"/>
      <c r="I21" s="59"/>
      <c r="J21" s="67">
        <f>G21*D36</f>
        <v>0</v>
      </c>
      <c r="K21" s="67">
        <f>F21*C36</f>
        <v>0</v>
      </c>
      <c r="L21" s="67">
        <f t="shared" si="1"/>
        <v>0</v>
      </c>
      <c r="M21" s="192">
        <f>L21 * P25</f>
        <v>0</v>
      </c>
      <c r="N21" s="59"/>
      <c r="O21" s="59"/>
      <c r="P21" s="59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</row>
    <row r="22" spans="1:27" ht="24.75" customHeight="1" thickTop="1" thickBot="1">
      <c r="A22" s="176">
        <v>45190</v>
      </c>
      <c r="B22" s="177"/>
      <c r="C22" s="129"/>
      <c r="D22" s="177"/>
      <c r="E22" s="129"/>
      <c r="F22" s="179">
        <f t="shared" si="0"/>
        <v>0</v>
      </c>
      <c r="G22" s="79"/>
      <c r="H22" s="80"/>
      <c r="I22" s="59"/>
      <c r="J22" s="67">
        <f>G22*D36</f>
        <v>0</v>
      </c>
      <c r="K22" s="67">
        <f>F22*C36</f>
        <v>0</v>
      </c>
      <c r="L22" s="67">
        <f t="shared" si="1"/>
        <v>0</v>
      </c>
      <c r="M22" s="192">
        <f>L22 * P25</f>
        <v>0</v>
      </c>
      <c r="N22" s="59"/>
      <c r="O22" s="59"/>
      <c r="P22" s="59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</row>
    <row r="23" spans="1:27" ht="24.75" customHeight="1" thickTop="1" thickBot="1">
      <c r="A23" s="176">
        <v>45191</v>
      </c>
      <c r="B23" s="177" t="s">
        <v>109</v>
      </c>
      <c r="C23" s="129">
        <v>0.875</v>
      </c>
      <c r="D23" s="177"/>
      <c r="E23" s="129">
        <v>0.95833333333333337</v>
      </c>
      <c r="F23" s="179">
        <f>(E23-C23) *24-(D23)</f>
        <v>2.0000000000000009</v>
      </c>
      <c r="G23" s="79">
        <v>2</v>
      </c>
      <c r="H23" s="80"/>
      <c r="I23" s="59"/>
      <c r="J23" s="67">
        <f>G23*D36</f>
        <v>200</v>
      </c>
      <c r="K23" s="67">
        <f>F23*C36</f>
        <v>100.00000000000004</v>
      </c>
      <c r="L23" s="67">
        <f t="shared" si="1"/>
        <v>300.00000000000006</v>
      </c>
      <c r="M23" s="192">
        <f>L23 * P25</f>
        <v>4.902000000000001</v>
      </c>
      <c r="N23" s="59"/>
      <c r="O23" s="59"/>
      <c r="P23" s="59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</row>
    <row r="24" spans="1:27" ht="24.75" customHeight="1" thickTop="1" thickBot="1">
      <c r="A24" s="176">
        <v>45192</v>
      </c>
      <c r="B24" s="177" t="s">
        <v>109</v>
      </c>
      <c r="C24" s="129">
        <v>0.875</v>
      </c>
      <c r="D24" s="177"/>
      <c r="E24" s="129">
        <v>0.95833333333333337</v>
      </c>
      <c r="F24" s="179">
        <f>(E24-C24) *24-(D24)</f>
        <v>2.0000000000000009</v>
      </c>
      <c r="G24" s="79">
        <v>2</v>
      </c>
      <c r="H24" s="80"/>
      <c r="I24" s="59"/>
      <c r="J24" s="67">
        <f>G24*D36</f>
        <v>200</v>
      </c>
      <c r="K24" s="67">
        <f>F24*C36</f>
        <v>100.00000000000004</v>
      </c>
      <c r="L24" s="67">
        <f t="shared" si="1"/>
        <v>300.00000000000006</v>
      </c>
      <c r="M24" s="192">
        <f>L24 * P25</f>
        <v>4.902000000000001</v>
      </c>
      <c r="N24" s="59"/>
      <c r="O24" s="59"/>
      <c r="P24" s="59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</row>
    <row r="25" spans="1:27" ht="24.75" customHeight="1" thickTop="1" thickBot="1">
      <c r="A25" s="176">
        <v>45193</v>
      </c>
      <c r="B25" s="177"/>
      <c r="C25" s="129"/>
      <c r="D25" s="177"/>
      <c r="E25" s="129"/>
      <c r="F25" s="179">
        <f t="shared" si="0"/>
        <v>0</v>
      </c>
      <c r="G25" s="79"/>
      <c r="H25" s="80"/>
      <c r="I25" s="59"/>
      <c r="J25" s="67">
        <f>G25*D36</f>
        <v>0</v>
      </c>
      <c r="K25" s="67">
        <f>F25*C36</f>
        <v>0</v>
      </c>
      <c r="L25" s="67">
        <f t="shared" si="1"/>
        <v>0</v>
      </c>
      <c r="M25" s="192">
        <f>L25 * P25</f>
        <v>0</v>
      </c>
      <c r="N25" s="59"/>
      <c r="O25" t="e" vm="1">
        <v>#VALUE!</v>
      </c>
      <c r="P25" s="125" cm="1">
        <f t="array" ref="P25">_FV(O25,"Price")</f>
        <v>1.634E-2</v>
      </c>
      <c r="Q25" t="str" cm="1">
        <f t="array" ref="Q25">_FV(O25,"From currency",TRUE)</f>
        <v>MKD</v>
      </c>
      <c r="R25" t="str" cm="1">
        <f t="array" ref="R25">_FV(O25,"Currency")</f>
        <v>EUR</v>
      </c>
      <c r="S25" s="65"/>
      <c r="T25" s="65"/>
      <c r="U25" s="65"/>
      <c r="V25" s="65"/>
      <c r="W25" s="65"/>
      <c r="X25" s="65"/>
      <c r="Y25" s="65"/>
      <c r="Z25" s="65"/>
      <c r="AA25" s="65"/>
    </row>
    <row r="26" spans="1:27" ht="24.75" customHeight="1" thickTop="1" thickBot="1">
      <c r="A26" s="176">
        <v>45194</v>
      </c>
      <c r="B26" s="177"/>
      <c r="C26" s="129"/>
      <c r="D26" s="177"/>
      <c r="E26" s="129"/>
      <c r="F26" s="179">
        <f t="shared" si="0"/>
        <v>0</v>
      </c>
      <c r="G26" s="79"/>
      <c r="H26" s="80"/>
      <c r="I26" s="59"/>
      <c r="J26" s="67">
        <f>G26*D36</f>
        <v>0</v>
      </c>
      <c r="K26" s="67">
        <f>F26*C36</f>
        <v>0</v>
      </c>
      <c r="L26" s="67">
        <f t="shared" si="1"/>
        <v>0</v>
      </c>
      <c r="M26" s="192">
        <f>L26 * P25</f>
        <v>0</v>
      </c>
      <c r="N26" s="59"/>
      <c r="O26" s="59"/>
      <c r="P26" s="59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</row>
    <row r="27" spans="1:27" ht="24.75" customHeight="1" thickTop="1" thickBot="1">
      <c r="A27" s="176">
        <v>45195</v>
      </c>
      <c r="B27" s="177" t="s">
        <v>109</v>
      </c>
      <c r="C27" s="129">
        <v>0.33333333333333331</v>
      </c>
      <c r="D27" s="177"/>
      <c r="E27" s="129">
        <v>0.60416666666666663</v>
      </c>
      <c r="F27" s="179">
        <f t="shared" si="0"/>
        <v>6.5</v>
      </c>
      <c r="G27" s="79"/>
      <c r="H27" s="80"/>
      <c r="I27" s="59"/>
      <c r="J27" s="67">
        <f>G27*D36</f>
        <v>0</v>
      </c>
      <c r="K27" s="67">
        <f>F27*C36</f>
        <v>325</v>
      </c>
      <c r="L27" s="67">
        <f t="shared" si="1"/>
        <v>325</v>
      </c>
      <c r="M27" s="192">
        <f>L27 * P25</f>
        <v>5.3105000000000002</v>
      </c>
      <c r="N27" s="59"/>
      <c r="O27" s="59"/>
      <c r="P27" s="59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</row>
    <row r="28" spans="1:27" ht="24.75" customHeight="1" thickTop="1" thickBot="1">
      <c r="A28" s="176">
        <v>45196</v>
      </c>
      <c r="B28" s="177" t="s">
        <v>109</v>
      </c>
      <c r="C28" s="129">
        <v>0.66666666666666663</v>
      </c>
      <c r="D28" s="177"/>
      <c r="E28" s="129">
        <v>0.76388888888888884</v>
      </c>
      <c r="F28" s="179">
        <f t="shared" si="0"/>
        <v>2.333333333333333</v>
      </c>
      <c r="G28" s="79"/>
      <c r="H28" s="80"/>
      <c r="I28" s="59"/>
      <c r="J28" s="67">
        <f>G28*D36</f>
        <v>0</v>
      </c>
      <c r="K28" s="67">
        <f>F28*C36</f>
        <v>116.66666666666666</v>
      </c>
      <c r="L28" s="67">
        <f t="shared" si="1"/>
        <v>116.66666666666666</v>
      </c>
      <c r="M28" s="192">
        <f>L28 * P25</f>
        <v>1.9063333333333332</v>
      </c>
      <c r="N28" s="59"/>
      <c r="O28" s="59"/>
      <c r="P28" s="59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</row>
    <row r="29" spans="1:27" ht="24.75" customHeight="1" thickTop="1" thickBot="1">
      <c r="A29" s="176">
        <v>45197</v>
      </c>
      <c r="B29" s="177" t="s">
        <v>109</v>
      </c>
      <c r="C29" s="129">
        <v>0.29166666666666669</v>
      </c>
      <c r="D29" s="177">
        <v>1</v>
      </c>
      <c r="E29" s="129">
        <v>0.75</v>
      </c>
      <c r="F29" s="179">
        <f t="shared" si="0"/>
        <v>10</v>
      </c>
      <c r="G29" s="79"/>
      <c r="H29" s="80"/>
      <c r="I29" s="59"/>
      <c r="J29" s="67">
        <f>G29*D36</f>
        <v>0</v>
      </c>
      <c r="K29" s="67">
        <f>F29*C36</f>
        <v>500</v>
      </c>
      <c r="L29" s="67">
        <f t="shared" si="1"/>
        <v>500</v>
      </c>
      <c r="M29" s="192">
        <f>L29 * P25</f>
        <v>8.17</v>
      </c>
      <c r="N29" s="59"/>
      <c r="O29" s="59"/>
      <c r="P29" s="59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</row>
    <row r="30" spans="1:27" ht="24.75" customHeight="1" thickTop="1" thickBot="1">
      <c r="A30" s="176">
        <v>45198</v>
      </c>
      <c r="B30" s="177"/>
      <c r="C30" s="129"/>
      <c r="D30" s="177"/>
      <c r="E30" s="129"/>
      <c r="F30" s="179">
        <f t="shared" si="0"/>
        <v>0</v>
      </c>
      <c r="G30" s="79"/>
      <c r="H30" s="80"/>
      <c r="I30" s="59"/>
      <c r="J30" s="67">
        <f>G30*D36</f>
        <v>0</v>
      </c>
      <c r="K30" s="67">
        <f>F30*C36</f>
        <v>0</v>
      </c>
      <c r="L30" s="67">
        <f t="shared" si="1"/>
        <v>0</v>
      </c>
      <c r="M30" s="192">
        <f>L30 * P25</f>
        <v>0</v>
      </c>
      <c r="N30" s="59"/>
      <c r="O30" s="59"/>
      <c r="P30" s="59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</row>
    <row r="31" spans="1:27" ht="24.75" customHeight="1" thickTop="1" thickBot="1">
      <c r="A31" s="176">
        <v>45199</v>
      </c>
      <c r="B31" s="177"/>
      <c r="C31" s="129"/>
      <c r="D31" s="177"/>
      <c r="E31" s="129"/>
      <c r="F31" s="179">
        <f t="shared" si="0"/>
        <v>0</v>
      </c>
      <c r="G31" s="79"/>
      <c r="H31" s="80"/>
      <c r="I31" s="59"/>
      <c r="J31" s="67">
        <f>G31*D36</f>
        <v>0</v>
      </c>
      <c r="K31" s="67">
        <f>F31*C36</f>
        <v>0</v>
      </c>
      <c r="L31" s="67">
        <f t="shared" si="1"/>
        <v>0</v>
      </c>
      <c r="M31" s="192">
        <f>L31 * P25</f>
        <v>0</v>
      </c>
      <c r="N31" s="59"/>
      <c r="O31" s="59"/>
      <c r="P31" s="59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</row>
    <row r="32" spans="1:27" ht="24.75" customHeight="1" thickTop="1" thickBot="1">
      <c r="A32" s="176"/>
      <c r="B32" s="177"/>
      <c r="C32" s="129"/>
      <c r="D32" s="182"/>
      <c r="E32" s="258"/>
      <c r="F32" s="179"/>
      <c r="G32" s="79"/>
      <c r="H32" s="80"/>
      <c r="I32" s="59"/>
      <c r="J32" s="67">
        <f>G32*D36</f>
        <v>0</v>
      </c>
      <c r="K32" s="67">
        <f>F32*C36</f>
        <v>0</v>
      </c>
      <c r="L32" s="67">
        <f t="shared" si="1"/>
        <v>0</v>
      </c>
      <c r="M32" s="192">
        <f>L32 * P25</f>
        <v>0</v>
      </c>
      <c r="N32" s="59"/>
      <c r="O32" s="59"/>
      <c r="P32" s="59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</row>
    <row r="33" spans="1:27" ht="24.75" customHeight="1" thickTop="1">
      <c r="A33" s="96" t="s">
        <v>30</v>
      </c>
      <c r="B33" s="97">
        <v>3000</v>
      </c>
      <c r="C33" s="169" t="s">
        <v>86</v>
      </c>
      <c r="D33" s="183" t="s">
        <v>60</v>
      </c>
      <c r="E33" s="259"/>
      <c r="F33" s="327" t="s">
        <v>110</v>
      </c>
      <c r="G33" s="328"/>
      <c r="H33" s="328"/>
      <c r="I33" s="59"/>
      <c r="J33" s="67"/>
      <c r="K33" s="184"/>
      <c r="L33" s="184"/>
      <c r="M33" s="193"/>
      <c r="N33" s="59"/>
      <c r="O33" s="59"/>
      <c r="P33" s="59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</row>
    <row r="34" spans="1:27" ht="24.75" customHeight="1" thickBot="1">
      <c r="A34" s="93" t="s">
        <v>62</v>
      </c>
      <c r="B34" s="86">
        <f>SUM(B33)</f>
        <v>3000</v>
      </c>
      <c r="C34" s="86">
        <f>SUM(H2:H32)</f>
        <v>1000</v>
      </c>
      <c r="D34" s="100">
        <f>B36*D36</f>
        <v>1076.666666666667</v>
      </c>
      <c r="E34" s="260"/>
      <c r="F34" s="328"/>
      <c r="G34" s="328"/>
      <c r="H34" s="328"/>
      <c r="I34" s="59"/>
      <c r="J34" s="67"/>
      <c r="K34" s="185"/>
      <c r="L34" s="185"/>
      <c r="M34" s="194"/>
      <c r="N34" s="59"/>
      <c r="O34" s="59"/>
      <c r="P34" s="59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</row>
    <row r="35" spans="1:27" ht="24.75" customHeight="1" thickTop="1" thickBot="1">
      <c r="A35" s="102" t="s">
        <v>34</v>
      </c>
      <c r="B35" s="102" t="s">
        <v>52</v>
      </c>
      <c r="C35" s="75" t="s">
        <v>35</v>
      </c>
      <c r="D35" s="75" t="s">
        <v>63</v>
      </c>
      <c r="E35" s="256" t="s">
        <v>36</v>
      </c>
      <c r="F35" s="328"/>
      <c r="G35" s="328"/>
      <c r="H35" s="328"/>
      <c r="I35" s="59"/>
      <c r="J35" s="67"/>
      <c r="K35" s="67"/>
      <c r="L35" s="67"/>
      <c r="M35" s="192"/>
      <c r="N35" s="59"/>
      <c r="O35" s="59"/>
      <c r="P35" s="59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</row>
    <row r="36" spans="1:27" ht="18" thickBot="1">
      <c r="A36" s="103">
        <f>SUM(F2:F32)</f>
        <v>72.300000000000011</v>
      </c>
      <c r="B36" s="103">
        <f>SUM(G2:G32)</f>
        <v>10.766666666666669</v>
      </c>
      <c r="C36" s="80">
        <f>Puntoret!E21</f>
        <v>50</v>
      </c>
      <c r="D36" s="80">
        <f>SUM(C36+S14)</f>
        <v>100</v>
      </c>
      <c r="E36" s="80">
        <f>A36*C36+C34+D34-B34</f>
        <v>2691.666666666667</v>
      </c>
      <c r="F36" s="329"/>
      <c r="G36" s="329"/>
      <c r="H36" s="329"/>
      <c r="I36" s="192">
        <f>E36* P25</f>
        <v>43.981833333333341</v>
      </c>
      <c r="J36" s="67"/>
      <c r="K36" s="67"/>
      <c r="L36" s="67"/>
      <c r="M36" s="192"/>
      <c r="N36" s="59"/>
      <c r="O36" s="59"/>
      <c r="P36" s="59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</row>
    <row r="37" spans="1:27" ht="19.5" customHeight="1" thickTop="1" thickBot="1">
      <c r="A37" s="59"/>
      <c r="B37" s="59"/>
      <c r="C37" s="128"/>
      <c r="D37" s="134"/>
      <c r="E37" s="261"/>
      <c r="F37" s="59"/>
      <c r="G37" s="59"/>
      <c r="H37" s="65"/>
      <c r="I37" s="65"/>
      <c r="J37" s="133"/>
      <c r="K37" s="133"/>
      <c r="L37" s="133"/>
      <c r="M37" s="191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</row>
    <row r="38" spans="1:27" ht="19.5" customHeight="1" thickTop="1">
      <c r="A38" s="59"/>
      <c r="B38" s="59"/>
      <c r="C38" s="128"/>
      <c r="D38" s="134"/>
      <c r="E38" s="261"/>
      <c r="F38" s="59"/>
      <c r="G38" s="59"/>
      <c r="H38" s="59"/>
      <c r="I38" s="128"/>
      <c r="J38" s="133"/>
      <c r="K38" s="183"/>
      <c r="L38" s="99"/>
      <c r="M38" s="195"/>
      <c r="N38" s="183"/>
      <c r="O38" s="99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</row>
    <row r="39" spans="1:27" ht="19.5" customHeight="1">
      <c r="A39" s="59"/>
      <c r="B39" s="59"/>
      <c r="C39" s="128"/>
      <c r="D39" s="134"/>
      <c r="E39" s="261"/>
      <c r="F39" s="59"/>
      <c r="G39" s="59"/>
      <c r="H39" s="65"/>
      <c r="I39" s="65"/>
      <c r="J39" s="133"/>
      <c r="K39" s="86"/>
      <c r="L39" s="86"/>
      <c r="M39" s="196"/>
      <c r="N39" s="100"/>
      <c r="O39" s="86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</row>
    <row r="40" spans="1:27" ht="19.5" customHeight="1" thickBot="1">
      <c r="A40" s="59"/>
      <c r="B40" s="59"/>
      <c r="C40" s="128"/>
      <c r="D40" s="134"/>
      <c r="E40" s="261"/>
      <c r="F40" s="59"/>
      <c r="G40" s="180"/>
      <c r="H40" s="175"/>
      <c r="I40" s="65"/>
      <c r="J40" s="133"/>
      <c r="K40" s="186"/>
      <c r="L40" s="186"/>
      <c r="M40" s="197"/>
      <c r="N40" s="75"/>
      <c r="O40" s="7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</row>
    <row r="41" spans="1:27" ht="19.5" customHeight="1" thickBot="1">
      <c r="A41" s="59"/>
      <c r="B41" s="59"/>
      <c r="C41" s="128"/>
      <c r="D41" s="134"/>
      <c r="E41" s="261"/>
      <c r="F41" s="59"/>
      <c r="G41" s="180"/>
      <c r="H41" s="175"/>
      <c r="I41" s="65"/>
      <c r="J41" s="133" t="s">
        <v>0</v>
      </c>
      <c r="K41" s="187"/>
      <c r="L41" s="187"/>
      <c r="M41" s="198"/>
      <c r="N41" s="80"/>
      <c r="O41" s="80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</row>
    <row r="42" spans="1:27" ht="19.5" customHeight="1" thickTop="1">
      <c r="A42" s="59"/>
      <c r="B42" s="59"/>
      <c r="C42" s="59"/>
      <c r="D42" s="65"/>
      <c r="E42" s="330"/>
      <c r="F42" s="328"/>
      <c r="G42" s="180"/>
      <c r="H42" s="175"/>
      <c r="I42" s="65"/>
      <c r="J42" s="133"/>
      <c r="K42" s="133"/>
      <c r="L42" s="133"/>
      <c r="M42" s="191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</row>
    <row r="43" spans="1:27" ht="19.5" customHeight="1">
      <c r="A43" s="59"/>
      <c r="B43" s="59"/>
      <c r="C43" s="128"/>
      <c r="D43" s="65"/>
      <c r="E43" s="261"/>
      <c r="F43" s="59"/>
      <c r="G43" s="180"/>
      <c r="H43" s="175"/>
      <c r="I43" s="268"/>
      <c r="J43" s="133"/>
      <c r="K43" s="133"/>
      <c r="L43" s="133"/>
      <c r="M43" s="191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</row>
    <row r="44" spans="1:27" ht="19.5" customHeight="1">
      <c r="A44" s="59"/>
      <c r="B44" s="59"/>
      <c r="C44" s="128"/>
      <c r="D44" s="134"/>
      <c r="E44" s="261"/>
      <c r="F44" s="59"/>
      <c r="G44" s="180"/>
      <c r="H44" s="175"/>
      <c r="I44" s="65"/>
      <c r="J44" s="133"/>
      <c r="K44" s="133"/>
      <c r="L44" s="133"/>
      <c r="M44" s="191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</row>
    <row r="45" spans="1:27" ht="19.5" customHeight="1">
      <c r="A45" s="59"/>
      <c r="B45" s="59"/>
      <c r="C45" s="128"/>
      <c r="D45" s="134"/>
      <c r="E45" s="261"/>
      <c r="F45" s="59"/>
      <c r="G45" s="180"/>
      <c r="H45" s="175"/>
      <c r="I45" s="65"/>
      <c r="J45" s="133"/>
      <c r="K45" s="133"/>
      <c r="L45" s="133"/>
      <c r="M45" s="191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</row>
    <row r="46" spans="1:27" ht="19.5" customHeight="1">
      <c r="A46" s="59"/>
      <c r="B46" s="59"/>
      <c r="C46" s="128"/>
      <c r="D46" s="134"/>
      <c r="E46" s="261"/>
      <c r="F46" s="59"/>
      <c r="G46" s="180"/>
      <c r="H46" s="175"/>
      <c r="I46" s="65"/>
      <c r="J46" s="133"/>
      <c r="K46" s="133"/>
      <c r="L46" s="133"/>
      <c r="M46" s="191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</row>
    <row r="47" spans="1:27" ht="19.5" customHeight="1">
      <c r="A47" s="59"/>
      <c r="B47" s="59"/>
      <c r="C47" s="128"/>
      <c r="D47" s="134"/>
      <c r="E47" s="261"/>
      <c r="F47" s="59"/>
      <c r="G47" s="180"/>
      <c r="H47" s="175"/>
      <c r="I47" s="65"/>
      <c r="J47" s="133"/>
      <c r="K47" s="133"/>
      <c r="L47" s="133"/>
      <c r="M47" s="191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</row>
    <row r="48" spans="1:27" ht="19.5" customHeight="1">
      <c r="A48" s="59"/>
      <c r="B48" s="59"/>
      <c r="C48" s="128"/>
      <c r="D48" s="134"/>
      <c r="E48" s="261"/>
      <c r="F48" s="59"/>
      <c r="G48" s="180" t="s">
        <v>111</v>
      </c>
      <c r="H48" s="175"/>
      <c r="I48" s="65"/>
      <c r="J48" s="133"/>
      <c r="K48" s="133"/>
      <c r="L48" s="133"/>
      <c r="M48" s="191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</row>
    <row r="49" spans="1:27" ht="19.5" customHeight="1">
      <c r="A49" s="59"/>
      <c r="B49" s="59"/>
      <c r="C49" s="128"/>
      <c r="D49" s="134"/>
      <c r="E49" s="261"/>
      <c r="F49" s="59"/>
      <c r="G49" s="180">
        <f>SUM(G42:G47)</f>
        <v>0</v>
      </c>
      <c r="H49" s="175"/>
      <c r="I49" s="65"/>
      <c r="J49" s="133"/>
      <c r="K49" s="133"/>
      <c r="L49" s="133"/>
      <c r="M49" s="191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</row>
    <row r="50" spans="1:27" ht="19.5" customHeight="1">
      <c r="A50" s="59"/>
      <c r="B50" s="59"/>
      <c r="C50" s="128"/>
      <c r="D50" s="134"/>
      <c r="E50" s="261"/>
      <c r="F50" s="59"/>
      <c r="G50" s="180">
        <f>I36--G49</f>
        <v>43.981833333333341</v>
      </c>
      <c r="H50" s="175"/>
      <c r="I50" s="65"/>
      <c r="J50" s="133"/>
      <c r="K50" s="133"/>
      <c r="L50" s="133"/>
      <c r="M50" s="191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</row>
    <row r="51" spans="1:27" ht="12.75">
      <c r="A51" s="65"/>
      <c r="B51" s="65"/>
      <c r="C51" s="132"/>
      <c r="D51" s="65"/>
      <c r="E51" s="261"/>
      <c r="F51" s="65"/>
      <c r="G51" s="175"/>
      <c r="H51" s="175"/>
      <c r="I51" s="65"/>
      <c r="J51" s="133"/>
      <c r="K51" s="133"/>
      <c r="L51" s="133"/>
      <c r="M51" s="191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</row>
    <row r="52" spans="1:27" ht="12.75">
      <c r="A52" s="65"/>
      <c r="B52" s="65"/>
      <c r="C52" s="132"/>
      <c r="D52" s="65"/>
      <c r="E52" s="261"/>
      <c r="F52" s="65"/>
      <c r="G52" s="175"/>
      <c r="H52" s="175"/>
      <c r="I52" s="65"/>
      <c r="J52" s="133"/>
      <c r="K52" s="133"/>
      <c r="L52" s="133"/>
      <c r="M52" s="191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</row>
    <row r="53" spans="1:27" ht="12.75">
      <c r="A53" s="65"/>
      <c r="B53" s="65"/>
      <c r="C53" s="132"/>
      <c r="D53" s="65"/>
      <c r="E53" s="261"/>
      <c r="F53" s="65"/>
      <c r="G53" s="175"/>
      <c r="H53" s="175"/>
      <c r="I53" s="65"/>
      <c r="J53" s="133"/>
      <c r="K53" s="133"/>
      <c r="L53" s="133"/>
      <c r="M53" s="191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</row>
    <row r="54" spans="1:27" ht="12.75">
      <c r="A54" s="65"/>
      <c r="B54" s="65"/>
      <c r="C54" s="132"/>
      <c r="D54" s="65"/>
      <c r="E54" s="261"/>
      <c r="F54" s="65"/>
      <c r="G54" s="175"/>
      <c r="H54" s="175"/>
      <c r="I54" s="65"/>
      <c r="J54" s="133"/>
      <c r="K54" s="133"/>
      <c r="L54" s="133"/>
      <c r="M54" s="191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</row>
    <row r="55" spans="1:27" ht="12.75">
      <c r="A55" s="132"/>
      <c r="B55" s="132"/>
      <c r="C55" s="132"/>
      <c r="D55" s="65"/>
      <c r="E55" s="261"/>
      <c r="F55" s="65"/>
      <c r="G55" s="175"/>
      <c r="H55" s="175"/>
      <c r="I55" s="132"/>
      <c r="J55" s="133"/>
      <c r="K55" s="133"/>
      <c r="L55" s="133"/>
      <c r="M55" s="191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</row>
    <row r="56" spans="1:27" ht="12.75">
      <c r="A56" s="132"/>
      <c r="B56" s="132"/>
      <c r="C56" s="132"/>
      <c r="D56" s="65"/>
      <c r="E56" s="261"/>
      <c r="F56" s="65"/>
      <c r="G56" s="175"/>
      <c r="H56" s="175"/>
      <c r="I56" s="132"/>
      <c r="J56" s="133"/>
      <c r="K56" s="133"/>
      <c r="L56" s="133"/>
      <c r="M56" s="191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</row>
    <row r="57" spans="1:27" ht="12.75">
      <c r="A57" s="132"/>
      <c r="B57" s="132"/>
      <c r="C57" s="132"/>
      <c r="D57" s="65"/>
      <c r="E57" s="261"/>
      <c r="F57" s="65"/>
      <c r="G57" s="132"/>
      <c r="H57" s="132"/>
      <c r="I57" s="132"/>
      <c r="J57" s="133"/>
      <c r="K57" s="133"/>
      <c r="L57" s="133"/>
      <c r="M57" s="191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</row>
    <row r="58" spans="1:27" ht="12.75">
      <c r="A58" s="132"/>
      <c r="B58" s="132"/>
      <c r="C58" s="132"/>
      <c r="D58" s="65"/>
      <c r="E58" s="261"/>
      <c r="F58" s="65"/>
      <c r="G58" s="132"/>
      <c r="H58" s="132"/>
      <c r="I58" s="132"/>
      <c r="J58" s="133"/>
      <c r="K58" s="133"/>
      <c r="L58" s="133"/>
      <c r="M58" s="191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</row>
    <row r="59" spans="1:27" ht="12.75">
      <c r="A59" s="132"/>
      <c r="B59" s="132"/>
      <c r="C59" s="132"/>
      <c r="D59" s="65"/>
      <c r="E59" s="261"/>
      <c r="F59" s="65"/>
      <c r="G59" s="132"/>
      <c r="H59" s="132"/>
      <c r="I59" s="132"/>
      <c r="J59" s="133"/>
      <c r="K59" s="133"/>
      <c r="L59" s="133"/>
      <c r="M59" s="191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</row>
    <row r="60" spans="1:27" ht="12.75">
      <c r="A60" s="136"/>
      <c r="B60" s="136"/>
      <c r="C60" s="136"/>
      <c r="D60" s="65"/>
      <c r="E60" s="262"/>
      <c r="F60" s="65"/>
      <c r="G60" s="136"/>
      <c r="H60" s="136"/>
      <c r="I60" s="136"/>
      <c r="J60" s="143"/>
      <c r="K60" s="143"/>
      <c r="L60" s="133"/>
      <c r="M60" s="191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</row>
    <row r="61" spans="1:27" ht="12.75">
      <c r="A61" s="132"/>
      <c r="B61" s="132"/>
      <c r="C61" s="132"/>
      <c r="D61" s="65"/>
      <c r="E61" s="261"/>
      <c r="F61" s="65"/>
      <c r="G61" s="132"/>
      <c r="H61" s="132"/>
      <c r="I61" s="132"/>
      <c r="J61" s="133"/>
      <c r="K61" s="133"/>
      <c r="L61" s="133"/>
      <c r="M61" s="191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</row>
    <row r="62" spans="1:27" ht="12.75">
      <c r="A62" s="132"/>
      <c r="B62" s="132"/>
      <c r="C62" s="132"/>
      <c r="D62" s="65"/>
      <c r="E62" s="261"/>
      <c r="F62" s="65"/>
      <c r="G62" s="132"/>
      <c r="H62" s="132"/>
      <c r="I62" s="132"/>
      <c r="J62" s="133"/>
      <c r="K62" s="133"/>
      <c r="L62" s="133"/>
      <c r="M62" s="191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</row>
    <row r="63" spans="1:27" ht="12.75">
      <c r="A63" s="132"/>
      <c r="B63" s="132"/>
      <c r="C63" s="132"/>
      <c r="D63" s="65"/>
      <c r="E63" s="261"/>
      <c r="F63" s="65"/>
      <c r="G63" s="132"/>
      <c r="H63" s="132"/>
      <c r="I63" s="132"/>
      <c r="J63" s="133"/>
      <c r="K63" s="133"/>
      <c r="L63" s="133"/>
      <c r="M63" s="191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</row>
    <row r="64" spans="1:27" ht="12.75">
      <c r="A64" s="132"/>
      <c r="B64" s="132"/>
      <c r="C64" s="132"/>
      <c r="D64" s="65"/>
      <c r="E64" s="261"/>
      <c r="F64" s="65"/>
      <c r="G64" s="132"/>
      <c r="H64" s="132"/>
      <c r="I64" s="132"/>
      <c r="J64" s="133"/>
      <c r="K64" s="133"/>
      <c r="L64" s="133"/>
      <c r="M64" s="191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</row>
    <row r="65" spans="1:27" ht="12.75">
      <c r="A65" s="132"/>
      <c r="B65" s="132"/>
      <c r="C65" s="132"/>
      <c r="D65" s="65"/>
      <c r="E65" s="261"/>
      <c r="F65" s="65"/>
      <c r="G65" s="132"/>
      <c r="H65" s="132"/>
      <c r="I65" s="132"/>
      <c r="J65" s="133"/>
      <c r="K65" s="133"/>
      <c r="L65" s="143"/>
      <c r="M65" s="199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</row>
    <row r="66" spans="1:27" ht="12.75">
      <c r="A66" s="132"/>
      <c r="B66" s="132"/>
      <c r="C66" s="132"/>
      <c r="D66" s="65"/>
      <c r="E66" s="261"/>
      <c r="F66" s="65"/>
      <c r="G66" s="132"/>
      <c r="H66" s="132"/>
      <c r="I66" s="132"/>
      <c r="J66" s="133"/>
      <c r="K66" s="133"/>
      <c r="L66" s="133"/>
      <c r="M66" s="191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</row>
    <row r="67" spans="1:27" ht="12.75">
      <c r="A67" s="132"/>
      <c r="B67" s="132"/>
      <c r="C67" s="132"/>
      <c r="D67" s="65"/>
      <c r="E67" s="261"/>
      <c r="F67" s="65"/>
      <c r="G67" s="132"/>
      <c r="H67" s="132"/>
      <c r="I67" s="132"/>
      <c r="J67" s="133"/>
      <c r="K67" s="133"/>
      <c r="L67" s="133"/>
      <c r="M67" s="191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</row>
    <row r="68" spans="1:27" ht="12.75">
      <c r="A68" s="132"/>
      <c r="B68" s="132"/>
      <c r="C68" s="132"/>
      <c r="D68" s="65"/>
      <c r="E68" s="261"/>
      <c r="F68" s="65"/>
      <c r="G68" s="132"/>
      <c r="H68" s="132"/>
      <c r="I68" s="132"/>
      <c r="J68" s="133"/>
      <c r="K68" s="133"/>
      <c r="L68" s="133"/>
      <c r="M68" s="191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</row>
    <row r="69" spans="1:27" ht="12.75">
      <c r="A69" s="132"/>
      <c r="B69" s="132"/>
      <c r="C69" s="132"/>
      <c r="D69" s="65"/>
      <c r="E69" s="261"/>
      <c r="F69" s="65"/>
      <c r="G69" s="132"/>
      <c r="H69" s="132"/>
      <c r="I69" s="132"/>
      <c r="J69" s="133"/>
      <c r="K69" s="133"/>
      <c r="L69" s="133"/>
      <c r="M69" s="191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</row>
    <row r="70" spans="1:27" ht="12.75">
      <c r="A70" s="132"/>
      <c r="B70" s="132"/>
      <c r="C70" s="132"/>
      <c r="D70" s="65"/>
      <c r="E70" s="261"/>
      <c r="F70" s="65"/>
      <c r="G70" s="132"/>
      <c r="H70" s="132"/>
      <c r="I70" s="132"/>
      <c r="J70" s="133"/>
      <c r="K70" s="133"/>
      <c r="L70" s="133"/>
      <c r="M70" s="191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</row>
    <row r="71" spans="1:27" ht="12.75">
      <c r="A71" s="132"/>
      <c r="B71" s="132"/>
      <c r="C71" s="132"/>
      <c r="D71" s="65"/>
      <c r="E71" s="261"/>
      <c r="F71" s="65"/>
      <c r="G71" s="132"/>
      <c r="H71" s="132"/>
      <c r="I71" s="132"/>
      <c r="J71" s="133"/>
      <c r="K71" s="133"/>
      <c r="L71" s="133"/>
      <c r="M71" s="191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</row>
    <row r="72" spans="1:27" ht="12.75">
      <c r="A72" s="132"/>
      <c r="B72" s="132"/>
      <c r="C72" s="132"/>
      <c r="D72" s="65"/>
      <c r="E72" s="261"/>
      <c r="F72" s="65"/>
      <c r="G72" s="132"/>
      <c r="H72" s="132"/>
      <c r="I72" s="132"/>
      <c r="J72" s="133"/>
      <c r="K72" s="133"/>
      <c r="L72" s="133"/>
      <c r="M72" s="191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</row>
    <row r="73" spans="1:27" ht="12.75">
      <c r="A73" s="132"/>
      <c r="B73" s="132"/>
      <c r="C73" s="132"/>
      <c r="D73" s="65"/>
      <c r="E73" s="261"/>
      <c r="F73" s="65"/>
      <c r="G73" s="132"/>
      <c r="H73" s="132"/>
      <c r="I73" s="132"/>
      <c r="J73" s="133"/>
      <c r="K73" s="133"/>
      <c r="L73" s="133"/>
      <c r="M73" s="191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</row>
    <row r="74" spans="1:27" ht="12.75">
      <c r="A74" s="132"/>
      <c r="B74" s="132"/>
      <c r="C74" s="132"/>
      <c r="D74" s="65"/>
      <c r="E74" s="261"/>
      <c r="F74" s="65"/>
      <c r="G74" s="132"/>
      <c r="H74" s="132"/>
      <c r="I74" s="132"/>
      <c r="J74" s="133"/>
      <c r="K74" s="133"/>
      <c r="L74" s="133"/>
      <c r="M74" s="191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</row>
    <row r="75" spans="1:27" ht="12.75">
      <c r="A75" s="132"/>
      <c r="B75" s="132"/>
      <c r="C75" s="132"/>
      <c r="D75" s="65"/>
      <c r="E75" s="261"/>
      <c r="F75" s="65"/>
      <c r="G75" s="132"/>
      <c r="H75" s="132"/>
      <c r="I75" s="132"/>
      <c r="J75" s="133"/>
      <c r="K75" s="133"/>
      <c r="L75" s="133"/>
      <c r="M75" s="191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</row>
    <row r="76" spans="1:27" ht="12.75">
      <c r="A76" s="132"/>
      <c r="B76" s="132"/>
      <c r="C76" s="132"/>
      <c r="D76" s="65"/>
      <c r="E76" s="261"/>
      <c r="F76" s="65"/>
      <c r="G76" s="132"/>
      <c r="H76" s="132"/>
      <c r="I76" s="132"/>
      <c r="J76" s="133"/>
      <c r="K76" s="133"/>
      <c r="L76" s="133"/>
      <c r="M76" s="191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</row>
    <row r="77" spans="1:27" ht="12.75">
      <c r="A77" s="132"/>
      <c r="B77" s="132"/>
      <c r="C77" s="132"/>
      <c r="D77" s="65"/>
      <c r="E77" s="261"/>
      <c r="F77" s="65"/>
      <c r="G77" s="132"/>
      <c r="H77" s="132"/>
      <c r="I77" s="132"/>
      <c r="J77" s="133"/>
      <c r="K77" s="133"/>
      <c r="L77" s="133"/>
      <c r="M77" s="191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</row>
    <row r="78" spans="1:27" ht="12.75">
      <c r="A78" s="132"/>
      <c r="B78" s="132"/>
      <c r="C78" s="132"/>
      <c r="D78" s="65"/>
      <c r="E78" s="261"/>
      <c r="F78" s="65"/>
      <c r="G78" s="132"/>
      <c r="H78" s="132"/>
      <c r="I78" s="132"/>
      <c r="J78" s="133"/>
      <c r="K78" s="133"/>
      <c r="L78" s="133"/>
      <c r="M78" s="191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</row>
    <row r="79" spans="1:27" ht="12.75">
      <c r="A79" s="132"/>
      <c r="B79" s="132"/>
      <c r="C79" s="132"/>
      <c r="D79" s="65"/>
      <c r="E79" s="261"/>
      <c r="F79" s="65"/>
      <c r="G79" s="132"/>
      <c r="H79" s="132"/>
      <c r="I79" s="132"/>
      <c r="J79" s="133"/>
      <c r="K79" s="133"/>
      <c r="L79" s="133"/>
      <c r="M79" s="191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</row>
    <row r="80" spans="1:27" ht="12.75">
      <c r="A80" s="132"/>
      <c r="B80" s="132"/>
      <c r="C80" s="132"/>
      <c r="D80" s="65"/>
      <c r="E80" s="261"/>
      <c r="F80" s="65"/>
      <c r="G80" s="132"/>
      <c r="H80" s="132"/>
      <c r="I80" s="132"/>
      <c r="J80" s="133"/>
      <c r="K80" s="133"/>
      <c r="L80" s="133"/>
      <c r="M80" s="191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</row>
    <row r="81" spans="1:27" ht="12.75">
      <c r="A81" s="132"/>
      <c r="B81" s="132"/>
      <c r="C81" s="132"/>
      <c r="D81" s="65"/>
      <c r="E81" s="261"/>
      <c r="F81" s="65"/>
      <c r="G81" s="132"/>
      <c r="H81" s="132"/>
      <c r="I81" s="132"/>
      <c r="J81" s="133"/>
      <c r="K81" s="133"/>
      <c r="L81" s="133"/>
      <c r="M81" s="191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</row>
    <row r="82" spans="1:27" ht="12.75">
      <c r="A82" s="132"/>
      <c r="B82" s="132"/>
      <c r="C82" s="132"/>
      <c r="D82" s="65"/>
      <c r="E82" s="261"/>
      <c r="F82" s="65"/>
      <c r="G82" s="132"/>
      <c r="H82" s="132"/>
      <c r="I82" s="132"/>
      <c r="J82" s="133"/>
      <c r="K82" s="133"/>
      <c r="L82" s="133"/>
      <c r="M82" s="191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</row>
    <row r="83" spans="1:27" ht="12.75">
      <c r="A83" s="65"/>
      <c r="B83" s="65"/>
      <c r="C83" s="132"/>
      <c r="D83" s="65"/>
      <c r="E83" s="261"/>
      <c r="F83" s="65"/>
      <c r="G83" s="65"/>
      <c r="H83" s="65"/>
      <c r="I83" s="65"/>
      <c r="J83" s="133"/>
      <c r="K83" s="133"/>
      <c r="L83" s="133"/>
      <c r="M83" s="191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</row>
    <row r="84" spans="1:27" ht="12.75">
      <c r="A84" s="65"/>
      <c r="B84" s="65"/>
      <c r="C84" s="132"/>
      <c r="D84" s="65"/>
      <c r="E84" s="261"/>
      <c r="F84" s="65"/>
      <c r="G84" s="65"/>
      <c r="H84" s="65"/>
      <c r="I84" s="65"/>
      <c r="J84" s="133"/>
      <c r="K84" s="133"/>
      <c r="L84" s="133"/>
      <c r="M84" s="191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</row>
    <row r="85" spans="1:27" ht="6" customHeight="1">
      <c r="A85" s="134"/>
      <c r="B85" s="141"/>
      <c r="C85" s="142"/>
      <c r="D85" s="141"/>
      <c r="E85" s="261"/>
      <c r="F85" s="134"/>
      <c r="G85" s="134"/>
      <c r="H85" s="134"/>
      <c r="I85" s="134"/>
      <c r="J85" s="133"/>
      <c r="K85" s="133"/>
      <c r="L85" s="133"/>
      <c r="M85" s="191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</row>
    <row r="86" spans="1:27" ht="12.75">
      <c r="A86" s="65"/>
      <c r="B86" s="65"/>
      <c r="C86" s="132"/>
      <c r="D86" s="65"/>
      <c r="E86" s="261"/>
      <c r="F86" s="65"/>
      <c r="G86" s="65"/>
      <c r="H86" s="65"/>
      <c r="I86" s="65"/>
      <c r="J86" s="133"/>
      <c r="K86" s="133"/>
      <c r="L86" s="133"/>
      <c r="M86" s="191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</row>
    <row r="87" spans="1:27" ht="12.75">
      <c r="A87" s="65"/>
      <c r="B87" s="65"/>
      <c r="C87" s="132"/>
      <c r="D87" s="65"/>
      <c r="E87" s="261"/>
      <c r="F87" s="65"/>
      <c r="G87" s="65"/>
      <c r="H87" s="65"/>
      <c r="I87" s="65"/>
      <c r="J87" s="133"/>
      <c r="K87" s="133"/>
      <c r="L87" s="133"/>
      <c r="M87" s="191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</row>
    <row r="88" spans="1:27" ht="12.75">
      <c r="A88" s="65"/>
      <c r="B88" s="65"/>
      <c r="C88" s="132"/>
      <c r="D88" s="65"/>
      <c r="E88" s="261"/>
      <c r="F88" s="65"/>
      <c r="G88" s="65"/>
      <c r="H88" s="65"/>
      <c r="I88" s="65"/>
      <c r="J88" s="133"/>
      <c r="K88" s="133"/>
      <c r="L88" s="133"/>
      <c r="M88" s="191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</row>
    <row r="89" spans="1:27" ht="12.75">
      <c r="A89" s="65"/>
      <c r="B89" s="65"/>
      <c r="C89" s="132"/>
      <c r="D89" s="65"/>
      <c r="E89" s="261"/>
      <c r="F89" s="65"/>
      <c r="G89" s="65"/>
      <c r="H89" s="65"/>
      <c r="I89" s="65"/>
      <c r="J89" s="133"/>
      <c r="K89" s="133"/>
      <c r="L89" s="133"/>
      <c r="M89" s="191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</row>
    <row r="90" spans="1:27" ht="12.75">
      <c r="A90" s="65"/>
      <c r="B90" s="65"/>
      <c r="C90" s="132"/>
      <c r="D90" s="65"/>
      <c r="E90" s="261"/>
      <c r="F90" s="65"/>
      <c r="G90" s="65"/>
      <c r="H90" s="65"/>
      <c r="I90" s="65"/>
      <c r="J90" s="133"/>
      <c r="K90" s="133"/>
      <c r="L90" s="133"/>
      <c r="M90" s="191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</row>
    <row r="91" spans="1:27" ht="12.75">
      <c r="A91" s="65"/>
      <c r="B91" s="65"/>
      <c r="C91" s="132"/>
      <c r="D91" s="65"/>
      <c r="E91" s="261"/>
      <c r="F91" s="65"/>
      <c r="G91" s="65"/>
      <c r="H91" s="65"/>
      <c r="I91" s="65"/>
      <c r="J91" s="133"/>
      <c r="K91" s="133"/>
      <c r="L91" s="133"/>
      <c r="M91" s="191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</row>
    <row r="92" spans="1:27" ht="12.75">
      <c r="A92" s="65"/>
      <c r="B92" s="65"/>
      <c r="C92" s="132"/>
      <c r="D92" s="65"/>
      <c r="E92" s="261"/>
      <c r="F92" s="65"/>
      <c r="G92" s="65"/>
      <c r="H92" s="65"/>
      <c r="I92" s="65"/>
      <c r="J92" s="133"/>
      <c r="K92" s="133"/>
      <c r="L92" s="133"/>
      <c r="M92" s="191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</row>
    <row r="93" spans="1:27" ht="12.75">
      <c r="A93" s="65"/>
      <c r="B93" s="65"/>
      <c r="C93" s="132"/>
      <c r="D93" s="65"/>
      <c r="E93" s="261"/>
      <c r="F93" s="65"/>
      <c r="G93" s="65"/>
      <c r="H93" s="65"/>
      <c r="I93" s="65"/>
      <c r="J93" s="133"/>
      <c r="K93" s="133"/>
      <c r="L93" s="133"/>
      <c r="M93" s="191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</row>
    <row r="94" spans="1:27" ht="12.75">
      <c r="A94" s="65"/>
      <c r="B94" s="65"/>
      <c r="C94" s="132"/>
      <c r="D94" s="65"/>
      <c r="E94" s="261"/>
      <c r="F94" s="65"/>
      <c r="G94" s="65"/>
      <c r="H94" s="65"/>
      <c r="I94" s="65"/>
      <c r="J94" s="133"/>
      <c r="K94" s="133"/>
      <c r="L94" s="133"/>
      <c r="M94" s="191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</row>
    <row r="95" spans="1:27" ht="12.75">
      <c r="A95" s="65"/>
      <c r="B95" s="65"/>
      <c r="C95" s="132"/>
      <c r="D95" s="65"/>
      <c r="E95" s="261"/>
      <c r="F95" s="65"/>
      <c r="G95" s="65"/>
      <c r="H95" s="65"/>
      <c r="I95" s="65"/>
      <c r="J95" s="133"/>
      <c r="K95" s="133"/>
      <c r="L95" s="133"/>
      <c r="M95" s="191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</row>
    <row r="96" spans="1:27" ht="12.75">
      <c r="A96" s="65"/>
      <c r="B96" s="65"/>
      <c r="C96" s="132"/>
      <c r="D96" s="65"/>
      <c r="E96" s="261"/>
      <c r="F96" s="65"/>
      <c r="G96" s="65"/>
      <c r="H96" s="65"/>
      <c r="I96" s="65"/>
      <c r="J96" s="133"/>
      <c r="K96" s="133"/>
      <c r="L96" s="133"/>
      <c r="M96" s="191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</row>
    <row r="97" spans="1:27" ht="12.75">
      <c r="A97" s="65"/>
      <c r="B97" s="65"/>
      <c r="C97" s="132"/>
      <c r="D97" s="65"/>
      <c r="E97" s="261"/>
      <c r="F97" s="65"/>
      <c r="G97" s="65"/>
      <c r="H97" s="65"/>
      <c r="I97" s="65"/>
      <c r="J97" s="133"/>
      <c r="K97" s="133"/>
      <c r="L97" s="133"/>
      <c r="M97" s="191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</row>
    <row r="98" spans="1:27" ht="12.75">
      <c r="A98" s="65"/>
      <c r="B98" s="65"/>
      <c r="C98" s="132"/>
      <c r="D98" s="65"/>
      <c r="E98" s="261"/>
      <c r="F98" s="65"/>
      <c r="G98" s="65"/>
      <c r="H98" s="65"/>
      <c r="I98" s="65"/>
      <c r="J98" s="133"/>
      <c r="K98" s="133"/>
      <c r="L98" s="133"/>
      <c r="M98" s="191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</row>
    <row r="99" spans="1:27" ht="12.75">
      <c r="A99" s="65"/>
      <c r="B99" s="65"/>
      <c r="C99" s="132"/>
      <c r="D99" s="65"/>
      <c r="E99" s="261"/>
      <c r="F99" s="65"/>
      <c r="G99" s="65"/>
      <c r="H99" s="65"/>
      <c r="I99" s="65"/>
      <c r="J99" s="133"/>
      <c r="K99" s="133"/>
      <c r="L99" s="133"/>
      <c r="M99" s="191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</row>
    <row r="100" spans="1:27" ht="12.75">
      <c r="A100" s="65"/>
      <c r="B100" s="65"/>
      <c r="C100" s="132"/>
      <c r="D100" s="65"/>
      <c r="E100" s="261"/>
      <c r="F100" s="65"/>
      <c r="G100" s="65"/>
      <c r="H100" s="65"/>
      <c r="I100" s="65"/>
      <c r="J100" s="133"/>
      <c r="K100" s="133"/>
      <c r="L100" s="133"/>
      <c r="M100" s="191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</row>
    <row r="101" spans="1:27" ht="12.75">
      <c r="A101" s="65"/>
      <c r="B101" s="65"/>
      <c r="C101" s="132"/>
      <c r="D101" s="65"/>
      <c r="E101" s="261"/>
      <c r="F101" s="65"/>
      <c r="G101" s="65"/>
      <c r="H101" s="65"/>
      <c r="I101" s="65"/>
      <c r="J101" s="133"/>
      <c r="K101" s="133"/>
      <c r="L101" s="133"/>
      <c r="M101" s="191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</row>
    <row r="102" spans="1:27" ht="12.75">
      <c r="A102" s="65"/>
      <c r="B102" s="65"/>
      <c r="C102" s="132"/>
      <c r="D102" s="65"/>
      <c r="E102" s="261"/>
      <c r="F102" s="65"/>
      <c r="G102" s="65"/>
      <c r="H102" s="65"/>
      <c r="I102" s="65"/>
      <c r="J102" s="133"/>
      <c r="K102" s="133"/>
      <c r="L102" s="133"/>
      <c r="M102" s="191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</row>
    <row r="103" spans="1:27" ht="12.75">
      <c r="A103" s="65"/>
      <c r="B103" s="65"/>
      <c r="C103" s="132"/>
      <c r="D103" s="65"/>
      <c r="E103" s="261"/>
      <c r="F103" s="65"/>
      <c r="G103" s="65"/>
      <c r="H103" s="65"/>
      <c r="I103" s="65"/>
      <c r="J103" s="133"/>
      <c r="K103" s="133"/>
      <c r="L103" s="133"/>
      <c r="M103" s="191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</row>
    <row r="104" spans="1:27" ht="12.75">
      <c r="A104" s="65"/>
      <c r="B104" s="65"/>
      <c r="C104" s="132"/>
      <c r="D104" s="65"/>
      <c r="E104" s="261"/>
      <c r="F104" s="65"/>
      <c r="G104" s="65"/>
      <c r="H104" s="65"/>
      <c r="I104" s="65"/>
      <c r="J104" s="133"/>
      <c r="K104" s="133"/>
      <c r="L104" s="133"/>
      <c r="M104" s="191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</row>
    <row r="105" spans="1:27" ht="12.75">
      <c r="A105" s="65"/>
      <c r="B105" s="65"/>
      <c r="C105" s="132"/>
      <c r="D105" s="65"/>
      <c r="E105" s="261"/>
      <c r="F105" s="65"/>
      <c r="G105" s="65"/>
      <c r="H105" s="65"/>
      <c r="I105" s="65"/>
      <c r="J105" s="133"/>
      <c r="K105" s="133"/>
      <c r="L105" s="133"/>
      <c r="M105" s="191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</row>
    <row r="106" spans="1:27" ht="12.75">
      <c r="A106" s="65"/>
      <c r="B106" s="65"/>
      <c r="C106" s="132"/>
      <c r="D106" s="65"/>
      <c r="E106" s="261"/>
      <c r="F106" s="65"/>
      <c r="G106" s="65"/>
      <c r="H106" s="65"/>
      <c r="I106" s="65"/>
      <c r="J106" s="133"/>
      <c r="K106" s="133"/>
      <c r="L106" s="133"/>
      <c r="M106" s="191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</row>
    <row r="107" spans="1:27" ht="12.75">
      <c r="A107" s="65"/>
      <c r="B107" s="65"/>
      <c r="C107" s="132"/>
      <c r="D107" s="65"/>
      <c r="E107" s="261"/>
      <c r="F107" s="65"/>
      <c r="G107" s="65"/>
      <c r="H107" s="65"/>
      <c r="I107" s="65"/>
      <c r="J107" s="133"/>
      <c r="K107" s="133"/>
      <c r="L107" s="133"/>
      <c r="M107" s="191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</row>
    <row r="108" spans="1:27" ht="12.75">
      <c r="A108" s="65"/>
      <c r="B108" s="65"/>
      <c r="C108" s="132"/>
      <c r="D108" s="65"/>
      <c r="E108" s="261"/>
      <c r="F108" s="65"/>
      <c r="G108" s="65"/>
      <c r="H108" s="65"/>
      <c r="I108" s="65"/>
      <c r="J108" s="133"/>
      <c r="K108" s="133"/>
      <c r="L108" s="133"/>
      <c r="M108" s="191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</row>
    <row r="109" spans="1:27" ht="12.75">
      <c r="A109" s="65"/>
      <c r="B109" s="65"/>
      <c r="C109" s="132"/>
      <c r="D109" s="65"/>
      <c r="E109" s="261"/>
      <c r="F109" s="65"/>
      <c r="G109" s="65"/>
      <c r="H109" s="65"/>
      <c r="I109" s="65"/>
      <c r="J109" s="133"/>
      <c r="K109" s="133"/>
      <c r="L109" s="133"/>
      <c r="M109" s="191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</row>
    <row r="110" spans="1:27" ht="12.75">
      <c r="A110" s="65"/>
      <c r="B110" s="65"/>
      <c r="C110" s="132"/>
      <c r="D110" s="65"/>
      <c r="E110" s="261"/>
      <c r="F110" s="65"/>
      <c r="G110" s="65"/>
      <c r="H110" s="65"/>
      <c r="I110" s="65"/>
      <c r="J110" s="133"/>
      <c r="K110" s="133"/>
      <c r="L110" s="133"/>
      <c r="M110" s="191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</row>
    <row r="111" spans="1:27" ht="12.75">
      <c r="A111" s="65"/>
      <c r="B111" s="65"/>
      <c r="C111" s="132"/>
      <c r="D111" s="65"/>
      <c r="E111" s="261"/>
      <c r="F111" s="65"/>
      <c r="G111" s="65"/>
      <c r="H111" s="65"/>
      <c r="I111" s="65"/>
      <c r="J111" s="133"/>
      <c r="K111" s="133"/>
      <c r="L111" s="133"/>
      <c r="M111" s="191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</row>
    <row r="112" spans="1:27" ht="12.75">
      <c r="A112" s="65"/>
      <c r="B112" s="65"/>
      <c r="C112" s="132"/>
      <c r="D112" s="65"/>
      <c r="E112" s="261"/>
      <c r="F112" s="65"/>
      <c r="G112" s="65"/>
      <c r="H112" s="65"/>
      <c r="I112" s="65"/>
      <c r="J112" s="133"/>
      <c r="K112" s="133"/>
      <c r="L112" s="133"/>
      <c r="M112" s="191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</row>
    <row r="113" spans="1:27" ht="12.75">
      <c r="A113" s="65"/>
      <c r="B113" s="65"/>
      <c r="C113" s="132"/>
      <c r="D113" s="65"/>
      <c r="E113" s="261"/>
      <c r="F113" s="65"/>
      <c r="G113" s="65"/>
      <c r="H113" s="65"/>
      <c r="I113" s="65"/>
      <c r="J113" s="133"/>
      <c r="K113" s="133"/>
      <c r="L113" s="133"/>
      <c r="M113" s="191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</row>
    <row r="114" spans="1:27" ht="12.75">
      <c r="A114" s="65"/>
      <c r="B114" s="65"/>
      <c r="C114" s="132"/>
      <c r="D114" s="65"/>
      <c r="E114" s="261"/>
      <c r="F114" s="65"/>
      <c r="G114" s="65"/>
      <c r="H114" s="65"/>
      <c r="I114" s="65"/>
      <c r="J114" s="133"/>
      <c r="K114" s="133"/>
      <c r="L114" s="133"/>
      <c r="M114" s="191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</row>
    <row r="115" spans="1:27" ht="12.75">
      <c r="A115" s="65"/>
      <c r="B115" s="65"/>
      <c r="C115" s="132"/>
      <c r="D115" s="65"/>
      <c r="E115" s="261"/>
      <c r="F115" s="65"/>
      <c r="G115" s="65"/>
      <c r="H115" s="65"/>
      <c r="I115" s="65"/>
      <c r="J115" s="133"/>
      <c r="K115" s="133"/>
      <c r="L115" s="133"/>
      <c r="M115" s="191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</row>
    <row r="116" spans="1:27" ht="12.75">
      <c r="A116" s="65"/>
      <c r="B116" s="65"/>
      <c r="C116" s="132"/>
      <c r="D116" s="65"/>
      <c r="E116" s="261"/>
      <c r="F116" s="65"/>
      <c r="G116" s="65"/>
      <c r="H116" s="65"/>
      <c r="I116" s="65"/>
      <c r="J116" s="133"/>
      <c r="K116" s="133"/>
      <c r="L116" s="133"/>
      <c r="M116" s="191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</row>
    <row r="117" spans="1:27" ht="12.75">
      <c r="A117" s="65"/>
      <c r="B117" s="65"/>
      <c r="C117" s="132"/>
      <c r="D117" s="65"/>
      <c r="E117" s="261"/>
      <c r="F117" s="65"/>
      <c r="G117" s="65"/>
      <c r="H117" s="65"/>
      <c r="I117" s="65"/>
      <c r="J117" s="133"/>
      <c r="K117" s="133"/>
      <c r="L117" s="133"/>
      <c r="M117" s="191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</row>
    <row r="118" spans="1:27" ht="12.75">
      <c r="A118" s="65"/>
      <c r="B118" s="65"/>
      <c r="C118" s="132"/>
      <c r="D118" s="65"/>
      <c r="E118" s="261"/>
      <c r="F118" s="65"/>
      <c r="G118" s="65"/>
      <c r="H118" s="65"/>
      <c r="I118" s="65"/>
      <c r="J118" s="133"/>
      <c r="K118" s="133"/>
      <c r="L118" s="133"/>
      <c r="M118" s="191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</row>
    <row r="119" spans="1:27" ht="12.75">
      <c r="A119" s="65"/>
      <c r="B119" s="65"/>
      <c r="C119" s="132"/>
      <c r="D119" s="65"/>
      <c r="E119" s="261"/>
      <c r="F119" s="65"/>
      <c r="G119" s="65"/>
      <c r="H119" s="65"/>
      <c r="I119" s="65"/>
      <c r="J119" s="133"/>
      <c r="K119" s="133"/>
      <c r="L119" s="133"/>
      <c r="M119" s="191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</row>
    <row r="120" spans="1:27" ht="12.75">
      <c r="A120" s="65"/>
      <c r="B120" s="65"/>
      <c r="C120" s="132"/>
      <c r="D120" s="65"/>
      <c r="E120" s="261"/>
      <c r="F120" s="65"/>
      <c r="G120" s="65"/>
      <c r="H120" s="65"/>
      <c r="I120" s="65"/>
      <c r="J120" s="133"/>
      <c r="K120" s="133"/>
      <c r="L120" s="133"/>
      <c r="M120" s="191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</row>
    <row r="121" spans="1:27" ht="12.75">
      <c r="A121" s="65"/>
      <c r="B121" s="65"/>
      <c r="C121" s="132"/>
      <c r="D121" s="65"/>
      <c r="E121" s="261"/>
      <c r="F121" s="65"/>
      <c r="G121" s="65"/>
      <c r="H121" s="65"/>
      <c r="I121" s="65"/>
      <c r="J121" s="133"/>
      <c r="K121" s="133"/>
      <c r="L121" s="133"/>
      <c r="M121" s="191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</row>
    <row r="122" spans="1:27" ht="12.75">
      <c r="A122" s="65"/>
      <c r="B122" s="65"/>
      <c r="C122" s="132"/>
      <c r="D122" s="65"/>
      <c r="E122" s="261"/>
      <c r="F122" s="65"/>
      <c r="G122" s="65"/>
      <c r="H122" s="65"/>
      <c r="I122" s="65"/>
      <c r="J122" s="133"/>
      <c r="K122" s="133"/>
      <c r="L122" s="133"/>
      <c r="M122" s="191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</row>
    <row r="123" spans="1:27" ht="12.75">
      <c r="A123" s="65"/>
      <c r="B123" s="65"/>
      <c r="C123" s="132"/>
      <c r="D123" s="65"/>
      <c r="E123" s="261"/>
      <c r="F123" s="65"/>
      <c r="G123" s="65"/>
      <c r="H123" s="65"/>
      <c r="I123" s="65"/>
      <c r="J123" s="133"/>
      <c r="K123" s="133"/>
      <c r="L123" s="133"/>
      <c r="M123" s="191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</row>
    <row r="124" spans="1:27" ht="12.75">
      <c r="A124" s="65"/>
      <c r="B124" s="65"/>
      <c r="C124" s="132"/>
      <c r="D124" s="65"/>
      <c r="E124" s="261"/>
      <c r="F124" s="65"/>
      <c r="G124" s="65"/>
      <c r="H124" s="65"/>
      <c r="I124" s="65"/>
      <c r="J124" s="133"/>
      <c r="K124" s="133"/>
      <c r="L124" s="133"/>
      <c r="M124" s="191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</row>
    <row r="125" spans="1:27" ht="12.75">
      <c r="A125" s="65"/>
      <c r="B125" s="65"/>
      <c r="C125" s="132"/>
      <c r="D125" s="65"/>
      <c r="E125" s="261"/>
      <c r="F125" s="65"/>
      <c r="G125" s="65"/>
      <c r="H125" s="65"/>
      <c r="I125" s="65"/>
      <c r="J125" s="133"/>
      <c r="K125" s="133"/>
      <c r="L125" s="133"/>
      <c r="M125" s="191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</row>
    <row r="126" spans="1:27" ht="12.75">
      <c r="A126" s="65"/>
      <c r="B126" s="65"/>
      <c r="C126" s="132"/>
      <c r="D126" s="65"/>
      <c r="E126" s="261"/>
      <c r="F126" s="65"/>
      <c r="G126" s="65"/>
      <c r="H126" s="65"/>
      <c r="I126" s="65"/>
      <c r="J126" s="133"/>
      <c r="K126" s="133"/>
      <c r="L126" s="133"/>
      <c r="M126" s="191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</row>
    <row r="127" spans="1:27" ht="12.75">
      <c r="A127" s="65"/>
      <c r="B127" s="65"/>
      <c r="C127" s="132"/>
      <c r="D127" s="65"/>
      <c r="E127" s="261"/>
      <c r="F127" s="65"/>
      <c r="G127" s="65"/>
      <c r="H127" s="65"/>
      <c r="I127" s="65"/>
      <c r="J127" s="133"/>
      <c r="K127" s="133"/>
      <c r="L127" s="133"/>
      <c r="M127" s="191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</row>
    <row r="128" spans="1:27" ht="12.75">
      <c r="A128" s="65"/>
      <c r="B128" s="65"/>
      <c r="C128" s="132"/>
      <c r="D128" s="65"/>
      <c r="E128" s="261"/>
      <c r="F128" s="65"/>
      <c r="G128" s="65"/>
      <c r="H128" s="65"/>
      <c r="I128" s="65"/>
      <c r="J128" s="133"/>
      <c r="K128" s="133"/>
      <c r="L128" s="133"/>
      <c r="M128" s="191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</row>
    <row r="129" spans="1:27" ht="12.75">
      <c r="A129" s="65"/>
      <c r="B129" s="65"/>
      <c r="C129" s="132"/>
      <c r="D129" s="65"/>
      <c r="E129" s="261"/>
      <c r="F129" s="65"/>
      <c r="G129" s="65"/>
      <c r="H129" s="65"/>
      <c r="I129" s="65"/>
      <c r="J129" s="133"/>
      <c r="K129" s="133"/>
      <c r="L129" s="133"/>
      <c r="M129" s="191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</row>
    <row r="130" spans="1:27" ht="12.75">
      <c r="A130" s="65"/>
      <c r="B130" s="65"/>
      <c r="C130" s="132"/>
      <c r="D130" s="65"/>
      <c r="E130" s="261"/>
      <c r="F130" s="65"/>
      <c r="G130" s="65"/>
      <c r="H130" s="65"/>
      <c r="I130" s="65"/>
      <c r="J130" s="133"/>
      <c r="K130" s="133"/>
      <c r="L130" s="133"/>
      <c r="M130" s="191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</row>
    <row r="131" spans="1:27" ht="12.75">
      <c r="A131" s="65"/>
      <c r="B131" s="65"/>
      <c r="C131" s="132"/>
      <c r="D131" s="65"/>
      <c r="E131" s="261"/>
      <c r="F131" s="65"/>
      <c r="G131" s="65"/>
      <c r="H131" s="65"/>
      <c r="I131" s="65"/>
      <c r="J131" s="133"/>
      <c r="K131" s="133"/>
      <c r="L131" s="133"/>
      <c r="M131" s="191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</row>
    <row r="132" spans="1:27" ht="12.75">
      <c r="A132" s="65"/>
      <c r="B132" s="65"/>
      <c r="C132" s="132"/>
      <c r="D132" s="65"/>
      <c r="E132" s="261"/>
      <c r="F132" s="65"/>
      <c r="G132" s="65"/>
      <c r="H132" s="65"/>
      <c r="I132" s="65"/>
      <c r="J132" s="133"/>
      <c r="K132" s="133"/>
      <c r="L132" s="133"/>
      <c r="M132" s="191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</row>
    <row r="133" spans="1:27" ht="12.75">
      <c r="A133" s="65"/>
      <c r="B133" s="65"/>
      <c r="C133" s="132"/>
      <c r="D133" s="65"/>
      <c r="E133" s="261"/>
      <c r="F133" s="65"/>
      <c r="G133" s="65"/>
      <c r="H133" s="65"/>
      <c r="I133" s="65"/>
      <c r="J133" s="133"/>
      <c r="K133" s="133"/>
      <c r="L133" s="133"/>
      <c r="M133" s="191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</row>
    <row r="134" spans="1:27" ht="12.75">
      <c r="A134" s="65"/>
      <c r="B134" s="65"/>
      <c r="C134" s="132"/>
      <c r="D134" s="65"/>
      <c r="E134" s="261"/>
      <c r="F134" s="65"/>
      <c r="G134" s="65"/>
      <c r="H134" s="65"/>
      <c r="I134" s="65"/>
      <c r="J134" s="133"/>
      <c r="K134" s="133"/>
      <c r="L134" s="133"/>
      <c r="M134" s="191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</row>
    <row r="135" spans="1:27" ht="12.75">
      <c r="A135" s="65"/>
      <c r="B135" s="65"/>
      <c r="C135" s="132"/>
      <c r="D135" s="65"/>
      <c r="E135" s="261"/>
      <c r="F135" s="65"/>
      <c r="G135" s="65"/>
      <c r="H135" s="65"/>
      <c r="I135" s="65"/>
      <c r="J135" s="133"/>
      <c r="K135" s="133"/>
      <c r="L135" s="133"/>
      <c r="M135" s="191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</row>
    <row r="136" spans="1:27" ht="12.75">
      <c r="A136" s="65"/>
      <c r="B136" s="65"/>
      <c r="C136" s="132"/>
      <c r="D136" s="65"/>
      <c r="E136" s="261"/>
      <c r="F136" s="65"/>
      <c r="G136" s="65"/>
      <c r="H136" s="65"/>
      <c r="I136" s="65"/>
      <c r="J136" s="133"/>
      <c r="K136" s="133"/>
      <c r="L136" s="133"/>
      <c r="M136" s="191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</row>
    <row r="137" spans="1:27" ht="12.75">
      <c r="A137" s="65"/>
      <c r="B137" s="65"/>
      <c r="C137" s="132"/>
      <c r="D137" s="65"/>
      <c r="E137" s="261"/>
      <c r="F137" s="65"/>
      <c r="G137" s="65"/>
      <c r="H137" s="65"/>
      <c r="I137" s="65"/>
      <c r="J137" s="133"/>
      <c r="K137" s="133"/>
      <c r="L137" s="133"/>
      <c r="M137" s="191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</row>
    <row r="138" spans="1:27" ht="12.75">
      <c r="A138" s="65"/>
      <c r="B138" s="65"/>
      <c r="C138" s="132"/>
      <c r="D138" s="65"/>
      <c r="E138" s="261"/>
      <c r="F138" s="65"/>
      <c r="G138" s="65"/>
      <c r="H138" s="65"/>
      <c r="I138" s="65"/>
      <c r="J138" s="133"/>
      <c r="K138" s="133"/>
      <c r="L138" s="133"/>
      <c r="M138" s="191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</row>
    <row r="139" spans="1:27" ht="12.75">
      <c r="A139" s="65"/>
      <c r="B139" s="65"/>
      <c r="C139" s="132"/>
      <c r="D139" s="65"/>
      <c r="E139" s="261"/>
      <c r="F139" s="65"/>
      <c r="G139" s="65"/>
      <c r="H139" s="65"/>
      <c r="I139" s="65"/>
      <c r="J139" s="133"/>
      <c r="K139" s="133"/>
      <c r="L139" s="133"/>
      <c r="M139" s="191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</row>
    <row r="140" spans="1:27" ht="12.75">
      <c r="A140" s="65"/>
      <c r="B140" s="65"/>
      <c r="C140" s="132"/>
      <c r="D140" s="65"/>
      <c r="E140" s="261"/>
      <c r="F140" s="65"/>
      <c r="G140" s="65"/>
      <c r="H140" s="65"/>
      <c r="I140" s="65"/>
      <c r="J140" s="133"/>
      <c r="K140" s="133"/>
      <c r="L140" s="133"/>
      <c r="M140" s="191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</row>
    <row r="141" spans="1:27" ht="12.75">
      <c r="A141" s="65"/>
      <c r="B141" s="65"/>
      <c r="C141" s="132"/>
      <c r="D141" s="65"/>
      <c r="E141" s="261"/>
      <c r="F141" s="65"/>
      <c r="G141" s="65"/>
      <c r="H141" s="65"/>
      <c r="I141" s="65"/>
      <c r="J141" s="133"/>
      <c r="K141" s="133"/>
      <c r="L141" s="133"/>
      <c r="M141" s="191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</row>
    <row r="142" spans="1:27" ht="12.75">
      <c r="A142" s="65"/>
      <c r="B142" s="65"/>
      <c r="C142" s="132"/>
      <c r="D142" s="65"/>
      <c r="E142" s="261"/>
      <c r="F142" s="65"/>
      <c r="G142" s="65"/>
      <c r="H142" s="65"/>
      <c r="I142" s="65"/>
      <c r="J142" s="133"/>
      <c r="K142" s="133"/>
      <c r="L142" s="133"/>
      <c r="M142" s="191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</row>
    <row r="143" spans="1:27" ht="12.75">
      <c r="A143" s="65"/>
      <c r="B143" s="65"/>
      <c r="C143" s="132"/>
      <c r="D143" s="65"/>
      <c r="E143" s="261"/>
      <c r="F143" s="65"/>
      <c r="G143" s="65"/>
      <c r="H143" s="65"/>
      <c r="I143" s="65"/>
      <c r="J143" s="133"/>
      <c r="K143" s="133"/>
      <c r="L143" s="133"/>
      <c r="M143" s="191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</row>
    <row r="144" spans="1:27" ht="12.75">
      <c r="A144" s="65"/>
      <c r="B144" s="65"/>
      <c r="C144" s="132"/>
      <c r="D144" s="65"/>
      <c r="E144" s="261"/>
      <c r="F144" s="65"/>
      <c r="G144" s="65"/>
      <c r="H144" s="65"/>
      <c r="I144" s="65"/>
      <c r="J144" s="133"/>
      <c r="K144" s="133"/>
      <c r="L144" s="133"/>
      <c r="M144" s="191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</row>
    <row r="145" spans="1:27" ht="12.75">
      <c r="A145" s="65"/>
      <c r="B145" s="65"/>
      <c r="C145" s="132"/>
      <c r="D145" s="65"/>
      <c r="E145" s="261"/>
      <c r="F145" s="65"/>
      <c r="G145" s="65"/>
      <c r="H145" s="65"/>
      <c r="I145" s="65"/>
      <c r="J145" s="133"/>
      <c r="K145" s="133"/>
      <c r="L145" s="133"/>
      <c r="M145" s="191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</row>
    <row r="146" spans="1:27" ht="12.75">
      <c r="A146" s="65"/>
      <c r="B146" s="65"/>
      <c r="C146" s="132"/>
      <c r="D146" s="65"/>
      <c r="E146" s="261"/>
      <c r="F146" s="65"/>
      <c r="G146" s="65"/>
      <c r="H146" s="65"/>
      <c r="I146" s="65"/>
      <c r="J146" s="133"/>
      <c r="K146" s="133"/>
      <c r="L146" s="133"/>
      <c r="M146" s="191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</row>
    <row r="147" spans="1:27" ht="12.75">
      <c r="A147" s="65"/>
      <c r="B147" s="65"/>
      <c r="C147" s="132"/>
      <c r="D147" s="65"/>
      <c r="E147" s="261"/>
      <c r="F147" s="65"/>
      <c r="G147" s="65"/>
      <c r="H147" s="65"/>
      <c r="I147" s="65"/>
      <c r="J147" s="133"/>
      <c r="K147" s="133"/>
      <c r="L147" s="133"/>
      <c r="M147" s="191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</row>
    <row r="148" spans="1:27" ht="12.75">
      <c r="A148" s="65"/>
      <c r="B148" s="65"/>
      <c r="C148" s="132"/>
      <c r="D148" s="65"/>
      <c r="E148" s="261"/>
      <c r="F148" s="65"/>
      <c r="G148" s="65"/>
      <c r="H148" s="65"/>
      <c r="I148" s="65"/>
      <c r="J148" s="133"/>
      <c r="K148" s="133"/>
      <c r="L148" s="133"/>
      <c r="M148" s="191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</row>
    <row r="149" spans="1:27" ht="12.75">
      <c r="A149" s="65"/>
      <c r="B149" s="65"/>
      <c r="C149" s="132"/>
      <c r="D149" s="65"/>
      <c r="E149" s="261"/>
      <c r="F149" s="65"/>
      <c r="G149" s="65"/>
      <c r="H149" s="65"/>
      <c r="I149" s="65"/>
      <c r="J149" s="133"/>
      <c r="K149" s="133"/>
      <c r="L149" s="133"/>
      <c r="M149" s="191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</row>
    <row r="150" spans="1:27" ht="12.75">
      <c r="A150" s="65"/>
      <c r="B150" s="65"/>
      <c r="C150" s="132"/>
      <c r="D150" s="65"/>
      <c r="E150" s="261"/>
      <c r="F150" s="65"/>
      <c r="G150" s="65"/>
      <c r="H150" s="65"/>
      <c r="I150" s="65"/>
      <c r="J150" s="133"/>
      <c r="K150" s="133"/>
      <c r="L150" s="133"/>
      <c r="M150" s="191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</row>
    <row r="151" spans="1:27" ht="12.75">
      <c r="A151" s="65"/>
      <c r="B151" s="65"/>
      <c r="C151" s="132"/>
      <c r="D151" s="65"/>
      <c r="E151" s="261"/>
      <c r="F151" s="65"/>
      <c r="G151" s="65"/>
      <c r="H151" s="65"/>
      <c r="I151" s="65"/>
      <c r="J151" s="133"/>
      <c r="K151" s="133"/>
      <c r="L151" s="133"/>
      <c r="M151" s="191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</row>
    <row r="152" spans="1:27" ht="12.75">
      <c r="A152" s="65"/>
      <c r="B152" s="65"/>
      <c r="C152" s="132"/>
      <c r="D152" s="65"/>
      <c r="E152" s="261"/>
      <c r="F152" s="65"/>
      <c r="G152" s="65"/>
      <c r="H152" s="65"/>
      <c r="I152" s="65"/>
      <c r="J152" s="133"/>
      <c r="K152" s="133"/>
      <c r="L152" s="133"/>
      <c r="M152" s="191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</row>
    <row r="153" spans="1:27" ht="12.75">
      <c r="A153" s="65"/>
      <c r="B153" s="65"/>
      <c r="C153" s="132"/>
      <c r="D153" s="65"/>
      <c r="E153" s="261"/>
      <c r="F153" s="65"/>
      <c r="G153" s="65"/>
      <c r="H153" s="65"/>
      <c r="I153" s="65"/>
      <c r="J153" s="133"/>
      <c r="K153" s="133"/>
      <c r="L153" s="133"/>
      <c r="M153" s="191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</row>
    <row r="154" spans="1:27" ht="12.75">
      <c r="A154" s="65"/>
      <c r="B154" s="65"/>
      <c r="C154" s="132"/>
      <c r="D154" s="65"/>
      <c r="E154" s="261"/>
      <c r="F154" s="65"/>
      <c r="G154" s="65"/>
      <c r="H154" s="65"/>
      <c r="I154" s="65"/>
      <c r="J154" s="133"/>
      <c r="K154" s="133"/>
      <c r="L154" s="133"/>
      <c r="M154" s="191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</row>
    <row r="155" spans="1:27" ht="12.75">
      <c r="A155" s="65"/>
      <c r="B155" s="65"/>
      <c r="C155" s="132"/>
      <c r="D155" s="65"/>
      <c r="E155" s="261"/>
      <c r="F155" s="65"/>
      <c r="G155" s="65"/>
      <c r="H155" s="65"/>
      <c r="I155" s="65"/>
      <c r="J155" s="133"/>
      <c r="K155" s="133"/>
      <c r="L155" s="133"/>
      <c r="M155" s="191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</row>
    <row r="156" spans="1:27" ht="12.75">
      <c r="A156" s="65"/>
      <c r="B156" s="65"/>
      <c r="C156" s="132"/>
      <c r="D156" s="65"/>
      <c r="E156" s="261"/>
      <c r="F156" s="65"/>
      <c r="G156" s="65"/>
      <c r="H156" s="65"/>
      <c r="I156" s="65"/>
      <c r="J156" s="133"/>
      <c r="K156" s="133"/>
      <c r="L156" s="133"/>
      <c r="M156" s="191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</row>
    <row r="157" spans="1:27" ht="12.75">
      <c r="A157" s="65"/>
      <c r="B157" s="65"/>
      <c r="C157" s="132"/>
      <c r="D157" s="65"/>
      <c r="E157" s="261"/>
      <c r="F157" s="65"/>
      <c r="G157" s="65"/>
      <c r="H157" s="65"/>
      <c r="I157" s="65"/>
      <c r="J157" s="133"/>
      <c r="K157" s="133"/>
      <c r="L157" s="133"/>
      <c r="M157" s="191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</row>
    <row r="158" spans="1:27" ht="12.75">
      <c r="A158" s="65"/>
      <c r="B158" s="65"/>
      <c r="C158" s="132"/>
      <c r="D158" s="65"/>
      <c r="E158" s="261"/>
      <c r="F158" s="65"/>
      <c r="G158" s="65"/>
      <c r="H158" s="65"/>
      <c r="I158" s="65"/>
      <c r="J158" s="133"/>
      <c r="K158" s="133"/>
      <c r="L158" s="133"/>
      <c r="M158" s="191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</row>
    <row r="159" spans="1:27" ht="12.75">
      <c r="A159" s="65"/>
      <c r="B159" s="65"/>
      <c r="C159" s="132"/>
      <c r="D159" s="65"/>
      <c r="E159" s="261"/>
      <c r="F159" s="65"/>
      <c r="G159" s="65"/>
      <c r="H159" s="65"/>
      <c r="I159" s="65"/>
      <c r="J159" s="133"/>
      <c r="K159" s="133"/>
      <c r="L159" s="133"/>
      <c r="M159" s="191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</row>
    <row r="160" spans="1:27" ht="12.75">
      <c r="A160" s="65"/>
      <c r="B160" s="65"/>
      <c r="C160" s="132"/>
      <c r="D160" s="65"/>
      <c r="E160" s="261"/>
      <c r="F160" s="65"/>
      <c r="G160" s="65"/>
      <c r="H160" s="65"/>
      <c r="I160" s="65"/>
      <c r="J160" s="133"/>
      <c r="K160" s="133"/>
      <c r="L160" s="133"/>
      <c r="M160" s="191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</row>
    <row r="161" spans="1:27" ht="12.75">
      <c r="A161" s="65"/>
      <c r="B161" s="65"/>
      <c r="C161" s="132"/>
      <c r="D161" s="65"/>
      <c r="E161" s="261"/>
      <c r="F161" s="65"/>
      <c r="G161" s="65"/>
      <c r="H161" s="65"/>
      <c r="I161" s="65"/>
      <c r="J161" s="133"/>
      <c r="K161" s="133"/>
      <c r="L161" s="133"/>
      <c r="M161" s="191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</row>
    <row r="162" spans="1:27" ht="12.75">
      <c r="A162" s="65"/>
      <c r="B162" s="65"/>
      <c r="C162" s="132"/>
      <c r="D162" s="65"/>
      <c r="E162" s="261"/>
      <c r="F162" s="65"/>
      <c r="G162" s="65"/>
      <c r="H162" s="65"/>
      <c r="I162" s="65"/>
      <c r="J162" s="133"/>
      <c r="K162" s="133"/>
      <c r="L162" s="133"/>
      <c r="M162" s="191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</row>
    <row r="163" spans="1:27" ht="12.75">
      <c r="A163" s="65"/>
      <c r="B163" s="65"/>
      <c r="C163" s="132"/>
      <c r="D163" s="65"/>
      <c r="E163" s="261"/>
      <c r="F163" s="65"/>
      <c r="G163" s="65"/>
      <c r="H163" s="65"/>
      <c r="I163" s="65"/>
      <c r="J163" s="133"/>
      <c r="K163" s="133"/>
      <c r="L163" s="133"/>
      <c r="M163" s="191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</row>
    <row r="164" spans="1:27" ht="12.75">
      <c r="A164" s="65"/>
      <c r="B164" s="65"/>
      <c r="C164" s="132"/>
      <c r="D164" s="65"/>
      <c r="E164" s="261"/>
      <c r="F164" s="65"/>
      <c r="G164" s="65"/>
      <c r="H164" s="65"/>
      <c r="I164" s="65"/>
      <c r="J164" s="133"/>
      <c r="K164" s="133"/>
      <c r="L164" s="133"/>
      <c r="M164" s="191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</row>
    <row r="165" spans="1:27" ht="12.75">
      <c r="A165" s="65"/>
      <c r="B165" s="65"/>
      <c r="C165" s="132"/>
      <c r="D165" s="65"/>
      <c r="E165" s="261"/>
      <c r="F165" s="65"/>
      <c r="G165" s="65"/>
      <c r="H165" s="65"/>
      <c r="I165" s="65"/>
      <c r="J165" s="133"/>
      <c r="K165" s="133"/>
      <c r="L165" s="133"/>
      <c r="M165" s="191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</row>
    <row r="166" spans="1:27" ht="12.75">
      <c r="A166" s="65"/>
      <c r="B166" s="65"/>
      <c r="C166" s="132"/>
      <c r="D166" s="65"/>
      <c r="E166" s="261"/>
      <c r="F166" s="65"/>
      <c r="G166" s="65"/>
      <c r="H166" s="65"/>
      <c r="I166" s="65"/>
      <c r="J166" s="133"/>
      <c r="K166" s="133"/>
      <c r="L166" s="133"/>
      <c r="M166" s="191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</row>
    <row r="167" spans="1:27" ht="12.75">
      <c r="A167" s="65"/>
      <c r="B167" s="65"/>
      <c r="C167" s="132"/>
      <c r="D167" s="65"/>
      <c r="E167" s="261"/>
      <c r="F167" s="65"/>
      <c r="G167" s="65"/>
      <c r="H167" s="65"/>
      <c r="I167" s="65"/>
      <c r="J167" s="133"/>
      <c r="K167" s="133"/>
      <c r="L167" s="133"/>
      <c r="M167" s="191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</row>
    <row r="168" spans="1:27" ht="12.75">
      <c r="A168" s="65"/>
      <c r="B168" s="65"/>
      <c r="C168" s="132"/>
      <c r="D168" s="65"/>
      <c r="E168" s="261"/>
      <c r="F168" s="65"/>
      <c r="G168" s="65"/>
      <c r="H168" s="65"/>
      <c r="I168" s="65"/>
      <c r="J168" s="133"/>
      <c r="K168" s="133"/>
      <c r="L168" s="133"/>
      <c r="M168" s="191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</row>
    <row r="169" spans="1:27" ht="12.75">
      <c r="A169" s="65"/>
      <c r="B169" s="65"/>
      <c r="C169" s="132"/>
      <c r="D169" s="65"/>
      <c r="E169" s="261"/>
      <c r="F169" s="65"/>
      <c r="G169" s="65"/>
      <c r="H169" s="65"/>
      <c r="I169" s="65"/>
      <c r="J169" s="133"/>
      <c r="K169" s="133"/>
      <c r="L169" s="133"/>
      <c r="M169" s="191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</row>
    <row r="170" spans="1:27" ht="12.75">
      <c r="A170" s="65"/>
      <c r="B170" s="65"/>
      <c r="C170" s="132"/>
      <c r="D170" s="65"/>
      <c r="E170" s="261"/>
      <c r="F170" s="65"/>
      <c r="G170" s="65"/>
      <c r="H170" s="65"/>
      <c r="I170" s="65"/>
      <c r="J170" s="133"/>
      <c r="K170" s="133"/>
      <c r="L170" s="133"/>
      <c r="M170" s="191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</row>
    <row r="171" spans="1:27" ht="12.75">
      <c r="A171" s="65"/>
      <c r="B171" s="65"/>
      <c r="C171" s="132"/>
      <c r="D171" s="65"/>
      <c r="E171" s="261"/>
      <c r="F171" s="65"/>
      <c r="G171" s="65"/>
      <c r="H171" s="65"/>
      <c r="I171" s="65"/>
      <c r="J171" s="133"/>
      <c r="K171" s="133"/>
      <c r="L171" s="133"/>
      <c r="M171" s="191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</row>
    <row r="172" spans="1:27" ht="12.75">
      <c r="A172" s="65"/>
      <c r="B172" s="65"/>
      <c r="C172" s="132"/>
      <c r="D172" s="65"/>
      <c r="E172" s="261"/>
      <c r="F172" s="65"/>
      <c r="G172" s="65"/>
      <c r="H172" s="65"/>
      <c r="I172" s="65"/>
      <c r="J172" s="133"/>
      <c r="K172" s="133"/>
      <c r="L172" s="133"/>
      <c r="M172" s="191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</row>
    <row r="173" spans="1:27" ht="12.75">
      <c r="A173" s="65"/>
      <c r="B173" s="65"/>
      <c r="C173" s="132"/>
      <c r="D173" s="65"/>
      <c r="E173" s="261"/>
      <c r="F173" s="65"/>
      <c r="G173" s="65"/>
      <c r="H173" s="65"/>
      <c r="I173" s="65"/>
      <c r="J173" s="133"/>
      <c r="K173" s="133"/>
      <c r="L173" s="133"/>
      <c r="M173" s="191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</row>
    <row r="174" spans="1:27" ht="12.75">
      <c r="A174" s="65"/>
      <c r="B174" s="65"/>
      <c r="C174" s="132"/>
      <c r="D174" s="65"/>
      <c r="E174" s="261"/>
      <c r="F174" s="65"/>
      <c r="G174" s="65"/>
      <c r="H174" s="65"/>
      <c r="I174" s="65"/>
      <c r="J174" s="133"/>
      <c r="K174" s="133"/>
      <c r="L174" s="133"/>
      <c r="M174" s="191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</row>
    <row r="175" spans="1:27" ht="12.75">
      <c r="A175" s="65"/>
      <c r="B175" s="65"/>
      <c r="C175" s="132"/>
      <c r="D175" s="65"/>
      <c r="E175" s="261"/>
      <c r="F175" s="65"/>
      <c r="G175" s="65"/>
      <c r="H175" s="65"/>
      <c r="I175" s="65"/>
      <c r="J175" s="133"/>
      <c r="K175" s="133"/>
      <c r="L175" s="133"/>
      <c r="M175" s="191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</row>
    <row r="176" spans="1:27" ht="12.75">
      <c r="A176" s="65"/>
      <c r="B176" s="65"/>
      <c r="C176" s="132"/>
      <c r="D176" s="65"/>
      <c r="E176" s="261"/>
      <c r="F176" s="65"/>
      <c r="G176" s="65"/>
      <c r="H176" s="65"/>
      <c r="I176" s="65"/>
      <c r="J176" s="133"/>
      <c r="K176" s="133"/>
      <c r="L176" s="133"/>
      <c r="M176" s="191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</row>
    <row r="177" spans="1:27" ht="12.75">
      <c r="A177" s="65"/>
      <c r="B177" s="65"/>
      <c r="C177" s="132"/>
      <c r="D177" s="65"/>
      <c r="E177" s="261"/>
      <c r="F177" s="65"/>
      <c r="G177" s="65"/>
      <c r="H177" s="65"/>
      <c r="I177" s="65"/>
      <c r="J177" s="133"/>
      <c r="K177" s="133"/>
      <c r="L177" s="133"/>
      <c r="M177" s="191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</row>
    <row r="178" spans="1:27" ht="12.75">
      <c r="A178" s="65"/>
      <c r="B178" s="65"/>
      <c r="C178" s="132"/>
      <c r="D178" s="65"/>
      <c r="E178" s="261"/>
      <c r="F178" s="65"/>
      <c r="G178" s="65"/>
      <c r="H178" s="65"/>
      <c r="I178" s="65"/>
      <c r="J178" s="133"/>
      <c r="K178" s="133"/>
      <c r="L178" s="133"/>
      <c r="M178" s="191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</row>
    <row r="179" spans="1:27" ht="12.75">
      <c r="A179" s="65"/>
      <c r="B179" s="65"/>
      <c r="C179" s="132"/>
      <c r="D179" s="65"/>
      <c r="E179" s="261"/>
      <c r="F179" s="65"/>
      <c r="G179" s="65"/>
      <c r="H179" s="65"/>
      <c r="I179" s="65"/>
      <c r="J179" s="133"/>
      <c r="K179" s="133"/>
      <c r="L179" s="133"/>
      <c r="M179" s="191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</row>
    <row r="180" spans="1:27" ht="12.75">
      <c r="A180" s="65"/>
      <c r="B180" s="65"/>
      <c r="C180" s="132"/>
      <c r="D180" s="65"/>
      <c r="E180" s="261"/>
      <c r="F180" s="65"/>
      <c r="G180" s="65"/>
      <c r="H180" s="65"/>
      <c r="I180" s="65"/>
      <c r="J180" s="133"/>
      <c r="K180" s="133"/>
      <c r="L180" s="133"/>
      <c r="M180" s="191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</row>
    <row r="181" spans="1:27" ht="12.75">
      <c r="A181" s="65"/>
      <c r="B181" s="65"/>
      <c r="C181" s="132"/>
      <c r="D181" s="65"/>
      <c r="E181" s="261"/>
      <c r="F181" s="65"/>
      <c r="G181" s="65"/>
      <c r="H181" s="65"/>
      <c r="I181" s="65"/>
      <c r="J181" s="133"/>
      <c r="K181" s="133"/>
      <c r="L181" s="133"/>
      <c r="M181" s="191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</row>
    <row r="182" spans="1:27" ht="12.75">
      <c r="A182" s="65"/>
      <c r="B182" s="65"/>
      <c r="C182" s="132"/>
      <c r="D182" s="65"/>
      <c r="E182" s="261"/>
      <c r="F182" s="65"/>
      <c r="G182" s="65"/>
      <c r="H182" s="65"/>
      <c r="I182" s="65"/>
      <c r="J182" s="133"/>
      <c r="K182" s="133"/>
      <c r="L182" s="133"/>
      <c r="M182" s="191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</row>
    <row r="183" spans="1:27" ht="12.75">
      <c r="A183" s="65"/>
      <c r="B183" s="65"/>
      <c r="C183" s="132"/>
      <c r="D183" s="65"/>
      <c r="E183" s="261"/>
      <c r="F183" s="65"/>
      <c r="G183" s="65"/>
      <c r="H183" s="65"/>
      <c r="I183" s="65"/>
      <c r="J183" s="133"/>
      <c r="K183" s="133"/>
      <c r="L183" s="133"/>
      <c r="M183" s="191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</row>
    <row r="184" spans="1:27" ht="12.75">
      <c r="A184" s="65"/>
      <c r="B184" s="65"/>
      <c r="C184" s="132"/>
      <c r="D184" s="65"/>
      <c r="E184" s="261"/>
      <c r="F184" s="65"/>
      <c r="G184" s="65"/>
      <c r="H184" s="65"/>
      <c r="I184" s="65"/>
      <c r="J184" s="133"/>
      <c r="K184" s="133"/>
      <c r="L184" s="133"/>
      <c r="M184" s="191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</row>
    <row r="185" spans="1:27" ht="12.75">
      <c r="A185" s="65"/>
      <c r="B185" s="65"/>
      <c r="C185" s="132"/>
      <c r="D185" s="65"/>
      <c r="E185" s="261"/>
      <c r="F185" s="65"/>
      <c r="G185" s="65"/>
      <c r="H185" s="65"/>
      <c r="I185" s="65"/>
      <c r="J185" s="133"/>
      <c r="K185" s="133"/>
      <c r="L185" s="133"/>
      <c r="M185" s="191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</row>
    <row r="186" spans="1:27" ht="14.25" customHeight="1">
      <c r="A186" s="65"/>
      <c r="B186" s="65"/>
      <c r="C186" s="132"/>
      <c r="D186" s="65"/>
      <c r="E186" s="261"/>
      <c r="F186" s="65"/>
      <c r="G186" s="65"/>
      <c r="H186" s="65"/>
      <c r="I186" s="65"/>
      <c r="J186" s="133"/>
      <c r="K186" s="133"/>
      <c r="L186" s="133"/>
      <c r="M186" s="191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</row>
    <row r="187" spans="1:27" ht="12.75">
      <c r="A187" s="65"/>
      <c r="B187" s="65"/>
      <c r="C187" s="132"/>
      <c r="D187" s="65"/>
      <c r="E187" s="261"/>
      <c r="F187" s="65"/>
      <c r="G187" s="65"/>
      <c r="H187" s="65"/>
      <c r="I187" s="65"/>
      <c r="J187" s="133"/>
      <c r="K187" s="133"/>
      <c r="L187" s="133"/>
      <c r="M187" s="191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</row>
    <row r="188" spans="1:27" ht="12.75">
      <c r="A188" s="65"/>
      <c r="B188" s="65"/>
      <c r="C188" s="132"/>
      <c r="D188" s="65"/>
      <c r="E188" s="261"/>
      <c r="F188" s="65"/>
      <c r="G188" s="65"/>
      <c r="H188" s="65"/>
      <c r="I188" s="65"/>
      <c r="J188" s="133"/>
      <c r="K188" s="133"/>
      <c r="L188" s="133"/>
      <c r="M188" s="191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</row>
    <row r="189" spans="1:27" ht="12.75">
      <c r="A189" s="65"/>
      <c r="B189" s="65"/>
      <c r="C189" s="132"/>
      <c r="D189" s="65"/>
      <c r="E189" s="261"/>
      <c r="F189" s="65"/>
      <c r="G189" s="65"/>
      <c r="H189" s="65"/>
      <c r="I189" s="65"/>
      <c r="J189" s="133"/>
      <c r="K189" s="133"/>
      <c r="L189" s="133"/>
      <c r="M189" s="191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</row>
    <row r="190" spans="1:27" ht="12.75">
      <c r="A190" s="65"/>
      <c r="B190" s="65"/>
      <c r="C190" s="132"/>
      <c r="D190" s="65"/>
      <c r="E190" s="261"/>
      <c r="F190" s="65"/>
      <c r="G190" s="65"/>
      <c r="H190" s="65"/>
      <c r="I190" s="65"/>
      <c r="J190" s="133"/>
      <c r="K190" s="133"/>
      <c r="L190" s="133"/>
      <c r="M190" s="191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</row>
    <row r="191" spans="1:27" ht="12.75">
      <c r="A191" s="65"/>
      <c r="B191" s="65"/>
      <c r="C191" s="132"/>
      <c r="D191" s="65"/>
      <c r="E191" s="261"/>
      <c r="F191" s="65"/>
      <c r="G191" s="65"/>
      <c r="H191" s="65"/>
      <c r="I191" s="65"/>
      <c r="J191" s="133"/>
      <c r="K191" s="133"/>
      <c r="L191" s="133"/>
      <c r="M191" s="191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</row>
    <row r="192" spans="1:27" ht="12.75">
      <c r="A192" s="65"/>
      <c r="B192" s="65"/>
      <c r="C192" s="132"/>
      <c r="D192" s="65"/>
      <c r="E192" s="261"/>
      <c r="F192" s="65"/>
      <c r="G192" s="65"/>
      <c r="H192" s="65"/>
      <c r="I192" s="65"/>
      <c r="J192" s="133"/>
      <c r="K192" s="133"/>
      <c r="L192" s="133"/>
      <c r="M192" s="191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</row>
    <row r="193" spans="1:27" ht="12.75">
      <c r="A193" s="65"/>
      <c r="B193" s="65"/>
      <c r="C193" s="132"/>
      <c r="D193" s="65"/>
      <c r="E193" s="261"/>
      <c r="F193" s="65"/>
      <c r="G193" s="65"/>
      <c r="H193" s="65"/>
      <c r="I193" s="65"/>
      <c r="J193" s="133"/>
      <c r="K193" s="133"/>
      <c r="L193" s="133"/>
      <c r="M193" s="191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</row>
    <row r="194" spans="1:27" ht="12.75">
      <c r="A194" s="65"/>
      <c r="B194" s="65"/>
      <c r="C194" s="132"/>
      <c r="D194" s="65"/>
      <c r="E194" s="261"/>
      <c r="F194" s="65"/>
      <c r="G194" s="65"/>
      <c r="H194" s="65"/>
      <c r="I194" s="65"/>
      <c r="J194" s="133"/>
      <c r="K194" s="133"/>
      <c r="L194" s="133"/>
      <c r="M194" s="191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</row>
    <row r="195" spans="1:27" ht="12.75">
      <c r="A195" s="65"/>
      <c r="B195" s="65"/>
      <c r="C195" s="132"/>
      <c r="D195" s="65"/>
      <c r="E195" s="261"/>
      <c r="F195" s="65"/>
      <c r="G195" s="65"/>
      <c r="H195" s="65"/>
      <c r="I195" s="65"/>
      <c r="J195" s="133"/>
      <c r="K195" s="133"/>
      <c r="L195" s="133"/>
      <c r="M195" s="191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</row>
    <row r="196" spans="1:27" ht="12.75">
      <c r="A196" s="65"/>
      <c r="B196" s="65"/>
      <c r="C196" s="132"/>
      <c r="D196" s="65"/>
      <c r="E196" s="261"/>
      <c r="F196" s="65"/>
      <c r="G196" s="65"/>
      <c r="H196" s="65"/>
      <c r="I196" s="65"/>
      <c r="J196" s="133"/>
      <c r="K196" s="133"/>
      <c r="L196" s="133"/>
      <c r="M196" s="191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</row>
    <row r="197" spans="1:27" ht="12.75">
      <c r="A197" s="65"/>
      <c r="B197" s="65"/>
      <c r="C197" s="132"/>
      <c r="D197" s="65"/>
      <c r="E197" s="261"/>
      <c r="F197" s="65"/>
      <c r="G197" s="65"/>
      <c r="H197" s="65"/>
      <c r="I197" s="65"/>
      <c r="J197" s="133"/>
      <c r="K197" s="133"/>
      <c r="L197" s="133"/>
      <c r="M197" s="191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</row>
    <row r="198" spans="1:27" ht="12.75">
      <c r="A198" s="65"/>
      <c r="B198" s="65"/>
      <c r="C198" s="132"/>
      <c r="D198" s="65"/>
      <c r="E198" s="261"/>
      <c r="F198" s="65"/>
      <c r="G198" s="65"/>
      <c r="H198" s="65"/>
      <c r="I198" s="65"/>
      <c r="J198" s="133"/>
      <c r="K198" s="133"/>
      <c r="L198" s="133"/>
      <c r="M198" s="191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</row>
    <row r="199" spans="1:27" ht="12.75">
      <c r="A199" s="65"/>
      <c r="B199" s="65"/>
      <c r="C199" s="132"/>
      <c r="D199" s="65"/>
      <c r="E199" s="261"/>
      <c r="F199" s="65"/>
      <c r="G199" s="65"/>
      <c r="H199" s="65"/>
      <c r="I199" s="65"/>
      <c r="J199" s="133"/>
      <c r="K199" s="133"/>
      <c r="L199" s="133"/>
      <c r="M199" s="191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</row>
    <row r="200" spans="1:27" ht="12.75">
      <c r="A200" s="65"/>
      <c r="B200" s="65"/>
      <c r="C200" s="132"/>
      <c r="D200" s="65"/>
      <c r="E200" s="261"/>
      <c r="F200" s="65"/>
      <c r="G200" s="65"/>
      <c r="H200" s="65"/>
      <c r="I200" s="65"/>
      <c r="J200" s="133"/>
      <c r="K200" s="133"/>
      <c r="L200" s="133"/>
      <c r="M200" s="191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</row>
    <row r="201" spans="1:27" ht="12.75">
      <c r="A201" s="65"/>
      <c r="B201" s="65"/>
      <c r="C201" s="132"/>
      <c r="D201" s="65"/>
      <c r="E201" s="261"/>
      <c r="F201" s="65"/>
      <c r="G201" s="65"/>
      <c r="H201" s="65"/>
      <c r="I201" s="65"/>
      <c r="J201" s="133"/>
      <c r="K201" s="133"/>
      <c r="L201" s="133"/>
      <c r="M201" s="191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</row>
    <row r="202" spans="1:27" ht="12.75">
      <c r="A202" s="65"/>
      <c r="B202" s="65"/>
      <c r="C202" s="132"/>
      <c r="D202" s="65"/>
      <c r="E202" s="261"/>
      <c r="F202" s="65"/>
      <c r="G202" s="65"/>
      <c r="H202" s="65"/>
      <c r="I202" s="65"/>
      <c r="J202" s="133"/>
      <c r="K202" s="133"/>
      <c r="L202" s="133"/>
      <c r="M202" s="191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</row>
    <row r="203" spans="1:27" ht="12.75">
      <c r="A203" s="65"/>
      <c r="B203" s="65"/>
      <c r="C203" s="132"/>
      <c r="D203" s="65"/>
      <c r="E203" s="261"/>
      <c r="F203" s="65"/>
      <c r="G203" s="65"/>
      <c r="H203" s="65"/>
      <c r="I203" s="65"/>
      <c r="J203" s="133"/>
      <c r="K203" s="133"/>
      <c r="L203" s="133"/>
      <c r="M203" s="191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</row>
    <row r="204" spans="1:27" ht="12.75">
      <c r="A204" s="65"/>
      <c r="B204" s="65"/>
      <c r="C204" s="132"/>
      <c r="D204" s="65"/>
      <c r="E204" s="261"/>
      <c r="F204" s="65"/>
      <c r="G204" s="65"/>
      <c r="H204" s="65"/>
      <c r="I204" s="65"/>
      <c r="J204" s="133"/>
      <c r="K204" s="133"/>
      <c r="L204" s="133"/>
      <c r="M204" s="191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</row>
    <row r="205" spans="1:27" ht="12.75">
      <c r="A205" s="65"/>
      <c r="B205" s="65"/>
      <c r="C205" s="132"/>
      <c r="D205" s="65"/>
      <c r="E205" s="261"/>
      <c r="F205" s="65"/>
      <c r="G205" s="65"/>
      <c r="H205" s="65"/>
      <c r="I205" s="65"/>
      <c r="J205" s="133"/>
      <c r="K205" s="133"/>
      <c r="L205" s="133"/>
      <c r="M205" s="191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</row>
    <row r="206" spans="1:27" ht="12.75">
      <c r="A206" s="65"/>
      <c r="B206" s="65"/>
      <c r="C206" s="132"/>
      <c r="D206" s="65"/>
      <c r="E206" s="261"/>
      <c r="F206" s="65"/>
      <c r="G206" s="65"/>
      <c r="H206" s="65"/>
      <c r="I206" s="65"/>
      <c r="J206" s="133"/>
      <c r="K206" s="133"/>
      <c r="L206" s="133"/>
      <c r="M206" s="191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</row>
    <row r="207" spans="1:27" ht="12.75">
      <c r="A207" s="65"/>
      <c r="B207" s="65"/>
      <c r="C207" s="132"/>
      <c r="D207" s="65"/>
      <c r="E207" s="261"/>
      <c r="F207" s="65"/>
      <c r="G207" s="65"/>
      <c r="H207" s="65"/>
      <c r="I207" s="65"/>
      <c r="J207" s="133"/>
      <c r="K207" s="133"/>
      <c r="L207" s="133"/>
      <c r="M207" s="191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</row>
    <row r="208" spans="1:27" ht="12.75">
      <c r="A208" s="65"/>
      <c r="B208" s="65"/>
      <c r="C208" s="132"/>
      <c r="D208" s="65"/>
      <c r="E208" s="261"/>
      <c r="F208" s="65"/>
      <c r="G208" s="65"/>
      <c r="H208" s="65"/>
      <c r="I208" s="65"/>
      <c r="J208" s="133"/>
      <c r="K208" s="133"/>
      <c r="L208" s="133"/>
      <c r="M208" s="191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</row>
    <row r="209" spans="1:27" ht="12.75">
      <c r="A209" s="65"/>
      <c r="B209" s="65"/>
      <c r="C209" s="132"/>
      <c r="D209" s="65"/>
      <c r="E209" s="261"/>
      <c r="F209" s="65"/>
      <c r="G209" s="65"/>
      <c r="H209" s="65"/>
      <c r="I209" s="65"/>
      <c r="J209" s="133"/>
      <c r="K209" s="133"/>
      <c r="L209" s="133"/>
      <c r="M209" s="191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</row>
    <row r="210" spans="1:27" ht="12.75">
      <c r="A210" s="65"/>
      <c r="B210" s="65"/>
      <c r="C210" s="132"/>
      <c r="D210" s="65"/>
      <c r="E210" s="261"/>
      <c r="F210" s="65"/>
      <c r="G210" s="65"/>
      <c r="H210" s="65"/>
      <c r="I210" s="65"/>
      <c r="J210" s="133"/>
      <c r="K210" s="133"/>
      <c r="L210" s="133"/>
      <c r="M210" s="191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</row>
    <row r="211" spans="1:27" ht="12.75">
      <c r="A211" s="65"/>
      <c r="B211" s="65"/>
      <c r="C211" s="132"/>
      <c r="D211" s="65"/>
      <c r="E211" s="261"/>
      <c r="F211" s="65"/>
      <c r="G211" s="65"/>
      <c r="H211" s="65"/>
      <c r="I211" s="65"/>
      <c r="J211" s="133"/>
      <c r="K211" s="133"/>
      <c r="L211" s="133"/>
      <c r="M211" s="191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</row>
    <row r="212" spans="1:27" ht="12.75">
      <c r="A212" s="65"/>
      <c r="B212" s="65"/>
      <c r="C212" s="132"/>
      <c r="D212" s="65"/>
      <c r="E212" s="261"/>
      <c r="F212" s="65"/>
      <c r="G212" s="65"/>
      <c r="H212" s="65"/>
      <c r="I212" s="65"/>
      <c r="J212" s="133"/>
      <c r="K212" s="133"/>
      <c r="L212" s="133"/>
      <c r="M212" s="191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</row>
    <row r="213" spans="1:27" ht="12.75">
      <c r="A213" s="65"/>
      <c r="B213" s="65"/>
      <c r="C213" s="132"/>
      <c r="D213" s="65"/>
      <c r="E213" s="261"/>
      <c r="F213" s="65"/>
      <c r="G213" s="65"/>
      <c r="H213" s="65"/>
      <c r="I213" s="65"/>
      <c r="J213" s="133"/>
      <c r="K213" s="133"/>
      <c r="L213" s="133"/>
      <c r="M213" s="191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</row>
    <row r="214" spans="1:27" ht="12.75">
      <c r="A214" s="65"/>
      <c r="B214" s="65"/>
      <c r="C214" s="132"/>
      <c r="D214" s="65"/>
      <c r="E214" s="261"/>
      <c r="F214" s="65"/>
      <c r="G214" s="65"/>
      <c r="H214" s="65"/>
      <c r="I214" s="65"/>
      <c r="J214" s="133"/>
      <c r="K214" s="133"/>
      <c r="L214" s="133"/>
      <c r="M214" s="191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</row>
    <row r="215" spans="1:27" ht="12.75">
      <c r="A215" s="65"/>
      <c r="B215" s="65"/>
      <c r="C215" s="132"/>
      <c r="D215" s="65"/>
      <c r="E215" s="261"/>
      <c r="F215" s="65"/>
      <c r="G215" s="65"/>
      <c r="H215" s="65"/>
      <c r="I215" s="65"/>
      <c r="J215" s="133"/>
      <c r="K215" s="133"/>
      <c r="L215" s="133"/>
      <c r="M215" s="191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</row>
    <row r="216" spans="1:27" ht="12.75">
      <c r="A216" s="65"/>
      <c r="B216" s="65"/>
      <c r="C216" s="132"/>
      <c r="D216" s="65"/>
      <c r="E216" s="261"/>
      <c r="F216" s="65"/>
      <c r="G216" s="65"/>
      <c r="H216" s="65"/>
      <c r="I216" s="65"/>
      <c r="J216" s="133"/>
      <c r="K216" s="133"/>
      <c r="L216" s="133"/>
      <c r="M216" s="191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</row>
    <row r="217" spans="1:27" ht="12.75">
      <c r="A217" s="65"/>
      <c r="B217" s="65"/>
      <c r="C217" s="132"/>
      <c r="D217" s="65"/>
      <c r="E217" s="261"/>
      <c r="F217" s="65"/>
      <c r="G217" s="65"/>
      <c r="H217" s="65"/>
      <c r="I217" s="65"/>
      <c r="J217" s="133"/>
      <c r="K217" s="133"/>
      <c r="L217" s="133"/>
      <c r="M217" s="191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</row>
    <row r="218" spans="1:27" ht="12.75">
      <c r="A218" s="65"/>
      <c r="B218" s="65"/>
      <c r="C218" s="132"/>
      <c r="D218" s="65"/>
      <c r="E218" s="261"/>
      <c r="F218" s="65"/>
      <c r="G218" s="65"/>
      <c r="H218" s="65"/>
      <c r="I218" s="65"/>
      <c r="J218" s="133"/>
      <c r="K218" s="133"/>
      <c r="L218" s="133"/>
      <c r="M218" s="191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</row>
    <row r="219" spans="1:27" ht="12.75">
      <c r="A219" s="65"/>
      <c r="B219" s="65"/>
      <c r="C219" s="132"/>
      <c r="D219" s="65"/>
      <c r="E219" s="261"/>
      <c r="F219" s="65"/>
      <c r="G219" s="65"/>
      <c r="H219" s="65"/>
      <c r="I219" s="65"/>
      <c r="J219" s="133"/>
      <c r="K219" s="133"/>
      <c r="L219" s="133"/>
      <c r="M219" s="191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</row>
    <row r="220" spans="1:27" ht="12.75">
      <c r="A220" s="65"/>
      <c r="B220" s="65"/>
      <c r="C220" s="132"/>
      <c r="D220" s="65"/>
      <c r="E220" s="261"/>
      <c r="F220" s="65"/>
      <c r="G220" s="65"/>
      <c r="H220" s="65"/>
      <c r="I220" s="65"/>
      <c r="J220" s="133"/>
      <c r="K220" s="133"/>
      <c r="L220" s="133"/>
      <c r="M220" s="191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</row>
    <row r="221" spans="1:27" ht="12.75">
      <c r="A221" s="65"/>
      <c r="B221" s="65"/>
      <c r="C221" s="132"/>
      <c r="D221" s="65"/>
      <c r="E221" s="261"/>
      <c r="F221" s="65"/>
      <c r="G221" s="65"/>
      <c r="H221" s="65"/>
      <c r="I221" s="65"/>
      <c r="J221" s="133"/>
      <c r="K221" s="133"/>
      <c r="L221" s="133"/>
      <c r="M221" s="191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</row>
    <row r="222" spans="1:27" ht="12.75">
      <c r="A222" s="65"/>
      <c r="B222" s="65"/>
      <c r="C222" s="132"/>
      <c r="D222" s="65"/>
      <c r="E222" s="261"/>
      <c r="F222" s="65"/>
      <c r="G222" s="65"/>
      <c r="H222" s="65"/>
      <c r="I222" s="65"/>
      <c r="J222" s="133"/>
      <c r="K222" s="133"/>
      <c r="L222" s="133"/>
      <c r="M222" s="191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</row>
    <row r="223" spans="1:27" ht="12.75">
      <c r="A223" s="65"/>
      <c r="B223" s="65"/>
      <c r="C223" s="132"/>
      <c r="D223" s="65"/>
      <c r="E223" s="261"/>
      <c r="F223" s="65"/>
      <c r="G223" s="65"/>
      <c r="H223" s="65"/>
      <c r="I223" s="65"/>
      <c r="J223" s="133"/>
      <c r="K223" s="133"/>
      <c r="L223" s="133"/>
      <c r="M223" s="191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</row>
    <row r="224" spans="1:27" ht="12.75">
      <c r="A224" s="65"/>
      <c r="B224" s="65"/>
      <c r="C224" s="132"/>
      <c r="D224" s="65"/>
      <c r="E224" s="261"/>
      <c r="F224" s="65"/>
      <c r="G224" s="65"/>
      <c r="H224" s="65"/>
      <c r="I224" s="65"/>
      <c r="J224" s="133"/>
      <c r="K224" s="133"/>
      <c r="L224" s="133"/>
      <c r="M224" s="191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</row>
    <row r="225" spans="1:27" ht="12.75">
      <c r="A225" s="65"/>
      <c r="B225" s="65"/>
      <c r="C225" s="132"/>
      <c r="D225" s="65"/>
      <c r="E225" s="261"/>
      <c r="F225" s="65"/>
      <c r="G225" s="65"/>
      <c r="H225" s="65"/>
      <c r="I225" s="65"/>
      <c r="J225" s="133"/>
      <c r="K225" s="133"/>
      <c r="L225" s="133"/>
      <c r="M225" s="191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</row>
    <row r="226" spans="1:27" ht="12.75">
      <c r="A226" s="65"/>
      <c r="B226" s="65"/>
      <c r="C226" s="132"/>
      <c r="D226" s="65"/>
      <c r="E226" s="261"/>
      <c r="F226" s="65"/>
      <c r="G226" s="65"/>
      <c r="H226" s="65"/>
      <c r="I226" s="65"/>
      <c r="J226" s="133"/>
      <c r="K226" s="133"/>
      <c r="L226" s="133"/>
      <c r="M226" s="191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</row>
    <row r="227" spans="1:27" ht="12.75">
      <c r="A227" s="65"/>
      <c r="B227" s="65"/>
      <c r="C227" s="132"/>
      <c r="D227" s="65"/>
      <c r="E227" s="261"/>
      <c r="F227" s="65"/>
      <c r="G227" s="65"/>
      <c r="H227" s="65"/>
      <c r="I227" s="65"/>
      <c r="J227" s="133"/>
      <c r="K227" s="133"/>
      <c r="L227" s="133"/>
      <c r="M227" s="191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</row>
    <row r="228" spans="1:27" ht="12.75">
      <c r="A228" s="65"/>
      <c r="B228" s="65"/>
      <c r="C228" s="132"/>
      <c r="D228" s="65"/>
      <c r="E228" s="261"/>
      <c r="F228" s="65"/>
      <c r="G228" s="65"/>
      <c r="H228" s="65"/>
      <c r="I228" s="65"/>
      <c r="J228" s="133"/>
      <c r="K228" s="133"/>
      <c r="L228" s="133"/>
      <c r="M228" s="191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</row>
    <row r="229" spans="1:27" ht="12.75">
      <c r="A229" s="65"/>
      <c r="B229" s="65"/>
      <c r="C229" s="132"/>
      <c r="D229" s="65"/>
      <c r="E229" s="261"/>
      <c r="F229" s="65"/>
      <c r="G229" s="65"/>
      <c r="H229" s="65"/>
      <c r="I229" s="65"/>
      <c r="J229" s="133"/>
      <c r="K229" s="133"/>
      <c r="L229" s="133"/>
      <c r="M229" s="191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</row>
    <row r="230" spans="1:27" ht="12.75">
      <c r="A230" s="65"/>
      <c r="B230" s="65"/>
      <c r="C230" s="132"/>
      <c r="D230" s="65"/>
      <c r="E230" s="261"/>
      <c r="F230" s="65"/>
      <c r="G230" s="65"/>
      <c r="H230" s="65"/>
      <c r="I230" s="65"/>
      <c r="J230" s="133"/>
      <c r="K230" s="133"/>
      <c r="L230" s="133"/>
      <c r="M230" s="191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</row>
    <row r="231" spans="1:27" ht="12.75">
      <c r="A231" s="65"/>
      <c r="B231" s="65"/>
      <c r="C231" s="132"/>
      <c r="D231" s="65"/>
      <c r="E231" s="261"/>
      <c r="F231" s="65"/>
      <c r="G231" s="65"/>
      <c r="H231" s="65"/>
      <c r="I231" s="65"/>
      <c r="J231" s="133"/>
      <c r="K231" s="133"/>
      <c r="L231" s="133"/>
      <c r="M231" s="191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</row>
    <row r="232" spans="1:27" ht="12.75">
      <c r="A232" s="65"/>
      <c r="B232" s="65"/>
      <c r="C232" s="132"/>
      <c r="D232" s="65"/>
      <c r="E232" s="261"/>
      <c r="F232" s="65"/>
      <c r="G232" s="65"/>
      <c r="H232" s="65"/>
      <c r="I232" s="65"/>
      <c r="J232" s="133"/>
      <c r="K232" s="133"/>
      <c r="L232" s="133"/>
      <c r="M232" s="191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</row>
    <row r="233" spans="1:27" ht="12.75">
      <c r="A233" s="65"/>
      <c r="B233" s="65"/>
      <c r="C233" s="132"/>
      <c r="D233" s="65"/>
      <c r="E233" s="261"/>
      <c r="F233" s="65"/>
      <c r="G233" s="65"/>
      <c r="H233" s="65"/>
      <c r="I233" s="65"/>
      <c r="J233" s="133"/>
      <c r="K233" s="133"/>
      <c r="L233" s="133"/>
      <c r="M233" s="191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</row>
    <row r="234" spans="1:27" ht="12.75">
      <c r="A234" s="65"/>
      <c r="B234" s="65"/>
      <c r="C234" s="132"/>
      <c r="D234" s="65"/>
      <c r="E234" s="261"/>
      <c r="F234" s="65"/>
      <c r="G234" s="65"/>
      <c r="H234" s="65"/>
      <c r="I234" s="65"/>
      <c r="J234" s="133"/>
      <c r="K234" s="133"/>
      <c r="L234" s="133"/>
      <c r="M234" s="191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</row>
    <row r="235" spans="1:27" ht="12.75">
      <c r="A235" s="65"/>
      <c r="B235" s="65"/>
      <c r="C235" s="132"/>
      <c r="D235" s="65"/>
      <c r="E235" s="261"/>
      <c r="F235" s="65"/>
      <c r="G235" s="65"/>
      <c r="H235" s="65"/>
      <c r="I235" s="65"/>
      <c r="J235" s="133"/>
      <c r="K235" s="133"/>
      <c r="L235" s="133"/>
      <c r="M235" s="191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</row>
    <row r="236" spans="1:27" ht="12.75">
      <c r="A236" s="65"/>
      <c r="B236" s="65"/>
      <c r="C236" s="132"/>
      <c r="D236" s="65"/>
      <c r="E236" s="261"/>
      <c r="F236" s="65"/>
      <c r="G236" s="65"/>
      <c r="H236" s="65"/>
      <c r="I236" s="65"/>
      <c r="J236" s="133"/>
      <c r="K236" s="133"/>
      <c r="L236" s="133"/>
      <c r="M236" s="191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</row>
    <row r="237" spans="1:27" ht="12.75">
      <c r="A237" s="65"/>
      <c r="B237" s="65"/>
      <c r="C237" s="132"/>
      <c r="D237" s="65"/>
      <c r="E237" s="261"/>
      <c r="F237" s="65"/>
      <c r="G237" s="65"/>
      <c r="H237" s="65"/>
      <c r="I237" s="65"/>
      <c r="J237" s="133"/>
      <c r="K237" s="133"/>
      <c r="L237" s="133"/>
      <c r="M237" s="191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</row>
    <row r="238" spans="1:27" ht="12.75">
      <c r="A238" s="65"/>
      <c r="B238" s="65"/>
      <c r="C238" s="132"/>
      <c r="D238" s="65"/>
      <c r="E238" s="261"/>
      <c r="F238" s="65"/>
      <c r="G238" s="65"/>
      <c r="H238" s="65"/>
      <c r="I238" s="65"/>
      <c r="J238" s="133"/>
      <c r="K238" s="133"/>
      <c r="L238" s="133"/>
      <c r="M238" s="191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</row>
    <row r="239" spans="1:27" ht="12.75">
      <c r="A239" s="65"/>
      <c r="B239" s="65"/>
      <c r="C239" s="132"/>
      <c r="D239" s="65"/>
      <c r="E239" s="261"/>
      <c r="F239" s="65"/>
      <c r="G239" s="65"/>
      <c r="H239" s="65"/>
      <c r="I239" s="65"/>
      <c r="J239" s="133"/>
      <c r="K239" s="133"/>
      <c r="L239" s="133"/>
      <c r="M239" s="191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</row>
    <row r="240" spans="1:27" ht="12.75">
      <c r="A240" s="65"/>
      <c r="B240" s="65"/>
      <c r="C240" s="132"/>
      <c r="D240" s="65"/>
      <c r="E240" s="261"/>
      <c r="F240" s="65"/>
      <c r="G240" s="65"/>
      <c r="H240" s="65"/>
      <c r="I240" s="65"/>
      <c r="J240" s="133"/>
      <c r="K240" s="133"/>
      <c r="L240" s="133"/>
      <c r="M240" s="191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</row>
    <row r="241" spans="1:27" ht="12.75">
      <c r="A241" s="65"/>
      <c r="B241" s="65"/>
      <c r="C241" s="132"/>
      <c r="D241" s="65"/>
      <c r="E241" s="261"/>
      <c r="F241" s="65"/>
      <c r="G241" s="65"/>
      <c r="H241" s="65"/>
      <c r="I241" s="65"/>
      <c r="J241" s="133"/>
      <c r="K241" s="133"/>
      <c r="L241" s="133"/>
      <c r="M241" s="191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</row>
    <row r="242" spans="1:27" ht="12.75">
      <c r="A242" s="65"/>
      <c r="B242" s="65"/>
      <c r="C242" s="132"/>
      <c r="D242" s="65"/>
      <c r="E242" s="261"/>
      <c r="F242" s="65"/>
      <c r="G242" s="65"/>
      <c r="H242" s="65"/>
      <c r="I242" s="65"/>
      <c r="J242" s="133"/>
      <c r="K242" s="133"/>
      <c r="L242" s="133"/>
      <c r="M242" s="191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</row>
    <row r="243" spans="1:27" ht="12.75">
      <c r="A243" s="65"/>
      <c r="B243" s="65"/>
      <c r="C243" s="132"/>
      <c r="D243" s="65"/>
      <c r="E243" s="261"/>
      <c r="F243" s="65"/>
      <c r="G243" s="65"/>
      <c r="H243" s="65"/>
      <c r="I243" s="65"/>
      <c r="J243" s="133"/>
      <c r="K243" s="133"/>
      <c r="L243" s="133"/>
      <c r="M243" s="191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</row>
    <row r="244" spans="1:27" ht="12.75">
      <c r="A244" s="65"/>
      <c r="B244" s="65"/>
      <c r="C244" s="132"/>
      <c r="D244" s="65"/>
      <c r="E244" s="261"/>
      <c r="F244" s="65"/>
      <c r="G244" s="65"/>
      <c r="H244" s="65"/>
      <c r="I244" s="65"/>
      <c r="J244" s="133"/>
      <c r="K244" s="133"/>
      <c r="L244" s="133"/>
      <c r="M244" s="191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</row>
    <row r="245" spans="1:27" ht="12.75">
      <c r="A245" s="65"/>
      <c r="B245" s="65"/>
      <c r="C245" s="132"/>
      <c r="D245" s="65"/>
      <c r="E245" s="261"/>
      <c r="F245" s="65"/>
      <c r="G245" s="65"/>
      <c r="H245" s="65"/>
      <c r="I245" s="65"/>
      <c r="J245" s="133"/>
      <c r="K245" s="133"/>
      <c r="L245" s="133"/>
      <c r="M245" s="191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</row>
    <row r="246" spans="1:27" ht="12.75">
      <c r="A246" s="65"/>
      <c r="B246" s="65"/>
      <c r="C246" s="132"/>
      <c r="D246" s="65"/>
      <c r="E246" s="261"/>
      <c r="F246" s="65"/>
      <c r="G246" s="65"/>
      <c r="H246" s="65"/>
      <c r="I246" s="65"/>
      <c r="J246" s="133"/>
      <c r="K246" s="133"/>
      <c r="L246" s="133"/>
      <c r="M246" s="191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</row>
    <row r="247" spans="1:27" ht="12.75">
      <c r="A247" s="65"/>
      <c r="B247" s="65"/>
      <c r="C247" s="132"/>
      <c r="D247" s="65"/>
      <c r="E247" s="261"/>
      <c r="F247" s="65"/>
      <c r="G247" s="65"/>
      <c r="H247" s="65"/>
      <c r="I247" s="65"/>
      <c r="J247" s="133"/>
      <c r="K247" s="133"/>
      <c r="L247" s="133"/>
      <c r="M247" s="191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</row>
    <row r="248" spans="1:27" ht="12.75">
      <c r="A248" s="65"/>
      <c r="B248" s="65"/>
      <c r="C248" s="132"/>
      <c r="D248" s="65"/>
      <c r="E248" s="261"/>
      <c r="F248" s="65"/>
      <c r="G248" s="65"/>
      <c r="H248" s="65"/>
      <c r="I248" s="65"/>
      <c r="J248" s="133"/>
      <c r="K248" s="133"/>
      <c r="L248" s="133"/>
      <c r="M248" s="191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</row>
    <row r="249" spans="1:27" ht="12.75">
      <c r="A249" s="65"/>
      <c r="B249" s="65"/>
      <c r="C249" s="132"/>
      <c r="D249" s="65"/>
      <c r="E249" s="261"/>
      <c r="F249" s="65"/>
      <c r="G249" s="65"/>
      <c r="H249" s="65"/>
      <c r="I249" s="65"/>
      <c r="J249" s="133"/>
      <c r="K249" s="133"/>
      <c r="L249" s="133"/>
      <c r="M249" s="191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</row>
    <row r="250" spans="1:27" ht="12.75">
      <c r="A250" s="65"/>
      <c r="B250" s="65"/>
      <c r="C250" s="132"/>
      <c r="D250" s="65"/>
      <c r="E250" s="261"/>
      <c r="F250" s="65"/>
      <c r="G250" s="65"/>
      <c r="H250" s="65"/>
      <c r="I250" s="65"/>
      <c r="J250" s="133"/>
      <c r="K250" s="133"/>
      <c r="L250" s="133"/>
      <c r="M250" s="191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</row>
    <row r="251" spans="1:27" ht="12.75">
      <c r="A251" s="65"/>
      <c r="B251" s="65"/>
      <c r="C251" s="132"/>
      <c r="D251" s="65"/>
      <c r="E251" s="261"/>
      <c r="F251" s="65"/>
      <c r="G251" s="65"/>
      <c r="H251" s="65"/>
      <c r="I251" s="65"/>
      <c r="J251" s="133"/>
      <c r="K251" s="133"/>
      <c r="L251" s="133"/>
      <c r="M251" s="191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</row>
    <row r="252" spans="1:27" ht="12.75">
      <c r="A252" s="65"/>
      <c r="B252" s="65"/>
      <c r="C252" s="132"/>
      <c r="D252" s="65"/>
      <c r="E252" s="261"/>
      <c r="F252" s="65"/>
      <c r="G252" s="65"/>
      <c r="H252" s="65"/>
      <c r="I252" s="65"/>
      <c r="J252" s="133"/>
      <c r="K252" s="133"/>
      <c r="L252" s="133"/>
      <c r="M252" s="191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</row>
    <row r="253" spans="1:27" ht="12.75">
      <c r="A253" s="65"/>
      <c r="B253" s="65"/>
      <c r="C253" s="132"/>
      <c r="D253" s="65"/>
      <c r="E253" s="261"/>
      <c r="F253" s="65"/>
      <c r="G253" s="65"/>
      <c r="H253" s="65"/>
      <c r="I253" s="65"/>
      <c r="J253" s="133"/>
      <c r="K253" s="133"/>
      <c r="L253" s="133"/>
      <c r="M253" s="191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</row>
    <row r="254" spans="1:27" ht="12.75">
      <c r="A254" s="65"/>
      <c r="B254" s="65"/>
      <c r="C254" s="132"/>
      <c r="D254" s="65"/>
      <c r="E254" s="261"/>
      <c r="F254" s="65"/>
      <c r="G254" s="65"/>
      <c r="H254" s="65"/>
      <c r="I254" s="65"/>
      <c r="J254" s="133"/>
      <c r="K254" s="133"/>
      <c r="L254" s="133"/>
      <c r="M254" s="191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</row>
    <row r="255" spans="1:27" ht="12.75">
      <c r="A255" s="65"/>
      <c r="B255" s="65"/>
      <c r="C255" s="132"/>
      <c r="D255" s="65"/>
      <c r="E255" s="261"/>
      <c r="F255" s="65"/>
      <c r="G255" s="65"/>
      <c r="H255" s="65"/>
      <c r="I255" s="65"/>
      <c r="J255" s="133"/>
      <c r="K255" s="133"/>
      <c r="L255" s="133"/>
      <c r="M255" s="191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</row>
    <row r="256" spans="1:27" ht="12.75">
      <c r="A256" s="65"/>
      <c r="B256" s="65"/>
      <c r="C256" s="132"/>
      <c r="D256" s="65"/>
      <c r="E256" s="261"/>
      <c r="F256" s="65"/>
      <c r="G256" s="65"/>
      <c r="H256" s="65"/>
      <c r="I256" s="65"/>
      <c r="J256" s="133"/>
      <c r="K256" s="133"/>
      <c r="L256" s="133"/>
      <c r="M256" s="191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</row>
    <row r="257" spans="1:27" ht="12.75">
      <c r="A257" s="65"/>
      <c r="B257" s="65"/>
      <c r="C257" s="132"/>
      <c r="D257" s="65"/>
      <c r="E257" s="261"/>
      <c r="F257" s="65"/>
      <c r="G257" s="65"/>
      <c r="H257" s="65"/>
      <c r="I257" s="65"/>
      <c r="J257" s="133"/>
      <c r="K257" s="133"/>
      <c r="L257" s="133"/>
      <c r="M257" s="191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</row>
    <row r="258" spans="1:27" ht="12.75">
      <c r="A258" s="65"/>
      <c r="B258" s="65"/>
      <c r="C258" s="132"/>
      <c r="D258" s="65"/>
      <c r="E258" s="261"/>
      <c r="F258" s="65"/>
      <c r="G258" s="65"/>
      <c r="H258" s="65"/>
      <c r="I258" s="65"/>
      <c r="J258" s="133"/>
      <c r="K258" s="133"/>
      <c r="L258" s="133"/>
      <c r="M258" s="191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</row>
    <row r="259" spans="1:27" ht="12.75">
      <c r="A259" s="65"/>
      <c r="B259" s="65"/>
      <c r="C259" s="132"/>
      <c r="D259" s="65"/>
      <c r="E259" s="261"/>
      <c r="F259" s="65"/>
      <c r="G259" s="65"/>
      <c r="H259" s="65"/>
      <c r="I259" s="65"/>
      <c r="J259" s="133"/>
      <c r="K259" s="133"/>
      <c r="L259" s="133"/>
      <c r="M259" s="191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</row>
    <row r="260" spans="1:27" ht="12.75">
      <c r="A260" s="65"/>
      <c r="B260" s="65"/>
      <c r="C260" s="132"/>
      <c r="D260" s="65"/>
      <c r="E260" s="261"/>
      <c r="F260" s="65"/>
      <c r="G260" s="65"/>
      <c r="H260" s="65"/>
      <c r="I260" s="65"/>
      <c r="J260" s="133"/>
      <c r="K260" s="133"/>
      <c r="L260" s="133"/>
      <c r="M260" s="191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</row>
    <row r="261" spans="1:27" ht="12.75">
      <c r="A261" s="65"/>
      <c r="B261" s="65"/>
      <c r="C261" s="132"/>
      <c r="D261" s="65"/>
      <c r="E261" s="261"/>
      <c r="F261" s="65"/>
      <c r="G261" s="65"/>
      <c r="H261" s="65"/>
      <c r="I261" s="65"/>
      <c r="J261" s="133"/>
      <c r="K261" s="133"/>
      <c r="L261" s="133"/>
      <c r="M261" s="191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</row>
    <row r="262" spans="1:27" ht="12.75">
      <c r="A262" s="65"/>
      <c r="B262" s="65"/>
      <c r="C262" s="132"/>
      <c r="D262" s="65"/>
      <c r="E262" s="261"/>
      <c r="F262" s="65"/>
      <c r="G262" s="65"/>
      <c r="H262" s="65"/>
      <c r="I262" s="65"/>
      <c r="J262" s="133"/>
      <c r="K262" s="133"/>
      <c r="L262" s="133"/>
      <c r="M262" s="191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</row>
    <row r="263" spans="1:27" ht="12.75">
      <c r="A263" s="65"/>
      <c r="B263" s="65"/>
      <c r="C263" s="132"/>
      <c r="D263" s="65"/>
      <c r="E263" s="261"/>
      <c r="F263" s="65"/>
      <c r="G263" s="65"/>
      <c r="H263" s="65"/>
      <c r="I263" s="65"/>
      <c r="J263" s="133"/>
      <c r="K263" s="133"/>
      <c r="L263" s="133"/>
      <c r="M263" s="191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</row>
    <row r="264" spans="1:27" ht="12.75">
      <c r="A264" s="65"/>
      <c r="B264" s="65"/>
      <c r="C264" s="132"/>
      <c r="D264" s="65"/>
      <c r="E264" s="261"/>
      <c r="F264" s="65"/>
      <c r="G264" s="65"/>
      <c r="H264" s="65"/>
      <c r="I264" s="65"/>
      <c r="J264" s="133"/>
      <c r="K264" s="133"/>
      <c r="L264" s="133"/>
      <c r="M264" s="191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</row>
    <row r="265" spans="1:27" ht="12.75">
      <c r="A265" s="65"/>
      <c r="B265" s="65"/>
      <c r="C265" s="132"/>
      <c r="D265" s="65"/>
      <c r="E265" s="261"/>
      <c r="F265" s="65"/>
      <c r="G265" s="65"/>
      <c r="H265" s="65"/>
      <c r="I265" s="65"/>
      <c r="J265" s="133"/>
      <c r="K265" s="133"/>
      <c r="L265" s="133"/>
      <c r="M265" s="191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</row>
    <row r="266" spans="1:27" ht="12.75">
      <c r="A266" s="65"/>
      <c r="B266" s="65"/>
      <c r="C266" s="132"/>
      <c r="D266" s="65"/>
      <c r="E266" s="261"/>
      <c r="F266" s="65"/>
      <c r="G266" s="65"/>
      <c r="H266" s="65"/>
      <c r="I266" s="65"/>
      <c r="J266" s="133"/>
      <c r="K266" s="133"/>
      <c r="L266" s="133"/>
      <c r="M266" s="191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</row>
    <row r="267" spans="1:27" ht="12.75">
      <c r="A267" s="65"/>
      <c r="B267" s="65"/>
      <c r="C267" s="132"/>
      <c r="D267" s="65"/>
      <c r="E267" s="261"/>
      <c r="F267" s="65"/>
      <c r="G267" s="65"/>
      <c r="H267" s="65"/>
      <c r="I267" s="65"/>
      <c r="J267" s="133"/>
      <c r="K267" s="133"/>
      <c r="L267" s="133"/>
      <c r="M267" s="191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</row>
    <row r="268" spans="1:27" ht="12.75">
      <c r="A268" s="65"/>
      <c r="B268" s="65"/>
      <c r="C268" s="132"/>
      <c r="D268" s="65"/>
      <c r="E268" s="261"/>
      <c r="F268" s="65"/>
      <c r="G268" s="65"/>
      <c r="H268" s="65"/>
      <c r="I268" s="65"/>
      <c r="J268" s="133"/>
      <c r="K268" s="133"/>
      <c r="L268" s="133"/>
      <c r="M268" s="191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</row>
    <row r="269" spans="1:27" ht="12.75">
      <c r="A269" s="65"/>
      <c r="B269" s="65"/>
      <c r="C269" s="132"/>
      <c r="D269" s="65"/>
      <c r="E269" s="261"/>
      <c r="F269" s="65"/>
      <c r="G269" s="65"/>
      <c r="H269" s="65"/>
      <c r="I269" s="65"/>
      <c r="J269" s="133"/>
      <c r="K269" s="133"/>
      <c r="L269" s="133"/>
      <c r="M269" s="191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</row>
    <row r="270" spans="1:27" ht="12.75">
      <c r="A270" s="65"/>
      <c r="B270" s="65"/>
      <c r="C270" s="132"/>
      <c r="D270" s="65"/>
      <c r="E270" s="261"/>
      <c r="F270" s="65"/>
      <c r="G270" s="65"/>
      <c r="H270" s="65"/>
      <c r="I270" s="65"/>
      <c r="J270" s="133"/>
      <c r="K270" s="133"/>
      <c r="L270" s="133"/>
      <c r="M270" s="191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</row>
    <row r="271" spans="1:27" ht="12.75">
      <c r="A271" s="65"/>
      <c r="B271" s="65"/>
      <c r="C271" s="132"/>
      <c r="D271" s="65"/>
      <c r="E271" s="261"/>
      <c r="F271" s="65"/>
      <c r="G271" s="65"/>
      <c r="H271" s="65"/>
      <c r="I271" s="65"/>
      <c r="J271" s="133"/>
      <c r="K271" s="133"/>
      <c r="L271" s="133"/>
      <c r="M271" s="191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</row>
    <row r="272" spans="1:27" ht="12.75">
      <c r="A272" s="65"/>
      <c r="B272" s="65"/>
      <c r="C272" s="132"/>
      <c r="D272" s="65"/>
      <c r="E272" s="261"/>
      <c r="F272" s="65"/>
      <c r="G272" s="65"/>
      <c r="H272" s="65"/>
      <c r="I272" s="65"/>
      <c r="J272" s="133"/>
      <c r="K272" s="133"/>
      <c r="L272" s="133"/>
      <c r="M272" s="191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</row>
    <row r="273" spans="1:27" ht="12.75">
      <c r="A273" s="65"/>
      <c r="B273" s="65"/>
      <c r="C273" s="132"/>
      <c r="D273" s="330"/>
      <c r="E273" s="261"/>
      <c r="F273" s="330"/>
      <c r="G273" s="65"/>
      <c r="H273" s="65"/>
      <c r="I273" s="65"/>
      <c r="J273" s="133"/>
      <c r="K273" s="133"/>
      <c r="L273" s="133"/>
      <c r="M273" s="191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</row>
    <row r="274" spans="1:27" ht="12.75">
      <c r="A274" s="65"/>
      <c r="B274" s="65"/>
      <c r="C274" s="132"/>
      <c r="D274" s="328"/>
      <c r="E274" s="261"/>
      <c r="F274" s="328"/>
      <c r="G274" s="65"/>
      <c r="H274" s="65"/>
      <c r="I274" s="65"/>
      <c r="J274" s="133"/>
      <c r="K274" s="133"/>
      <c r="L274" s="133"/>
      <c r="M274" s="191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</row>
    <row r="275" spans="1:27" ht="12.75">
      <c r="A275" s="65"/>
      <c r="B275" s="65"/>
      <c r="C275" s="132"/>
      <c r="D275" s="328"/>
      <c r="E275" s="261"/>
      <c r="F275" s="328"/>
      <c r="G275" s="65"/>
      <c r="H275" s="65"/>
      <c r="I275" s="65"/>
      <c r="J275" s="133"/>
      <c r="K275" s="133"/>
      <c r="L275" s="133"/>
      <c r="M275" s="191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</row>
    <row r="276" spans="1:27" ht="12.75">
      <c r="A276" s="65"/>
      <c r="B276" s="65"/>
      <c r="C276" s="132"/>
      <c r="D276" s="328"/>
      <c r="E276" s="261"/>
      <c r="F276" s="328"/>
      <c r="G276" s="65"/>
      <c r="H276" s="65"/>
      <c r="I276" s="65"/>
      <c r="J276" s="133"/>
      <c r="K276" s="133"/>
      <c r="L276" s="133"/>
      <c r="M276" s="191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</row>
    <row r="277" spans="1:27" ht="12.75">
      <c r="A277" s="65"/>
      <c r="B277" s="65"/>
      <c r="C277" s="132"/>
      <c r="D277" s="328"/>
      <c r="E277" s="261"/>
      <c r="F277" s="328"/>
      <c r="G277" s="65"/>
      <c r="H277" s="65"/>
      <c r="I277" s="65"/>
      <c r="J277" s="133"/>
      <c r="K277" s="133"/>
      <c r="L277" s="133"/>
      <c r="M277" s="191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</row>
    <row r="278" spans="1:27" ht="12.75">
      <c r="A278" s="138"/>
      <c r="B278" s="138"/>
      <c r="C278" s="140"/>
      <c r="D278" s="137"/>
      <c r="E278" s="263"/>
      <c r="F278" s="137"/>
      <c r="G278" s="138"/>
      <c r="H278" s="138"/>
      <c r="I278" s="138"/>
      <c r="J278" s="188"/>
      <c r="K278" s="188"/>
      <c r="L278" s="139"/>
      <c r="M278" s="200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</row>
    <row r="279" spans="1:27" ht="12.75">
      <c r="A279" s="65"/>
      <c r="B279" s="65"/>
      <c r="C279" s="132"/>
      <c r="D279" s="134"/>
      <c r="E279" s="261"/>
      <c r="F279" s="134"/>
      <c r="G279" s="65"/>
      <c r="H279" s="65"/>
      <c r="I279" s="65"/>
      <c r="J279" s="133"/>
      <c r="K279" s="133"/>
      <c r="L279" s="133"/>
      <c r="M279" s="191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</row>
    <row r="280" spans="1:27" ht="12.75">
      <c r="A280" s="65"/>
      <c r="B280" s="65"/>
      <c r="C280" s="132"/>
      <c r="D280" s="134"/>
      <c r="E280" s="261"/>
      <c r="F280" s="134"/>
      <c r="G280" s="65"/>
      <c r="H280" s="65"/>
      <c r="I280" s="65"/>
      <c r="J280" s="133"/>
      <c r="K280" s="133"/>
      <c r="L280" s="133"/>
      <c r="M280" s="191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</row>
    <row r="281" spans="1:27" ht="12.75">
      <c r="A281" s="65"/>
      <c r="B281" s="65"/>
      <c r="C281" s="132"/>
      <c r="D281" s="134"/>
      <c r="E281" s="261"/>
      <c r="F281" s="134"/>
      <c r="G281" s="65"/>
      <c r="H281" s="65"/>
      <c r="I281" s="65"/>
      <c r="J281" s="133"/>
      <c r="K281" s="133"/>
      <c r="L281" s="133"/>
      <c r="M281" s="191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</row>
    <row r="282" spans="1:27" ht="12.75">
      <c r="A282" s="65"/>
      <c r="B282" s="65"/>
      <c r="C282" s="132"/>
      <c r="D282" s="134"/>
      <c r="E282" s="261"/>
      <c r="F282" s="134"/>
      <c r="G282" s="65"/>
      <c r="H282" s="65"/>
      <c r="I282" s="65"/>
      <c r="J282" s="133"/>
      <c r="K282" s="133"/>
      <c r="L282" s="133"/>
      <c r="M282" s="191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</row>
    <row r="283" spans="1:27" ht="12.75">
      <c r="A283" s="65"/>
      <c r="B283" s="65"/>
      <c r="C283" s="132"/>
      <c r="D283" s="134"/>
      <c r="E283" s="261"/>
      <c r="F283" s="134"/>
      <c r="G283" s="65"/>
      <c r="H283" s="65"/>
      <c r="I283" s="65"/>
      <c r="J283" s="133"/>
      <c r="K283" s="133"/>
      <c r="L283" s="133"/>
      <c r="M283" s="191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</row>
    <row r="284" spans="1:27" ht="12.75">
      <c r="A284" s="65"/>
      <c r="B284" s="65"/>
      <c r="C284" s="132"/>
      <c r="D284" s="134"/>
      <c r="E284" s="261"/>
      <c r="F284" s="134"/>
      <c r="G284" s="65"/>
      <c r="H284" s="65"/>
      <c r="I284" s="65"/>
      <c r="J284" s="133"/>
      <c r="K284" s="133"/>
      <c r="L284" s="133"/>
      <c r="M284" s="191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</row>
    <row r="285" spans="1:27" ht="12.75">
      <c r="A285" s="65"/>
      <c r="B285" s="65"/>
      <c r="C285" s="132"/>
      <c r="D285" s="134"/>
      <c r="E285" s="261"/>
      <c r="F285" s="134"/>
      <c r="G285" s="65"/>
      <c r="H285" s="65"/>
      <c r="I285" s="65"/>
      <c r="J285" s="133"/>
      <c r="K285" s="133"/>
      <c r="L285" s="133"/>
      <c r="M285" s="191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</row>
    <row r="286" spans="1:27" ht="12.75">
      <c r="A286" s="65"/>
      <c r="B286" s="65"/>
      <c r="C286" s="132"/>
      <c r="D286" s="134"/>
      <c r="E286" s="261"/>
      <c r="F286" s="134"/>
      <c r="G286" s="65"/>
      <c r="H286" s="65"/>
      <c r="I286" s="65"/>
      <c r="J286" s="133"/>
      <c r="K286" s="133"/>
      <c r="L286" s="133"/>
      <c r="M286" s="191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</row>
    <row r="287" spans="1:27" ht="12.75">
      <c r="A287" s="65"/>
      <c r="B287" s="65"/>
      <c r="C287" s="132"/>
      <c r="D287" s="134"/>
      <c r="E287" s="261"/>
      <c r="F287" s="134"/>
      <c r="G287" s="65"/>
      <c r="H287" s="65"/>
      <c r="I287" s="65"/>
      <c r="J287" s="133"/>
      <c r="K287" s="133"/>
      <c r="L287" s="133"/>
      <c r="M287" s="191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</row>
    <row r="288" spans="1:27" ht="12.75">
      <c r="A288" s="65"/>
      <c r="B288" s="65"/>
      <c r="C288" s="132"/>
      <c r="D288" s="134"/>
      <c r="E288" s="261"/>
      <c r="F288" s="134"/>
      <c r="G288" s="65"/>
      <c r="H288" s="65"/>
      <c r="I288" s="65"/>
      <c r="J288" s="133"/>
      <c r="K288" s="133"/>
      <c r="L288" s="133"/>
      <c r="M288" s="191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</row>
    <row r="289" spans="1:27" ht="12.75">
      <c r="A289" s="65"/>
      <c r="B289" s="65"/>
      <c r="C289" s="132"/>
      <c r="D289" s="134"/>
      <c r="E289" s="261"/>
      <c r="F289" s="134"/>
      <c r="G289" s="65"/>
      <c r="H289" s="65"/>
      <c r="I289" s="65"/>
      <c r="J289" s="133"/>
      <c r="K289" s="133"/>
      <c r="L289" s="133"/>
      <c r="M289" s="191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</row>
    <row r="290" spans="1:27" ht="12.75">
      <c r="A290" s="135"/>
      <c r="B290" s="135"/>
      <c r="C290" s="136"/>
      <c r="D290" s="134"/>
      <c r="E290" s="262"/>
      <c r="F290" s="134"/>
      <c r="G290" s="135"/>
      <c r="H290" s="135"/>
      <c r="I290" s="135"/>
      <c r="J290" s="143"/>
      <c r="K290" s="143"/>
      <c r="L290" s="133"/>
      <c r="M290" s="191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</row>
    <row r="291" spans="1:27" ht="12.75">
      <c r="A291" s="65"/>
      <c r="B291" s="65"/>
      <c r="C291" s="132"/>
      <c r="D291" s="134"/>
      <c r="E291" s="261"/>
      <c r="F291" s="134"/>
      <c r="G291" s="65"/>
      <c r="H291" s="65"/>
      <c r="I291" s="65"/>
      <c r="J291" s="133"/>
      <c r="K291" s="133"/>
      <c r="L291" s="133"/>
      <c r="M291" s="191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</row>
    <row r="292" spans="1:27" ht="12.75">
      <c r="A292" s="59"/>
      <c r="B292" s="59"/>
      <c r="C292" s="128"/>
      <c r="D292" s="62"/>
      <c r="E292" s="264"/>
      <c r="F292" s="62"/>
      <c r="G292" s="59"/>
      <c r="H292" s="59"/>
      <c r="I292" s="59"/>
      <c r="J292" s="67"/>
      <c r="K292" s="67"/>
      <c r="L292" s="67"/>
      <c r="M292" s="192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</row>
    <row r="293" spans="1:27" ht="12.75">
      <c r="A293" s="59"/>
      <c r="B293" s="59"/>
      <c r="C293" s="128"/>
      <c r="D293" s="62"/>
      <c r="E293" s="264"/>
      <c r="F293" s="62"/>
      <c r="G293" s="59"/>
      <c r="H293" s="59"/>
      <c r="I293" s="59"/>
      <c r="J293" s="67"/>
      <c r="K293" s="67"/>
      <c r="L293" s="67"/>
      <c r="M293" s="192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</row>
    <row r="294" spans="1:27" ht="12.75">
      <c r="A294" s="59"/>
      <c r="B294" s="59"/>
      <c r="C294" s="128"/>
      <c r="D294" s="62"/>
      <c r="E294" s="264"/>
      <c r="F294" s="62"/>
      <c r="G294" s="59"/>
      <c r="H294" s="59"/>
      <c r="I294" s="59"/>
      <c r="J294" s="67"/>
      <c r="K294" s="67"/>
      <c r="L294" s="67"/>
      <c r="M294" s="192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</row>
    <row r="295" spans="1:27" ht="12.75">
      <c r="A295" s="59"/>
      <c r="B295" s="59"/>
      <c r="C295" s="128"/>
      <c r="D295" s="62"/>
      <c r="E295" s="264"/>
      <c r="F295" s="62"/>
      <c r="G295" s="59"/>
      <c r="H295" s="59"/>
      <c r="I295" s="59"/>
      <c r="J295" s="67"/>
      <c r="K295" s="67"/>
      <c r="L295" s="67"/>
      <c r="M295" s="192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</row>
    <row r="296" spans="1:27" ht="12.75">
      <c r="A296" s="59"/>
      <c r="B296" s="59"/>
      <c r="C296" s="128"/>
      <c r="D296" s="62"/>
      <c r="E296" s="264"/>
      <c r="F296" s="62"/>
      <c r="G296" s="59"/>
      <c r="H296" s="59"/>
      <c r="I296" s="59"/>
      <c r="J296" s="67"/>
      <c r="K296" s="67"/>
      <c r="L296" s="67"/>
      <c r="M296" s="192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</row>
    <row r="297" spans="1:27" ht="12.75">
      <c r="A297" s="59"/>
      <c r="B297" s="59"/>
      <c r="C297" s="128"/>
      <c r="D297" s="62"/>
      <c r="E297" s="264"/>
      <c r="F297" s="62"/>
      <c r="G297" s="59"/>
      <c r="H297" s="59"/>
      <c r="I297" s="59"/>
      <c r="J297" s="67"/>
      <c r="K297" s="67"/>
      <c r="L297" s="67"/>
      <c r="M297" s="192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</row>
    <row r="298" spans="1:27" ht="12.75">
      <c r="A298" s="59"/>
      <c r="B298" s="59"/>
      <c r="C298" s="128"/>
      <c r="D298" s="62"/>
      <c r="E298" s="264"/>
      <c r="F298" s="62"/>
      <c r="G298" s="59"/>
      <c r="H298" s="59"/>
      <c r="I298" s="59"/>
      <c r="J298" s="67"/>
      <c r="K298" s="67"/>
      <c r="L298" s="67"/>
      <c r="M298" s="192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</row>
    <row r="299" spans="1:27" ht="12.75">
      <c r="A299" s="59"/>
      <c r="B299" s="59"/>
      <c r="C299" s="128"/>
      <c r="D299" s="62"/>
      <c r="E299" s="264"/>
      <c r="F299" s="62"/>
      <c r="G299" s="59"/>
      <c r="H299" s="59"/>
      <c r="I299" s="59"/>
      <c r="J299" s="67"/>
      <c r="K299" s="67"/>
      <c r="L299" s="67"/>
      <c r="M299" s="192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</row>
    <row r="300" spans="1:27" ht="12.75">
      <c r="A300" s="59"/>
      <c r="B300" s="59"/>
      <c r="C300" s="128"/>
      <c r="D300" s="62"/>
      <c r="E300" s="264"/>
      <c r="F300" s="62"/>
      <c r="G300" s="59"/>
      <c r="H300" s="59"/>
      <c r="I300" s="59"/>
      <c r="J300" s="67"/>
      <c r="K300" s="67"/>
      <c r="L300" s="67"/>
      <c r="M300" s="192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</row>
    <row r="301" spans="1:27" ht="12.75">
      <c r="A301" s="59"/>
      <c r="B301" s="59"/>
      <c r="C301" s="128"/>
      <c r="D301" s="62"/>
      <c r="E301" s="264"/>
      <c r="F301" s="62"/>
      <c r="G301" s="59"/>
      <c r="H301" s="59"/>
      <c r="I301" s="59"/>
      <c r="J301" s="67"/>
      <c r="K301" s="67"/>
      <c r="L301" s="67"/>
      <c r="M301" s="192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</row>
    <row r="302" spans="1:27" ht="12.75">
      <c r="A302" s="59"/>
      <c r="B302" s="59"/>
      <c r="C302" s="128"/>
      <c r="D302" s="62"/>
      <c r="E302" s="264"/>
      <c r="F302" s="62"/>
      <c r="G302" s="59"/>
      <c r="H302" s="59"/>
      <c r="I302" s="59"/>
      <c r="J302" s="67"/>
      <c r="K302" s="67"/>
      <c r="L302" s="67"/>
      <c r="M302" s="192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</row>
    <row r="303" spans="1:27" ht="12.75">
      <c r="A303" s="59"/>
      <c r="B303" s="59"/>
      <c r="C303" s="128"/>
      <c r="D303" s="62"/>
      <c r="E303" s="264"/>
      <c r="F303" s="62"/>
      <c r="G303" s="59"/>
      <c r="H303" s="59"/>
      <c r="I303" s="59"/>
      <c r="J303" s="67"/>
      <c r="K303" s="67"/>
      <c r="L303" s="67"/>
      <c r="M303" s="192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</row>
    <row r="304" spans="1:27" ht="12.75">
      <c r="A304" s="59"/>
      <c r="B304" s="59"/>
      <c r="C304" s="128"/>
      <c r="D304" s="62"/>
      <c r="E304" s="264"/>
      <c r="F304" s="62"/>
      <c r="G304" s="59"/>
      <c r="H304" s="59"/>
      <c r="I304" s="59"/>
      <c r="J304" s="67"/>
      <c r="K304" s="67"/>
      <c r="L304" s="67"/>
      <c r="M304" s="192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</row>
    <row r="305" spans="1:27" ht="12.75">
      <c r="A305" s="130"/>
      <c r="B305" s="130"/>
      <c r="C305" s="131"/>
      <c r="D305" s="62"/>
      <c r="E305" s="265"/>
      <c r="F305" s="62"/>
      <c r="G305" s="130"/>
      <c r="H305" s="130"/>
      <c r="I305" s="130"/>
      <c r="J305" s="189"/>
      <c r="K305" s="189"/>
      <c r="L305" s="67"/>
      <c r="M305" s="192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</row>
    <row r="306" spans="1:27" ht="12.75">
      <c r="A306" s="59"/>
      <c r="B306" s="59"/>
      <c r="C306" s="128"/>
      <c r="D306" s="62"/>
      <c r="E306" s="264"/>
      <c r="F306" s="62"/>
      <c r="G306" s="59"/>
      <c r="H306" s="59"/>
      <c r="I306" s="59"/>
      <c r="J306" s="67"/>
      <c r="K306" s="67"/>
      <c r="L306" s="67"/>
      <c r="M306" s="192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</row>
    <row r="307" spans="1:27" ht="12.75">
      <c r="A307" s="59"/>
      <c r="B307" s="59"/>
      <c r="C307" s="128"/>
      <c r="D307" s="62"/>
      <c r="E307" s="264"/>
      <c r="F307" s="62"/>
      <c r="G307" s="59"/>
      <c r="H307" s="59"/>
      <c r="I307" s="59"/>
      <c r="J307" s="67"/>
      <c r="K307" s="67"/>
      <c r="L307" s="67"/>
      <c r="M307" s="192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</row>
    <row r="308" spans="1:27" ht="12.75">
      <c r="A308" s="59"/>
      <c r="B308" s="59"/>
      <c r="C308" s="128"/>
      <c r="D308" s="62"/>
      <c r="E308" s="264"/>
      <c r="F308" s="62"/>
      <c r="G308" s="59"/>
      <c r="H308" s="59"/>
      <c r="I308" s="59"/>
      <c r="J308" s="67"/>
      <c r="K308" s="67"/>
      <c r="L308" s="67"/>
      <c r="M308" s="192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</row>
    <row r="309" spans="1:27" ht="12.75">
      <c r="A309" s="59"/>
      <c r="B309" s="59"/>
      <c r="C309" s="128"/>
      <c r="D309" s="62"/>
      <c r="E309" s="264"/>
      <c r="F309" s="62"/>
      <c r="G309" s="59"/>
      <c r="H309" s="59"/>
      <c r="I309" s="59"/>
      <c r="J309" s="67"/>
      <c r="K309" s="67"/>
      <c r="L309" s="67"/>
      <c r="M309" s="192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</row>
    <row r="310" spans="1:27" ht="12.75">
      <c r="A310" s="62"/>
      <c r="B310" s="62"/>
      <c r="C310" s="128"/>
      <c r="D310" s="62"/>
      <c r="E310" s="264"/>
      <c r="F310" s="62"/>
      <c r="G310" s="62"/>
      <c r="H310" s="62"/>
      <c r="I310" s="62"/>
      <c r="J310" s="67"/>
      <c r="K310" s="67"/>
      <c r="L310" s="67"/>
      <c r="M310" s="19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</row>
    <row r="311" spans="1:27" ht="12.75">
      <c r="A311" s="62"/>
      <c r="B311" s="62"/>
      <c r="C311" s="128"/>
      <c r="D311" s="62"/>
      <c r="E311" s="264"/>
      <c r="F311" s="62"/>
      <c r="G311" s="62"/>
      <c r="H311" s="62"/>
      <c r="I311" s="62"/>
      <c r="J311" s="67"/>
      <c r="K311" s="67"/>
      <c r="L311" s="67"/>
      <c r="M311" s="19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</row>
    <row r="312" spans="1:27" ht="12.75">
      <c r="A312" s="59"/>
      <c r="B312" s="59"/>
      <c r="C312" s="128"/>
      <c r="D312" s="59"/>
      <c r="E312" s="264"/>
      <c r="F312" s="59"/>
      <c r="G312" s="59"/>
      <c r="H312" s="59"/>
      <c r="I312" s="59"/>
      <c r="J312" s="67"/>
      <c r="K312" s="67"/>
      <c r="L312" s="67"/>
      <c r="M312" s="192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</row>
    <row r="313" spans="1:27" ht="12.75">
      <c r="A313" s="59"/>
      <c r="B313" s="59"/>
      <c r="C313" s="128"/>
      <c r="D313" s="59"/>
      <c r="E313" s="264"/>
      <c r="F313" s="59"/>
      <c r="G313" s="59"/>
      <c r="H313" s="59"/>
      <c r="I313" s="59"/>
      <c r="J313" s="67"/>
      <c r="K313" s="67"/>
      <c r="L313" s="67"/>
      <c r="M313" s="192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</row>
    <row r="314" spans="1:27" ht="12.75">
      <c r="A314" s="59"/>
      <c r="B314" s="59"/>
      <c r="C314" s="128"/>
      <c r="D314" s="59"/>
      <c r="E314" s="264"/>
      <c r="F314" s="59"/>
      <c r="G314" s="59"/>
      <c r="H314" s="59"/>
      <c r="I314" s="59"/>
      <c r="J314" s="67"/>
      <c r="K314" s="67"/>
      <c r="L314" s="67"/>
      <c r="M314" s="192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</row>
    <row r="315" spans="1:27" ht="12.75">
      <c r="A315" s="59"/>
      <c r="B315" s="59"/>
      <c r="C315" s="128"/>
      <c r="D315" s="59"/>
      <c r="E315" s="264"/>
      <c r="F315" s="59"/>
      <c r="G315" s="59"/>
      <c r="H315" s="59"/>
      <c r="I315" s="59"/>
      <c r="J315" s="67"/>
      <c r="K315" s="67"/>
      <c r="L315" s="67"/>
      <c r="M315" s="192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</row>
    <row r="316" spans="1:27" ht="12.75">
      <c r="A316" s="59"/>
      <c r="B316" s="59"/>
      <c r="C316" s="128"/>
      <c r="D316" s="59"/>
      <c r="E316" s="264"/>
      <c r="F316" s="59"/>
      <c r="G316" s="59"/>
      <c r="H316" s="59"/>
      <c r="I316" s="59"/>
      <c r="J316" s="67"/>
      <c r="K316" s="67"/>
      <c r="L316" s="67"/>
      <c r="M316" s="192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</row>
    <row r="317" spans="1:27" ht="12.75">
      <c r="A317" s="59"/>
      <c r="B317" s="59"/>
      <c r="C317" s="128"/>
      <c r="D317" s="59"/>
      <c r="E317" s="264"/>
      <c r="F317" s="59"/>
      <c r="G317" s="59"/>
      <c r="H317" s="59"/>
      <c r="I317" s="59"/>
      <c r="J317" s="67"/>
      <c r="K317" s="67"/>
      <c r="L317" s="67"/>
      <c r="M317" s="192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</row>
    <row r="318" spans="1:27" ht="12.75">
      <c r="A318" s="59"/>
      <c r="B318" s="59"/>
      <c r="C318" s="128"/>
      <c r="D318" s="59"/>
      <c r="E318" s="264"/>
      <c r="F318" s="59"/>
      <c r="G318" s="59"/>
      <c r="H318" s="59"/>
      <c r="I318" s="59"/>
      <c r="J318" s="67"/>
      <c r="K318" s="67"/>
      <c r="L318" s="67"/>
      <c r="M318" s="192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</row>
    <row r="319" spans="1:27" ht="12.75">
      <c r="A319" s="59"/>
      <c r="B319" s="59"/>
      <c r="C319" s="128"/>
      <c r="D319" s="59"/>
      <c r="E319" s="264"/>
      <c r="F319" s="59"/>
      <c r="G319" s="59"/>
      <c r="H319" s="59"/>
      <c r="I319" s="59"/>
      <c r="J319" s="67"/>
      <c r="K319" s="67"/>
      <c r="L319" s="67"/>
      <c r="M319" s="192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</row>
    <row r="320" spans="1:27" ht="12.75">
      <c r="A320" s="59"/>
      <c r="B320" s="59"/>
      <c r="C320" s="128"/>
      <c r="D320" s="59"/>
      <c r="E320" s="264"/>
      <c r="F320" s="59"/>
      <c r="G320" s="59"/>
      <c r="H320" s="59"/>
      <c r="I320" s="59"/>
      <c r="J320" s="67"/>
      <c r="K320" s="67"/>
      <c r="L320" s="67"/>
      <c r="M320" s="192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</row>
    <row r="321" spans="1:27" ht="12.75">
      <c r="A321" s="59"/>
      <c r="B321" s="59"/>
      <c r="C321" s="128"/>
      <c r="D321" s="59"/>
      <c r="E321" s="264"/>
      <c r="F321" s="59"/>
      <c r="G321" s="59"/>
      <c r="H321" s="59"/>
      <c r="I321" s="59"/>
      <c r="J321" s="67"/>
      <c r="K321" s="67"/>
      <c r="L321" s="67"/>
      <c r="M321" s="192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</row>
    <row r="322" spans="1:27" ht="12.75">
      <c r="A322" s="59"/>
      <c r="B322" s="59"/>
      <c r="C322" s="128"/>
      <c r="D322" s="59"/>
      <c r="E322" s="264"/>
      <c r="F322" s="59"/>
      <c r="G322" s="59"/>
      <c r="H322" s="59"/>
      <c r="I322" s="59"/>
      <c r="J322" s="67"/>
      <c r="K322" s="67"/>
      <c r="L322" s="67"/>
      <c r="M322" s="192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</row>
    <row r="323" spans="1:27" ht="12.75">
      <c r="A323" s="59"/>
      <c r="B323" s="59"/>
      <c r="C323" s="128"/>
      <c r="D323" s="59"/>
      <c r="E323" s="264"/>
      <c r="F323" s="59"/>
      <c r="G323" s="59"/>
      <c r="H323" s="59"/>
      <c r="I323" s="59"/>
      <c r="J323" s="67"/>
      <c r="K323" s="67"/>
      <c r="L323" s="67"/>
      <c r="M323" s="192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</row>
    <row r="324" spans="1:27" ht="12.75">
      <c r="A324" s="59"/>
      <c r="B324" s="59"/>
      <c r="C324" s="128"/>
      <c r="D324" s="59"/>
      <c r="E324" s="264"/>
      <c r="F324" s="59"/>
      <c r="G324" s="59"/>
      <c r="H324" s="59"/>
      <c r="I324" s="59"/>
      <c r="J324" s="67"/>
      <c r="K324" s="67"/>
      <c r="L324" s="67"/>
      <c r="M324" s="192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</row>
    <row r="325" spans="1:27" ht="12.75">
      <c r="A325" s="59"/>
      <c r="B325" s="59"/>
      <c r="C325" s="128"/>
      <c r="D325" s="59"/>
      <c r="E325" s="264"/>
      <c r="F325" s="59"/>
      <c r="G325" s="59"/>
      <c r="H325" s="59"/>
      <c r="I325" s="59"/>
      <c r="J325" s="67"/>
      <c r="K325" s="67"/>
      <c r="L325" s="67"/>
      <c r="M325" s="192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</row>
    <row r="326" spans="1:27" ht="12.75">
      <c r="A326" s="59"/>
      <c r="B326" s="59"/>
      <c r="C326" s="128"/>
      <c r="D326" s="59"/>
      <c r="E326" s="264"/>
      <c r="F326" s="59"/>
      <c r="G326" s="59"/>
      <c r="H326" s="59"/>
      <c r="I326" s="59"/>
      <c r="J326" s="67"/>
      <c r="K326" s="67"/>
      <c r="L326" s="67"/>
      <c r="M326" s="192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</row>
    <row r="327" spans="1:27" ht="12.75">
      <c r="A327" s="59"/>
      <c r="B327" s="59"/>
      <c r="C327" s="128"/>
      <c r="D327" s="59"/>
      <c r="E327" s="264"/>
      <c r="F327" s="59"/>
      <c r="G327" s="59"/>
      <c r="H327" s="59"/>
      <c r="I327" s="59"/>
      <c r="J327" s="67"/>
      <c r="K327" s="67"/>
      <c r="L327" s="67"/>
      <c r="M327" s="192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</row>
    <row r="328" spans="1:27" ht="16.5" customHeight="1">
      <c r="A328" s="59"/>
      <c r="B328" s="59"/>
      <c r="C328" s="128"/>
      <c r="D328" s="59"/>
      <c r="E328" s="264"/>
      <c r="F328" s="59"/>
      <c r="G328" s="59"/>
      <c r="H328" s="59"/>
      <c r="I328" s="59"/>
      <c r="J328" s="67"/>
      <c r="K328" s="67"/>
      <c r="L328" s="67"/>
      <c r="M328" s="192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</row>
    <row r="329" spans="1:27" ht="12.75">
      <c r="A329" s="59"/>
      <c r="B329" s="59"/>
      <c r="C329" s="128"/>
      <c r="D329" s="59"/>
      <c r="E329" s="264"/>
      <c r="F329" s="59"/>
      <c r="G329" s="59"/>
      <c r="H329" s="59"/>
      <c r="I329" s="59"/>
      <c r="J329" s="67"/>
      <c r="K329" s="67"/>
      <c r="L329" s="67"/>
      <c r="M329" s="192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</row>
    <row r="330" spans="1:27" ht="12.75">
      <c r="A330" s="59"/>
      <c r="B330" s="59"/>
      <c r="C330" s="128"/>
      <c r="D330" s="59"/>
      <c r="E330" s="264"/>
      <c r="F330" s="59"/>
      <c r="G330" s="59"/>
      <c r="H330" s="59"/>
      <c r="I330" s="59"/>
      <c r="J330" s="67"/>
      <c r="K330" s="67"/>
      <c r="L330" s="67"/>
      <c r="M330" s="192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</row>
    <row r="331" spans="1:27" ht="12.75">
      <c r="A331" s="59"/>
      <c r="B331" s="59"/>
      <c r="C331" s="128"/>
      <c r="D331" s="59"/>
      <c r="E331" s="264"/>
      <c r="F331" s="59"/>
      <c r="G331" s="59"/>
      <c r="H331" s="59"/>
      <c r="I331" s="59"/>
      <c r="J331" s="67"/>
      <c r="K331" s="67"/>
      <c r="L331" s="67"/>
      <c r="M331" s="192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</row>
    <row r="332" spans="1:27" ht="12.75">
      <c r="A332" s="59"/>
      <c r="B332" s="59"/>
      <c r="C332" s="128"/>
      <c r="D332" s="59"/>
      <c r="E332" s="264"/>
      <c r="F332" s="59"/>
      <c r="G332" s="59"/>
      <c r="H332" s="59"/>
      <c r="I332" s="59"/>
      <c r="J332" s="67"/>
      <c r="K332" s="67"/>
      <c r="L332" s="67"/>
      <c r="M332" s="192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</row>
    <row r="333" spans="1:27" ht="12.75">
      <c r="A333" s="59"/>
      <c r="B333" s="59"/>
      <c r="C333" s="128"/>
      <c r="D333" s="59"/>
      <c r="E333" s="264"/>
      <c r="F333" s="59"/>
      <c r="G333" s="59"/>
      <c r="H333" s="59"/>
      <c r="I333" s="59"/>
      <c r="J333" s="67"/>
      <c r="K333" s="67"/>
      <c r="L333" s="67"/>
      <c r="M333" s="192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</row>
    <row r="334" spans="1:27" ht="12.75">
      <c r="A334" s="59"/>
      <c r="B334" s="59"/>
      <c r="C334" s="128"/>
      <c r="D334" s="59"/>
      <c r="E334" s="264"/>
      <c r="F334" s="59"/>
      <c r="G334" s="59"/>
      <c r="H334" s="59"/>
      <c r="I334" s="59"/>
      <c r="J334" s="67"/>
      <c r="K334" s="67"/>
      <c r="L334" s="67"/>
      <c r="M334" s="192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</row>
    <row r="335" spans="1:27" ht="12.75">
      <c r="A335" s="59"/>
      <c r="B335" s="59"/>
      <c r="C335" s="128"/>
      <c r="D335" s="59"/>
      <c r="E335" s="264"/>
      <c r="F335" s="59"/>
      <c r="G335" s="59"/>
      <c r="H335" s="59"/>
      <c r="I335" s="59"/>
      <c r="J335" s="67"/>
      <c r="K335" s="67"/>
      <c r="L335" s="67"/>
      <c r="M335" s="192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</row>
    <row r="336" spans="1:27" ht="12.75">
      <c r="A336" s="59"/>
      <c r="B336" s="59"/>
      <c r="C336" s="128"/>
      <c r="D336" s="59"/>
      <c r="E336" s="264"/>
      <c r="F336" s="59"/>
      <c r="G336" s="59"/>
      <c r="H336" s="59"/>
      <c r="I336" s="59"/>
      <c r="J336" s="67"/>
      <c r="K336" s="67"/>
      <c r="L336" s="67"/>
      <c r="M336" s="192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</row>
    <row r="337" spans="1:27" ht="12.75">
      <c r="A337" s="59"/>
      <c r="B337" s="59"/>
      <c r="C337" s="128"/>
      <c r="D337" s="59"/>
      <c r="E337" s="264"/>
      <c r="F337" s="59"/>
      <c r="G337" s="59"/>
      <c r="H337" s="59"/>
      <c r="I337" s="59"/>
      <c r="J337" s="67"/>
      <c r="K337" s="67"/>
      <c r="L337" s="67"/>
      <c r="M337" s="192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</row>
    <row r="338" spans="1:27" ht="12.75">
      <c r="A338" s="59"/>
      <c r="B338" s="59"/>
      <c r="C338" s="128"/>
      <c r="D338" s="59"/>
      <c r="E338" s="264"/>
      <c r="F338" s="59"/>
      <c r="G338" s="59"/>
      <c r="H338" s="59"/>
      <c r="I338" s="59"/>
      <c r="J338" s="67"/>
      <c r="K338" s="67"/>
      <c r="L338" s="67"/>
      <c r="M338" s="192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</row>
    <row r="339" spans="1:27" ht="12.75">
      <c r="A339" s="59"/>
      <c r="B339" s="59"/>
      <c r="C339" s="128"/>
      <c r="D339" s="59"/>
      <c r="E339" s="264"/>
      <c r="F339" s="59"/>
      <c r="G339" s="59"/>
      <c r="H339" s="59"/>
      <c r="I339" s="59"/>
      <c r="J339" s="67"/>
      <c r="K339" s="67"/>
      <c r="L339" s="67"/>
      <c r="M339" s="192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</row>
    <row r="340" spans="1:27" ht="12.75">
      <c r="A340" s="59"/>
      <c r="B340" s="59"/>
      <c r="C340" s="128"/>
      <c r="D340" s="59"/>
      <c r="E340" s="264"/>
      <c r="F340" s="59"/>
      <c r="G340" s="59"/>
      <c r="H340" s="59"/>
      <c r="I340" s="59"/>
      <c r="J340" s="67"/>
      <c r="K340" s="67"/>
      <c r="L340" s="67"/>
      <c r="M340" s="192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</row>
    <row r="341" spans="1:27" ht="12.75">
      <c r="A341" s="59"/>
      <c r="B341" s="59"/>
      <c r="C341" s="128"/>
      <c r="D341" s="59"/>
      <c r="E341" s="264"/>
      <c r="F341" s="59"/>
      <c r="G341" s="59"/>
      <c r="H341" s="59"/>
      <c r="I341" s="59"/>
      <c r="J341" s="67"/>
      <c r="K341" s="67"/>
      <c r="L341" s="67"/>
      <c r="M341" s="192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</row>
    <row r="342" spans="1:27" ht="12.75">
      <c r="A342" s="59"/>
      <c r="B342" s="59"/>
      <c r="C342" s="128"/>
      <c r="D342" s="59"/>
      <c r="E342" s="264"/>
      <c r="F342" s="59"/>
      <c r="G342" s="59"/>
      <c r="H342" s="59"/>
      <c r="I342" s="59"/>
      <c r="J342" s="67"/>
      <c r="K342" s="67"/>
      <c r="L342" s="67"/>
      <c r="M342" s="192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</row>
    <row r="343" spans="1:27" ht="12.75">
      <c r="A343" s="59"/>
      <c r="B343" s="59"/>
      <c r="C343" s="128"/>
      <c r="D343" s="59"/>
      <c r="E343" s="264"/>
      <c r="F343" s="59"/>
      <c r="G343" s="59"/>
      <c r="H343" s="59"/>
      <c r="I343" s="59"/>
      <c r="J343" s="67"/>
      <c r="K343" s="67"/>
      <c r="L343" s="67"/>
      <c r="M343" s="192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</row>
    <row r="344" spans="1:27" ht="12.75">
      <c r="A344" s="59"/>
      <c r="B344" s="59"/>
      <c r="C344" s="128"/>
      <c r="D344" s="59"/>
      <c r="E344" s="264"/>
      <c r="F344" s="59"/>
      <c r="G344" s="59"/>
      <c r="H344" s="59"/>
      <c r="I344" s="59"/>
      <c r="J344" s="67"/>
      <c r="K344" s="67"/>
      <c r="L344" s="67"/>
      <c r="M344" s="192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</row>
    <row r="345" spans="1:27" ht="12.75">
      <c r="A345" s="59"/>
      <c r="B345" s="59"/>
      <c r="C345" s="128"/>
      <c r="D345" s="59"/>
      <c r="E345" s="264"/>
      <c r="F345" s="59"/>
      <c r="G345" s="59"/>
      <c r="H345" s="59"/>
      <c r="I345" s="59"/>
      <c r="J345" s="67"/>
      <c r="K345" s="67"/>
      <c r="L345" s="67"/>
      <c r="M345" s="192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</row>
    <row r="346" spans="1:27" ht="12.75">
      <c r="A346" s="59"/>
      <c r="B346" s="59"/>
      <c r="C346" s="128"/>
      <c r="D346" s="59"/>
      <c r="E346" s="264"/>
      <c r="F346" s="59"/>
      <c r="G346" s="59"/>
      <c r="H346" s="59"/>
      <c r="I346" s="59"/>
      <c r="J346" s="67"/>
      <c r="K346" s="67"/>
      <c r="L346" s="67"/>
      <c r="M346" s="192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</row>
    <row r="347" spans="1:27" ht="12.75">
      <c r="A347" s="59"/>
      <c r="B347" s="59"/>
      <c r="C347" s="128"/>
      <c r="D347" s="59"/>
      <c r="E347" s="264"/>
      <c r="F347" s="59"/>
      <c r="G347" s="59"/>
      <c r="H347" s="59"/>
      <c r="I347" s="59"/>
      <c r="J347" s="67"/>
      <c r="K347" s="67"/>
      <c r="L347" s="67"/>
      <c r="M347" s="192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</row>
    <row r="348" spans="1:27" ht="12.75">
      <c r="A348" s="59"/>
      <c r="B348" s="59"/>
      <c r="C348" s="128"/>
      <c r="D348" s="59"/>
      <c r="E348" s="264"/>
      <c r="F348" s="59"/>
      <c r="G348" s="59"/>
      <c r="H348" s="59"/>
      <c r="I348" s="59"/>
      <c r="J348" s="67"/>
      <c r="K348" s="67"/>
      <c r="L348" s="67"/>
      <c r="M348" s="192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</row>
    <row r="349" spans="1:27" ht="12.75">
      <c r="A349" s="59"/>
      <c r="B349" s="59"/>
      <c r="C349" s="128"/>
      <c r="D349" s="59"/>
      <c r="E349" s="264"/>
      <c r="F349" s="59"/>
      <c r="G349" s="59"/>
      <c r="H349" s="59"/>
      <c r="I349" s="59"/>
      <c r="J349" s="67"/>
      <c r="K349" s="67"/>
      <c r="L349" s="67"/>
      <c r="M349" s="192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</row>
    <row r="350" spans="1:27" ht="12.75">
      <c r="A350" s="59"/>
      <c r="B350" s="59"/>
      <c r="C350" s="128"/>
      <c r="D350" s="59"/>
      <c r="E350" s="264"/>
      <c r="F350" s="59"/>
      <c r="G350" s="59"/>
      <c r="H350" s="59"/>
      <c r="I350" s="59"/>
      <c r="J350" s="67"/>
      <c r="K350" s="67"/>
      <c r="L350" s="67"/>
      <c r="M350" s="192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</row>
    <row r="351" spans="1:27" ht="12.75">
      <c r="A351" s="59"/>
      <c r="B351" s="59"/>
      <c r="C351" s="128"/>
      <c r="D351" s="59"/>
      <c r="E351" s="264"/>
      <c r="F351" s="59"/>
      <c r="G351" s="59"/>
      <c r="H351" s="59"/>
      <c r="I351" s="59"/>
      <c r="J351" s="67"/>
      <c r="K351" s="67"/>
      <c r="L351" s="67"/>
      <c r="M351" s="192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</row>
    <row r="352" spans="1:27" ht="12.75">
      <c r="A352" s="59"/>
      <c r="B352" s="59"/>
      <c r="C352" s="128"/>
      <c r="D352" s="59"/>
      <c r="E352" s="264"/>
      <c r="F352" s="59"/>
      <c r="G352" s="59"/>
      <c r="H352" s="59"/>
      <c r="I352" s="59"/>
      <c r="J352" s="67"/>
      <c r="K352" s="67"/>
      <c r="L352" s="67"/>
      <c r="M352" s="192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</row>
    <row r="353" spans="1:27" ht="12.75">
      <c r="A353" s="59"/>
      <c r="B353" s="59"/>
      <c r="C353" s="128"/>
      <c r="D353" s="59"/>
      <c r="E353" s="264"/>
      <c r="F353" s="59"/>
      <c r="G353" s="59"/>
      <c r="H353" s="59"/>
      <c r="I353" s="59"/>
      <c r="J353" s="67"/>
      <c r="K353" s="67"/>
      <c r="L353" s="67"/>
      <c r="M353" s="192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</row>
    <row r="354" spans="1:27" ht="12.75">
      <c r="A354" s="59"/>
      <c r="B354" s="59"/>
      <c r="C354" s="128"/>
      <c r="D354" s="59"/>
      <c r="E354" s="264"/>
      <c r="F354" s="59"/>
      <c r="G354" s="59"/>
      <c r="H354" s="59"/>
      <c r="I354" s="59"/>
      <c r="J354" s="67"/>
      <c r="K354" s="67"/>
      <c r="L354" s="67"/>
      <c r="M354" s="192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</row>
    <row r="355" spans="1:27" ht="12.75">
      <c r="A355" s="59"/>
      <c r="B355" s="59"/>
      <c r="C355" s="128"/>
      <c r="D355" s="59"/>
      <c r="E355" s="264"/>
      <c r="F355" s="59"/>
      <c r="G355" s="59"/>
      <c r="H355" s="59"/>
      <c r="I355" s="59"/>
      <c r="J355" s="67"/>
      <c r="K355" s="67"/>
      <c r="L355" s="67"/>
      <c r="M355" s="192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</row>
    <row r="356" spans="1:27" ht="12.75">
      <c r="A356" s="59"/>
      <c r="B356" s="59"/>
      <c r="C356" s="128"/>
      <c r="D356" s="59"/>
      <c r="E356" s="264"/>
      <c r="F356" s="59"/>
      <c r="G356" s="59"/>
      <c r="H356" s="59"/>
      <c r="I356" s="59"/>
      <c r="J356" s="67"/>
      <c r="K356" s="67"/>
      <c r="L356" s="67"/>
      <c r="M356" s="192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</row>
    <row r="357" spans="1:27" ht="12.75">
      <c r="A357" s="59"/>
      <c r="B357" s="59"/>
      <c r="C357" s="128"/>
      <c r="D357" s="59"/>
      <c r="E357" s="264"/>
      <c r="F357" s="59"/>
      <c r="G357" s="59"/>
      <c r="H357" s="59"/>
      <c r="I357" s="59"/>
      <c r="J357" s="67"/>
      <c r="K357" s="67"/>
      <c r="L357" s="67"/>
      <c r="M357" s="192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</row>
    <row r="358" spans="1:27" ht="12.75">
      <c r="A358" s="59"/>
      <c r="B358" s="59"/>
      <c r="C358" s="128"/>
      <c r="D358" s="59"/>
      <c r="E358" s="264"/>
      <c r="F358" s="59"/>
      <c r="G358" s="59"/>
      <c r="H358" s="59"/>
      <c r="I358" s="59"/>
      <c r="J358" s="67"/>
      <c r="K358" s="67"/>
      <c r="L358" s="67"/>
      <c r="M358" s="192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</row>
    <row r="359" spans="1:27" ht="12.75">
      <c r="A359" s="59"/>
      <c r="B359" s="59"/>
      <c r="C359" s="128"/>
      <c r="D359" s="59"/>
      <c r="E359" s="264"/>
      <c r="F359" s="59"/>
      <c r="G359" s="59"/>
      <c r="H359" s="59"/>
      <c r="I359" s="59"/>
      <c r="J359" s="67"/>
      <c r="K359" s="67"/>
      <c r="L359" s="67"/>
      <c r="M359" s="192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</row>
    <row r="360" spans="1:27" ht="12.75">
      <c r="A360" s="59"/>
      <c r="B360" s="59"/>
      <c r="C360" s="128"/>
      <c r="D360" s="59"/>
      <c r="E360" s="264"/>
      <c r="F360" s="59"/>
      <c r="G360" s="59"/>
      <c r="H360" s="59"/>
      <c r="I360" s="59"/>
      <c r="J360" s="67"/>
      <c r="K360" s="67"/>
      <c r="L360" s="67"/>
      <c r="M360" s="192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</row>
    <row r="361" spans="1:27" ht="12.75">
      <c r="A361" s="59"/>
      <c r="B361" s="59"/>
      <c r="C361" s="128"/>
      <c r="D361" s="59"/>
      <c r="E361" s="264"/>
      <c r="F361" s="59"/>
      <c r="G361" s="59"/>
      <c r="H361" s="59"/>
      <c r="I361" s="59"/>
      <c r="J361" s="67"/>
      <c r="K361" s="67"/>
      <c r="L361" s="67"/>
      <c r="M361" s="192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</row>
    <row r="362" spans="1:27" ht="12.75">
      <c r="A362" s="59"/>
      <c r="B362" s="59"/>
      <c r="C362" s="128"/>
      <c r="D362" s="59"/>
      <c r="E362" s="264"/>
      <c r="F362" s="59"/>
      <c r="G362" s="59"/>
      <c r="H362" s="59"/>
      <c r="I362" s="59"/>
      <c r="J362" s="67"/>
      <c r="K362" s="67"/>
      <c r="L362" s="67"/>
      <c r="M362" s="192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</row>
    <row r="363" spans="1:27" ht="12.75">
      <c r="A363" s="59"/>
      <c r="B363" s="59"/>
      <c r="C363" s="128"/>
      <c r="D363" s="59"/>
      <c r="E363" s="264"/>
      <c r="F363" s="59"/>
      <c r="G363" s="59"/>
      <c r="H363" s="59"/>
      <c r="I363" s="59"/>
      <c r="J363" s="67"/>
      <c r="K363" s="67"/>
      <c r="L363" s="67"/>
      <c r="M363" s="192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</row>
    <row r="364" spans="1:27" ht="12.75">
      <c r="A364" s="59"/>
      <c r="B364" s="59"/>
      <c r="C364" s="128"/>
      <c r="D364" s="59"/>
      <c r="E364" s="264"/>
      <c r="F364" s="59"/>
      <c r="G364" s="59"/>
      <c r="H364" s="59"/>
      <c r="I364" s="59"/>
      <c r="J364" s="67"/>
      <c r="K364" s="67"/>
      <c r="L364" s="67"/>
      <c r="M364" s="192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</row>
    <row r="365" spans="1:27" ht="12.75">
      <c r="A365" s="59"/>
      <c r="B365" s="59"/>
      <c r="C365" s="128"/>
      <c r="D365" s="59"/>
      <c r="E365" s="264"/>
      <c r="F365" s="59"/>
      <c r="G365" s="59"/>
      <c r="H365" s="59"/>
      <c r="I365" s="59"/>
      <c r="J365" s="67"/>
      <c r="K365" s="67"/>
      <c r="L365" s="67"/>
      <c r="M365" s="192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</row>
    <row r="366" spans="1:27" ht="12.75">
      <c r="A366" s="59"/>
      <c r="B366" s="59"/>
      <c r="C366" s="128"/>
      <c r="D366" s="59"/>
      <c r="E366" s="264"/>
      <c r="F366" s="59"/>
      <c r="G366" s="59"/>
      <c r="H366" s="59"/>
      <c r="I366" s="59"/>
      <c r="J366" s="67"/>
      <c r="K366" s="67"/>
      <c r="L366" s="67"/>
      <c r="M366" s="192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</row>
    <row r="367" spans="1:27" ht="12.75">
      <c r="A367" s="59"/>
      <c r="B367" s="59"/>
      <c r="C367" s="128"/>
      <c r="D367" s="59"/>
      <c r="E367" s="264"/>
      <c r="F367" s="59"/>
      <c r="G367" s="59"/>
      <c r="H367" s="59"/>
      <c r="I367" s="59"/>
      <c r="J367" s="67"/>
      <c r="K367" s="67"/>
      <c r="L367" s="67"/>
      <c r="M367" s="192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</row>
    <row r="368" spans="1:27" ht="12.75">
      <c r="A368" s="59"/>
      <c r="B368" s="59"/>
      <c r="C368" s="128"/>
      <c r="D368" s="59"/>
      <c r="E368" s="264"/>
      <c r="F368" s="59"/>
      <c r="G368" s="59"/>
      <c r="H368" s="59"/>
      <c r="I368" s="59"/>
      <c r="J368" s="67"/>
      <c r="K368" s="67"/>
      <c r="L368" s="67"/>
      <c r="M368" s="192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</row>
    <row r="369" spans="1:27" ht="12.75">
      <c r="A369" s="59"/>
      <c r="B369" s="59"/>
      <c r="C369" s="128"/>
      <c r="D369" s="59"/>
      <c r="E369" s="264"/>
      <c r="F369" s="59"/>
      <c r="G369" s="59"/>
      <c r="H369" s="59"/>
      <c r="I369" s="59"/>
      <c r="J369" s="67"/>
      <c r="K369" s="67"/>
      <c r="L369" s="67"/>
      <c r="M369" s="192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</row>
    <row r="370" spans="1:27" ht="12.75">
      <c r="A370" s="59"/>
      <c r="B370" s="59"/>
      <c r="C370" s="128"/>
      <c r="D370" s="59"/>
      <c r="E370" s="264"/>
      <c r="F370" s="59"/>
      <c r="G370" s="59"/>
      <c r="H370" s="59"/>
      <c r="I370" s="59"/>
      <c r="J370" s="67"/>
      <c r="K370" s="67"/>
      <c r="L370" s="67"/>
      <c r="M370" s="192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</row>
    <row r="371" spans="1:27" ht="12.75">
      <c r="A371" s="59"/>
      <c r="B371" s="59"/>
      <c r="C371" s="128"/>
      <c r="D371" s="59"/>
      <c r="E371" s="264"/>
      <c r="F371" s="59"/>
      <c r="G371" s="59"/>
      <c r="H371" s="59"/>
      <c r="I371" s="59"/>
      <c r="J371" s="67"/>
      <c r="K371" s="67"/>
      <c r="L371" s="67"/>
      <c r="M371" s="192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</row>
    <row r="372" spans="1:27" ht="12.75">
      <c r="A372" s="59"/>
      <c r="B372" s="59"/>
      <c r="C372" s="128"/>
      <c r="D372" s="59"/>
      <c r="E372" s="264"/>
      <c r="F372" s="59"/>
      <c r="G372" s="59"/>
      <c r="H372" s="59"/>
      <c r="I372" s="59"/>
      <c r="J372" s="67"/>
      <c r="K372" s="67"/>
      <c r="L372" s="67"/>
      <c r="M372" s="192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</row>
    <row r="373" spans="1:27" ht="12.75">
      <c r="A373" s="59"/>
      <c r="B373" s="59"/>
      <c r="C373" s="128"/>
      <c r="D373" s="59"/>
      <c r="E373" s="264"/>
      <c r="F373" s="59"/>
      <c r="G373" s="59"/>
      <c r="H373" s="59"/>
      <c r="I373" s="59"/>
      <c r="J373" s="67"/>
      <c r="K373" s="67"/>
      <c r="L373" s="67"/>
      <c r="M373" s="192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</row>
    <row r="374" spans="1:27" ht="12.75">
      <c r="A374" s="59"/>
      <c r="B374" s="59"/>
      <c r="C374" s="128"/>
      <c r="D374" s="59"/>
      <c r="E374" s="264"/>
      <c r="F374" s="59"/>
      <c r="G374" s="59"/>
      <c r="H374" s="59"/>
      <c r="I374" s="59"/>
      <c r="J374" s="67"/>
      <c r="K374" s="67"/>
      <c r="L374" s="67"/>
      <c r="M374" s="192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</row>
    <row r="375" spans="1:27" ht="12.75">
      <c r="A375" s="59"/>
      <c r="B375" s="59"/>
      <c r="C375" s="128"/>
      <c r="D375" s="59"/>
      <c r="E375" s="264"/>
      <c r="F375" s="59"/>
      <c r="G375" s="59"/>
      <c r="H375" s="59"/>
      <c r="I375" s="59"/>
      <c r="J375" s="67"/>
      <c r="K375" s="67"/>
      <c r="L375" s="67"/>
      <c r="M375" s="192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</row>
    <row r="376" spans="1:27" ht="12.75">
      <c r="A376" s="59"/>
      <c r="B376" s="59"/>
      <c r="C376" s="128"/>
      <c r="D376" s="59"/>
      <c r="E376" s="264"/>
      <c r="F376" s="59"/>
      <c r="G376" s="59"/>
      <c r="H376" s="59"/>
      <c r="I376" s="59"/>
      <c r="J376" s="67"/>
      <c r="K376" s="67"/>
      <c r="L376" s="67"/>
      <c r="M376" s="192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</row>
    <row r="377" spans="1:27" ht="12.75">
      <c r="A377" s="59"/>
      <c r="B377" s="59"/>
      <c r="C377" s="128"/>
      <c r="D377" s="59"/>
      <c r="E377" s="264"/>
      <c r="F377" s="59"/>
      <c r="G377" s="59"/>
      <c r="H377" s="59"/>
      <c r="I377" s="59"/>
      <c r="J377" s="67"/>
      <c r="K377" s="67"/>
      <c r="L377" s="67"/>
      <c r="M377" s="192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</row>
    <row r="378" spans="1:27" ht="12.75">
      <c r="A378" s="59"/>
      <c r="B378" s="59"/>
      <c r="C378" s="128"/>
      <c r="D378" s="59"/>
      <c r="E378" s="264"/>
      <c r="F378" s="59"/>
      <c r="G378" s="59"/>
      <c r="H378" s="59"/>
      <c r="I378" s="59"/>
      <c r="J378" s="67"/>
      <c r="K378" s="67"/>
      <c r="L378" s="67"/>
      <c r="M378" s="192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</row>
    <row r="379" spans="1:27" ht="12.75">
      <c r="A379" s="59"/>
      <c r="B379" s="59"/>
      <c r="C379" s="128"/>
      <c r="D379" s="59"/>
      <c r="E379" s="264"/>
      <c r="F379" s="59"/>
      <c r="G379" s="59"/>
      <c r="H379" s="59"/>
      <c r="I379" s="59"/>
      <c r="J379" s="67"/>
      <c r="K379" s="67"/>
      <c r="L379" s="67"/>
      <c r="M379" s="192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</row>
    <row r="380" spans="1:27" ht="12.75">
      <c r="A380" s="59"/>
      <c r="B380" s="59"/>
      <c r="C380" s="128"/>
      <c r="D380" s="59"/>
      <c r="E380" s="264"/>
      <c r="F380" s="59"/>
      <c r="G380" s="59"/>
      <c r="H380" s="59"/>
      <c r="I380" s="59"/>
      <c r="J380" s="67"/>
      <c r="K380" s="67"/>
      <c r="L380" s="67"/>
      <c r="M380" s="192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</row>
    <row r="381" spans="1:27" ht="12.75">
      <c r="A381" s="59"/>
      <c r="B381" s="59"/>
      <c r="C381" s="128"/>
      <c r="D381" s="59"/>
      <c r="E381" s="264"/>
      <c r="F381" s="59"/>
      <c r="G381" s="59"/>
      <c r="H381" s="59"/>
      <c r="I381" s="59"/>
      <c r="J381" s="67"/>
      <c r="K381" s="67"/>
      <c r="L381" s="67"/>
      <c r="M381" s="192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</row>
    <row r="382" spans="1:27" ht="12.75">
      <c r="A382" s="59"/>
      <c r="B382" s="59"/>
      <c r="C382" s="128"/>
      <c r="D382" s="59"/>
      <c r="E382" s="264"/>
      <c r="F382" s="59"/>
      <c r="G382" s="59"/>
      <c r="H382" s="59"/>
      <c r="I382" s="59"/>
      <c r="J382" s="67"/>
      <c r="K382" s="67"/>
      <c r="L382" s="67"/>
      <c r="M382" s="192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</row>
    <row r="383" spans="1:27" ht="12.75">
      <c r="A383" s="59"/>
      <c r="B383" s="59"/>
      <c r="C383" s="128"/>
      <c r="D383" s="59"/>
      <c r="E383" s="264"/>
      <c r="F383" s="59"/>
      <c r="G383" s="59"/>
      <c r="H383" s="59"/>
      <c r="I383" s="59"/>
      <c r="J383" s="67"/>
      <c r="K383" s="67"/>
      <c r="L383" s="67"/>
      <c r="M383" s="192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</row>
    <row r="384" spans="1:27" ht="12.75">
      <c r="A384" s="59"/>
      <c r="B384" s="59"/>
      <c r="C384" s="128"/>
      <c r="D384" s="59"/>
      <c r="E384" s="264"/>
      <c r="F384" s="59"/>
      <c r="G384" s="59"/>
      <c r="H384" s="59"/>
      <c r="I384" s="59"/>
      <c r="J384" s="67"/>
      <c r="K384" s="67"/>
      <c r="L384" s="67"/>
      <c r="M384" s="192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</row>
    <row r="385" spans="1:27" ht="12.75">
      <c r="A385" s="59"/>
      <c r="B385" s="59"/>
      <c r="C385" s="128"/>
      <c r="D385" s="59"/>
      <c r="E385" s="264"/>
      <c r="F385" s="59"/>
      <c r="G385" s="59"/>
      <c r="H385" s="59"/>
      <c r="I385" s="59"/>
      <c r="J385" s="67"/>
      <c r="K385" s="67"/>
      <c r="L385" s="67"/>
      <c r="M385" s="192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</row>
    <row r="386" spans="1:27" ht="12.75">
      <c r="A386" s="59"/>
      <c r="B386" s="59"/>
      <c r="C386" s="128"/>
      <c r="D386" s="59"/>
      <c r="E386" s="264"/>
      <c r="F386" s="59"/>
      <c r="G386" s="59"/>
      <c r="H386" s="59"/>
      <c r="I386" s="59"/>
      <c r="J386" s="67"/>
      <c r="K386" s="67"/>
      <c r="L386" s="67"/>
      <c r="M386" s="192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</row>
    <row r="387" spans="1:27" ht="12.75">
      <c r="A387" s="59"/>
      <c r="B387" s="59"/>
      <c r="C387" s="128"/>
      <c r="D387" s="59"/>
      <c r="E387" s="264"/>
      <c r="F387" s="59"/>
      <c r="G387" s="59"/>
      <c r="H387" s="59"/>
      <c r="I387" s="59"/>
      <c r="J387" s="67"/>
      <c r="K387" s="67"/>
      <c r="L387" s="67"/>
      <c r="M387" s="192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</row>
    <row r="388" spans="1:27" ht="12.75">
      <c r="A388" s="59"/>
      <c r="B388" s="59"/>
      <c r="C388" s="128"/>
      <c r="D388" s="59"/>
      <c r="E388" s="264"/>
      <c r="F388" s="59"/>
      <c r="G388" s="59"/>
      <c r="H388" s="59"/>
      <c r="I388" s="59"/>
      <c r="J388" s="67"/>
      <c r="K388" s="67"/>
      <c r="L388" s="67"/>
      <c r="M388" s="192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</row>
    <row r="389" spans="1:27" ht="12.75">
      <c r="A389" s="59"/>
      <c r="B389" s="59"/>
      <c r="C389" s="128"/>
      <c r="D389" s="59"/>
      <c r="E389" s="264"/>
      <c r="F389" s="59"/>
      <c r="G389" s="59"/>
      <c r="H389" s="59"/>
      <c r="I389" s="59"/>
      <c r="J389" s="67"/>
      <c r="K389" s="67"/>
      <c r="L389" s="67"/>
      <c r="M389" s="192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</row>
    <row r="390" spans="1:27" ht="12.75">
      <c r="A390" s="59"/>
      <c r="B390" s="59"/>
      <c r="C390" s="128"/>
      <c r="D390" s="59"/>
      <c r="E390" s="264"/>
      <c r="F390" s="59"/>
      <c r="G390" s="59"/>
      <c r="H390" s="59"/>
      <c r="I390" s="59"/>
      <c r="J390" s="67"/>
      <c r="K390" s="67"/>
      <c r="L390" s="67"/>
      <c r="M390" s="192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</row>
    <row r="391" spans="1:27" ht="12.75">
      <c r="A391" s="59"/>
      <c r="B391" s="59"/>
      <c r="C391" s="128"/>
      <c r="D391" s="59"/>
      <c r="E391" s="264"/>
      <c r="F391" s="59"/>
      <c r="G391" s="59"/>
      <c r="H391" s="59"/>
      <c r="I391" s="59"/>
      <c r="J391" s="67"/>
      <c r="K391" s="67"/>
      <c r="L391" s="67"/>
      <c r="M391" s="192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</row>
    <row r="392" spans="1:27" ht="12.75">
      <c r="A392" s="59"/>
      <c r="B392" s="59"/>
      <c r="C392" s="128"/>
      <c r="D392" s="59"/>
      <c r="E392" s="264"/>
      <c r="F392" s="59"/>
      <c r="G392" s="59"/>
      <c r="H392" s="59"/>
      <c r="I392" s="59"/>
      <c r="J392" s="67"/>
      <c r="K392" s="67"/>
      <c r="L392" s="67"/>
      <c r="M392" s="192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</row>
    <row r="393" spans="1:27" ht="12.75">
      <c r="A393" s="59"/>
      <c r="B393" s="59"/>
      <c r="C393" s="128"/>
      <c r="D393" s="59"/>
      <c r="E393" s="264"/>
      <c r="F393" s="59"/>
      <c r="G393" s="59"/>
      <c r="H393" s="59"/>
      <c r="I393" s="59"/>
      <c r="J393" s="67"/>
      <c r="K393" s="67"/>
      <c r="L393" s="67"/>
      <c r="M393" s="192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</row>
    <row r="394" spans="1:27" ht="12.75">
      <c r="A394" s="59"/>
      <c r="B394" s="59"/>
      <c r="C394" s="128"/>
      <c r="D394" s="59"/>
      <c r="E394" s="264"/>
      <c r="F394" s="59"/>
      <c r="G394" s="59"/>
      <c r="H394" s="59"/>
      <c r="I394" s="59"/>
      <c r="J394" s="67"/>
      <c r="K394" s="67"/>
      <c r="L394" s="67"/>
      <c r="M394" s="192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</row>
    <row r="395" spans="1:27" ht="12.75">
      <c r="A395" s="59"/>
      <c r="B395" s="59"/>
      <c r="C395" s="128"/>
      <c r="D395" s="59"/>
      <c r="E395" s="264"/>
      <c r="F395" s="59"/>
      <c r="G395" s="59"/>
      <c r="H395" s="59"/>
      <c r="I395" s="59"/>
      <c r="J395" s="67"/>
      <c r="K395" s="67"/>
      <c r="L395" s="67"/>
      <c r="M395" s="192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</row>
    <row r="396" spans="1:27" ht="12.75">
      <c r="A396" s="59"/>
      <c r="B396" s="59"/>
      <c r="C396" s="128"/>
      <c r="D396" s="59"/>
      <c r="E396" s="264"/>
      <c r="F396" s="59"/>
      <c r="G396" s="59"/>
      <c r="H396" s="59"/>
      <c r="I396" s="59"/>
      <c r="J396" s="67"/>
      <c r="K396" s="67"/>
      <c r="L396" s="67"/>
      <c r="M396" s="192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</row>
    <row r="397" spans="1:27" ht="12.75">
      <c r="A397" s="59"/>
      <c r="B397" s="59"/>
      <c r="C397" s="128"/>
      <c r="D397" s="59"/>
      <c r="E397" s="264"/>
      <c r="F397" s="59"/>
      <c r="G397" s="59"/>
      <c r="H397" s="59"/>
      <c r="I397" s="59"/>
      <c r="J397" s="67"/>
      <c r="K397" s="67"/>
      <c r="L397" s="67"/>
      <c r="M397" s="192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</row>
    <row r="398" spans="1:27" ht="12.75">
      <c r="A398" s="59"/>
      <c r="B398" s="59"/>
      <c r="C398" s="128"/>
      <c r="D398" s="59"/>
      <c r="E398" s="264"/>
      <c r="F398" s="59"/>
      <c r="G398" s="59"/>
      <c r="H398" s="59"/>
      <c r="I398" s="59"/>
      <c r="J398" s="67"/>
      <c r="K398" s="67"/>
      <c r="L398" s="67"/>
      <c r="M398" s="192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</row>
    <row r="399" spans="1:27" ht="12.75">
      <c r="A399" s="59"/>
      <c r="B399" s="59"/>
      <c r="C399" s="128"/>
      <c r="D399" s="59"/>
      <c r="E399" s="264"/>
      <c r="F399" s="59"/>
      <c r="G399" s="59"/>
      <c r="H399" s="59"/>
      <c r="I399" s="59"/>
      <c r="J399" s="67"/>
      <c r="K399" s="67"/>
      <c r="L399" s="67"/>
      <c r="M399" s="192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</row>
    <row r="400" spans="1:27" ht="12.75">
      <c r="A400" s="59"/>
      <c r="B400" s="59"/>
      <c r="C400" s="128"/>
      <c r="D400" s="59"/>
      <c r="E400" s="264"/>
      <c r="F400" s="59"/>
      <c r="G400" s="59"/>
      <c r="H400" s="59"/>
      <c r="I400" s="59"/>
      <c r="J400" s="67"/>
      <c r="K400" s="67"/>
      <c r="L400" s="67"/>
      <c r="M400" s="192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</row>
    <row r="401" spans="1:27" ht="12.75">
      <c r="A401" s="59"/>
      <c r="B401" s="59"/>
      <c r="C401" s="128"/>
      <c r="D401" s="59"/>
      <c r="E401" s="264"/>
      <c r="F401" s="59"/>
      <c r="G401" s="59"/>
      <c r="H401" s="59"/>
      <c r="I401" s="59"/>
      <c r="J401" s="67"/>
      <c r="K401" s="67"/>
      <c r="L401" s="67"/>
      <c r="M401" s="192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</row>
    <row r="402" spans="1:27" ht="12.75">
      <c r="A402" s="59"/>
      <c r="B402" s="59"/>
      <c r="C402" s="128"/>
      <c r="D402" s="59"/>
      <c r="E402" s="264"/>
      <c r="F402" s="59"/>
      <c r="G402" s="59"/>
      <c r="H402" s="59"/>
      <c r="I402" s="59"/>
      <c r="J402" s="67"/>
      <c r="K402" s="67"/>
      <c r="L402" s="67"/>
      <c r="M402" s="192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</row>
    <row r="403" spans="1:27" ht="12.75">
      <c r="A403" s="59"/>
      <c r="B403" s="59"/>
      <c r="C403" s="128"/>
      <c r="D403" s="59"/>
      <c r="E403" s="264"/>
      <c r="F403" s="59"/>
      <c r="G403" s="59"/>
      <c r="H403" s="59"/>
      <c r="I403" s="59"/>
      <c r="J403" s="67"/>
      <c r="K403" s="67"/>
      <c r="L403" s="67"/>
      <c r="M403" s="192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</row>
    <row r="404" spans="1:27" ht="12.75">
      <c r="A404" s="59"/>
      <c r="B404" s="59"/>
      <c r="C404" s="128"/>
      <c r="D404" s="59"/>
      <c r="E404" s="264"/>
      <c r="F404" s="59"/>
      <c r="G404" s="59"/>
      <c r="H404" s="59"/>
      <c r="I404" s="59"/>
      <c r="J404" s="67"/>
      <c r="K404" s="67"/>
      <c r="L404" s="67"/>
      <c r="M404" s="192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</row>
    <row r="405" spans="1:27" ht="12.75">
      <c r="A405" s="59"/>
      <c r="B405" s="59"/>
      <c r="C405" s="128"/>
      <c r="D405" s="59"/>
      <c r="E405" s="264"/>
      <c r="F405" s="59"/>
      <c r="G405" s="59"/>
      <c r="H405" s="59"/>
      <c r="I405" s="59"/>
      <c r="J405" s="67"/>
      <c r="K405" s="67"/>
      <c r="L405" s="67"/>
      <c r="M405" s="192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</row>
    <row r="406" spans="1:27" ht="12.75">
      <c r="A406" s="59"/>
      <c r="B406" s="59"/>
      <c r="C406" s="128"/>
      <c r="D406" s="59"/>
      <c r="E406" s="264"/>
      <c r="F406" s="59"/>
      <c r="G406" s="59"/>
      <c r="H406" s="59"/>
      <c r="I406" s="59"/>
      <c r="J406" s="67"/>
      <c r="K406" s="67"/>
      <c r="L406" s="67"/>
      <c r="M406" s="192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</row>
    <row r="407" spans="1:27" ht="12.75">
      <c r="A407" s="59"/>
      <c r="B407" s="59"/>
      <c r="C407" s="128"/>
      <c r="D407" s="59"/>
      <c r="E407" s="264"/>
      <c r="F407" s="59"/>
      <c r="G407" s="59"/>
      <c r="H407" s="59"/>
      <c r="I407" s="59"/>
      <c r="J407" s="67"/>
      <c r="K407" s="67"/>
      <c r="L407" s="67"/>
      <c r="M407" s="192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</row>
    <row r="408" spans="1:27" ht="12.75">
      <c r="A408" s="59"/>
      <c r="B408" s="59"/>
      <c r="C408" s="128"/>
      <c r="D408" s="59"/>
      <c r="E408" s="264"/>
      <c r="F408" s="59"/>
      <c r="G408" s="59"/>
      <c r="H408" s="59"/>
      <c r="I408" s="59"/>
      <c r="J408" s="67"/>
      <c r="K408" s="67"/>
      <c r="L408" s="67"/>
      <c r="M408" s="192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</row>
    <row r="409" spans="1:27" ht="12.75">
      <c r="A409" s="59"/>
      <c r="B409" s="59"/>
      <c r="C409" s="128"/>
      <c r="D409" s="59"/>
      <c r="E409" s="264"/>
      <c r="F409" s="59"/>
      <c r="G409" s="59"/>
      <c r="H409" s="59"/>
      <c r="I409" s="59"/>
      <c r="J409" s="67"/>
      <c r="K409" s="67"/>
      <c r="L409" s="67"/>
      <c r="M409" s="192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</row>
    <row r="410" spans="1:27" ht="12.75">
      <c r="A410" s="59"/>
      <c r="B410" s="59"/>
      <c r="C410" s="128"/>
      <c r="D410" s="59"/>
      <c r="E410" s="264"/>
      <c r="F410" s="59"/>
      <c r="G410" s="59"/>
      <c r="H410" s="59"/>
      <c r="I410" s="59"/>
      <c r="J410" s="67"/>
      <c r="K410" s="67"/>
      <c r="L410" s="67"/>
      <c r="M410" s="192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</row>
    <row r="411" spans="1:27" ht="12.75">
      <c r="A411" s="59"/>
      <c r="B411" s="59"/>
      <c r="C411" s="128"/>
      <c r="D411" s="59"/>
      <c r="E411" s="264"/>
      <c r="F411" s="59"/>
      <c r="G411" s="59"/>
      <c r="H411" s="59"/>
      <c r="I411" s="59"/>
      <c r="J411" s="67"/>
      <c r="K411" s="67"/>
      <c r="L411" s="67"/>
      <c r="M411" s="192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</row>
    <row r="412" spans="1:27" ht="12.75">
      <c r="A412" s="59"/>
      <c r="B412" s="59"/>
      <c r="C412" s="128"/>
      <c r="D412" s="59"/>
      <c r="E412" s="264"/>
      <c r="F412" s="59"/>
      <c r="G412" s="59"/>
      <c r="H412" s="59"/>
      <c r="I412" s="59"/>
      <c r="J412" s="67"/>
      <c r="K412" s="67"/>
      <c r="L412" s="67"/>
      <c r="M412" s="192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</row>
    <row r="413" spans="1:27" ht="12.75">
      <c r="A413" s="59"/>
      <c r="B413" s="59"/>
      <c r="C413" s="128"/>
      <c r="D413" s="59"/>
      <c r="E413" s="264"/>
      <c r="F413" s="59"/>
      <c r="G413" s="59"/>
      <c r="H413" s="59"/>
      <c r="I413" s="59"/>
      <c r="J413" s="67"/>
      <c r="K413" s="67"/>
      <c r="L413" s="67"/>
      <c r="M413" s="192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</row>
    <row r="414" spans="1:27" ht="12.75">
      <c r="A414" s="59"/>
      <c r="B414" s="59"/>
      <c r="C414" s="128"/>
      <c r="D414" s="59"/>
      <c r="E414" s="264"/>
      <c r="F414" s="59"/>
      <c r="G414" s="59"/>
      <c r="H414" s="59"/>
      <c r="I414" s="59"/>
      <c r="J414" s="67"/>
      <c r="K414" s="67"/>
      <c r="L414" s="67"/>
      <c r="M414" s="192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</row>
    <row r="415" spans="1:27" ht="12.75">
      <c r="A415" s="59"/>
      <c r="B415" s="59"/>
      <c r="C415" s="128"/>
      <c r="D415" s="59"/>
      <c r="E415" s="264"/>
      <c r="F415" s="59"/>
      <c r="G415" s="59"/>
      <c r="H415" s="59"/>
      <c r="I415" s="59"/>
      <c r="J415" s="67"/>
      <c r="K415" s="67"/>
      <c r="L415" s="67"/>
      <c r="M415" s="192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</row>
    <row r="416" spans="1:27" ht="12.75">
      <c r="A416" s="59"/>
      <c r="B416" s="59"/>
      <c r="C416" s="128"/>
      <c r="D416" s="59"/>
      <c r="E416" s="264"/>
      <c r="F416" s="59"/>
      <c r="G416" s="59"/>
      <c r="H416" s="59"/>
      <c r="I416" s="59"/>
      <c r="J416" s="67"/>
      <c r="K416" s="67"/>
      <c r="L416" s="67"/>
      <c r="M416" s="192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</row>
    <row r="417" spans="1:27" ht="12.75">
      <c r="A417" s="59"/>
      <c r="B417" s="59"/>
      <c r="C417" s="128"/>
      <c r="D417" s="59"/>
      <c r="E417" s="264"/>
      <c r="F417" s="59"/>
      <c r="G417" s="59"/>
      <c r="H417" s="59"/>
      <c r="I417" s="59"/>
      <c r="J417" s="67"/>
      <c r="K417" s="67"/>
      <c r="L417" s="67"/>
      <c r="M417" s="192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</row>
    <row r="418" spans="1:27" ht="12.75">
      <c r="A418" s="59"/>
      <c r="B418" s="59"/>
      <c r="C418" s="128"/>
      <c r="D418" s="59"/>
      <c r="E418" s="264"/>
      <c r="F418" s="59"/>
      <c r="G418" s="59"/>
      <c r="H418" s="59"/>
      <c r="I418" s="59"/>
      <c r="J418" s="67"/>
      <c r="K418" s="67"/>
      <c r="L418" s="67"/>
      <c r="M418" s="192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</row>
    <row r="419" spans="1:27" ht="12.75">
      <c r="A419" s="59"/>
      <c r="B419" s="59"/>
      <c r="C419" s="128"/>
      <c r="D419" s="59"/>
      <c r="E419" s="264"/>
      <c r="F419" s="59"/>
      <c r="G419" s="59"/>
      <c r="H419" s="59"/>
      <c r="I419" s="59"/>
      <c r="J419" s="67"/>
      <c r="K419" s="67"/>
      <c r="L419" s="67"/>
      <c r="M419" s="192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</row>
    <row r="420" spans="1:27" ht="12.75">
      <c r="A420" s="59"/>
      <c r="B420" s="59"/>
      <c r="C420" s="128"/>
      <c r="D420" s="59"/>
      <c r="E420" s="264"/>
      <c r="F420" s="59"/>
      <c r="G420" s="59"/>
      <c r="H420" s="59"/>
      <c r="I420" s="59"/>
      <c r="J420" s="67"/>
      <c r="K420" s="67"/>
      <c r="L420" s="67"/>
      <c r="M420" s="192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</row>
    <row r="421" spans="1:27" ht="12.75">
      <c r="A421" s="59"/>
      <c r="B421" s="59"/>
      <c r="C421" s="128"/>
      <c r="D421" s="59"/>
      <c r="E421" s="264"/>
      <c r="F421" s="59"/>
      <c r="G421" s="59"/>
      <c r="H421" s="59"/>
      <c r="I421" s="59"/>
      <c r="J421" s="67"/>
      <c r="K421" s="67"/>
      <c r="L421" s="67"/>
      <c r="M421" s="192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</row>
    <row r="422" spans="1:27" ht="12.75">
      <c r="A422" s="59"/>
      <c r="B422" s="59"/>
      <c r="C422" s="128"/>
      <c r="D422" s="59"/>
      <c r="E422" s="264"/>
      <c r="F422" s="59"/>
      <c r="G422" s="59"/>
      <c r="H422" s="59"/>
      <c r="I422" s="59"/>
      <c r="J422" s="67"/>
      <c r="K422" s="67"/>
      <c r="L422" s="67"/>
      <c r="M422" s="192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</row>
    <row r="423" spans="1:27" ht="12.75">
      <c r="A423" s="59"/>
      <c r="B423" s="59"/>
      <c r="C423" s="128"/>
      <c r="D423" s="59"/>
      <c r="E423" s="264"/>
      <c r="F423" s="59"/>
      <c r="G423" s="59"/>
      <c r="H423" s="59"/>
      <c r="I423" s="59"/>
      <c r="J423" s="67"/>
      <c r="K423" s="67"/>
      <c r="L423" s="67"/>
      <c r="M423" s="192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</row>
    <row r="424" spans="1:27" ht="12.75">
      <c r="A424" s="59"/>
      <c r="B424" s="59"/>
      <c r="C424" s="128"/>
      <c r="D424" s="59"/>
      <c r="E424" s="264"/>
      <c r="F424" s="59"/>
      <c r="G424" s="59"/>
      <c r="H424" s="59"/>
      <c r="I424" s="59"/>
      <c r="J424" s="67"/>
      <c r="K424" s="67"/>
      <c r="L424" s="67"/>
      <c r="M424" s="192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</row>
    <row r="425" spans="1:27" ht="12.75">
      <c r="A425" s="59"/>
      <c r="B425" s="59"/>
      <c r="C425" s="128"/>
      <c r="D425" s="59"/>
      <c r="E425" s="264"/>
      <c r="F425" s="59"/>
      <c r="G425" s="59"/>
      <c r="H425" s="59"/>
      <c r="I425" s="59"/>
      <c r="J425" s="67"/>
      <c r="K425" s="67"/>
      <c r="L425" s="67"/>
      <c r="M425" s="192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</row>
    <row r="426" spans="1:27" ht="12.75">
      <c r="A426" s="59"/>
      <c r="B426" s="59"/>
      <c r="C426" s="128"/>
      <c r="D426" s="59"/>
      <c r="E426" s="264"/>
      <c r="F426" s="59"/>
      <c r="G426" s="59"/>
      <c r="H426" s="59"/>
      <c r="I426" s="59"/>
      <c r="J426" s="67"/>
      <c r="K426" s="67"/>
      <c r="L426" s="67"/>
      <c r="M426" s="192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</row>
    <row r="427" spans="1:27" ht="12.75">
      <c r="A427" s="59"/>
      <c r="B427" s="59"/>
      <c r="C427" s="128"/>
      <c r="D427" s="59"/>
      <c r="E427" s="264"/>
      <c r="F427" s="59"/>
      <c r="G427" s="59"/>
      <c r="H427" s="59"/>
      <c r="I427" s="59"/>
      <c r="J427" s="67"/>
      <c r="K427" s="67"/>
      <c r="L427" s="67"/>
      <c r="M427" s="192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</row>
    <row r="428" spans="1:27" ht="12.75">
      <c r="A428" s="59"/>
      <c r="B428" s="59"/>
      <c r="C428" s="128"/>
      <c r="D428" s="59"/>
      <c r="E428" s="264"/>
      <c r="F428" s="59"/>
      <c r="G428" s="59"/>
      <c r="H428" s="59"/>
      <c r="I428" s="59"/>
      <c r="J428" s="67"/>
      <c r="K428" s="67"/>
      <c r="L428" s="67"/>
      <c r="M428" s="192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</row>
    <row r="429" spans="1:27" ht="12.75">
      <c r="A429" s="59"/>
      <c r="B429" s="59"/>
      <c r="C429" s="128"/>
      <c r="D429" s="59"/>
      <c r="E429" s="264"/>
      <c r="F429" s="59"/>
      <c r="G429" s="59"/>
      <c r="H429" s="59"/>
      <c r="I429" s="59"/>
      <c r="J429" s="67"/>
      <c r="K429" s="67"/>
      <c r="L429" s="67"/>
      <c r="M429" s="192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</row>
    <row r="430" spans="1:27" ht="12.75">
      <c r="A430" s="59"/>
      <c r="B430" s="59"/>
      <c r="C430" s="128"/>
      <c r="D430" s="59"/>
      <c r="E430" s="264"/>
      <c r="F430" s="59"/>
      <c r="G430" s="59"/>
      <c r="H430" s="59"/>
      <c r="I430" s="59"/>
      <c r="J430" s="67"/>
      <c r="K430" s="67"/>
      <c r="L430" s="67"/>
      <c r="M430" s="192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</row>
    <row r="431" spans="1:27" ht="12.75">
      <c r="A431" s="59"/>
      <c r="B431" s="59"/>
      <c r="C431" s="128"/>
      <c r="D431" s="59"/>
      <c r="E431" s="264"/>
      <c r="F431" s="59"/>
      <c r="G431" s="59"/>
      <c r="H431" s="59"/>
      <c r="I431" s="59"/>
      <c r="J431" s="67"/>
      <c r="K431" s="67"/>
      <c r="L431" s="67"/>
      <c r="M431" s="192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</row>
    <row r="432" spans="1:27" ht="12.75">
      <c r="A432" s="59"/>
      <c r="B432" s="59"/>
      <c r="C432" s="128"/>
      <c r="D432" s="59"/>
      <c r="E432" s="264"/>
      <c r="F432" s="59"/>
      <c r="G432" s="59"/>
      <c r="H432" s="59"/>
      <c r="I432" s="59"/>
      <c r="J432" s="67"/>
      <c r="K432" s="67"/>
      <c r="L432" s="67"/>
      <c r="M432" s="192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</row>
    <row r="433" spans="1:27" ht="12.75">
      <c r="A433" s="59"/>
      <c r="B433" s="59"/>
      <c r="C433" s="128"/>
      <c r="D433" s="59"/>
      <c r="E433" s="264"/>
      <c r="F433" s="59"/>
      <c r="G433" s="59"/>
      <c r="H433" s="59"/>
      <c r="I433" s="59"/>
      <c r="J433" s="67"/>
      <c r="K433" s="67"/>
      <c r="L433" s="67"/>
      <c r="M433" s="192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</row>
    <row r="434" spans="1:27" ht="12.75">
      <c r="A434" s="59"/>
      <c r="B434" s="59"/>
      <c r="C434" s="128"/>
      <c r="D434" s="59"/>
      <c r="E434" s="264"/>
      <c r="F434" s="59"/>
      <c r="G434" s="59"/>
      <c r="H434" s="59"/>
      <c r="I434" s="59"/>
      <c r="J434" s="67"/>
      <c r="K434" s="67"/>
      <c r="L434" s="67"/>
      <c r="M434" s="192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</row>
    <row r="435" spans="1:27" ht="12.75">
      <c r="A435" s="59"/>
      <c r="B435" s="59"/>
      <c r="C435" s="128"/>
      <c r="D435" s="59"/>
      <c r="E435" s="264"/>
      <c r="F435" s="59"/>
      <c r="G435" s="59"/>
      <c r="H435" s="59"/>
      <c r="I435" s="59"/>
      <c r="J435" s="67"/>
      <c r="K435" s="67"/>
      <c r="L435" s="67"/>
      <c r="M435" s="192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</row>
    <row r="436" spans="1:27" ht="12.75">
      <c r="A436" s="59"/>
      <c r="B436" s="59"/>
      <c r="C436" s="128"/>
      <c r="D436" s="59"/>
      <c r="E436" s="264"/>
      <c r="F436" s="59"/>
      <c r="G436" s="59"/>
      <c r="H436" s="59"/>
      <c r="I436" s="59"/>
      <c r="J436" s="67"/>
      <c r="K436" s="67"/>
      <c r="L436" s="67"/>
      <c r="M436" s="192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</row>
    <row r="437" spans="1:27" ht="12.75">
      <c r="A437" s="59"/>
      <c r="B437" s="59"/>
      <c r="C437" s="128"/>
      <c r="D437" s="59"/>
      <c r="E437" s="264"/>
      <c r="F437" s="59"/>
      <c r="G437" s="59"/>
      <c r="H437" s="59"/>
      <c r="I437" s="59"/>
      <c r="J437" s="67"/>
      <c r="K437" s="67"/>
      <c r="L437" s="67"/>
      <c r="M437" s="192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</row>
    <row r="438" spans="1:27" ht="12.75">
      <c r="A438" s="59"/>
      <c r="B438" s="59"/>
      <c r="C438" s="128"/>
      <c r="D438" s="59"/>
      <c r="E438" s="264"/>
      <c r="F438" s="59"/>
      <c r="G438" s="59"/>
      <c r="H438" s="59"/>
      <c r="I438" s="59"/>
      <c r="J438" s="67"/>
      <c r="K438" s="67"/>
      <c r="L438" s="67"/>
      <c r="M438" s="192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</row>
    <row r="439" spans="1:27" ht="12.75">
      <c r="A439" s="59"/>
      <c r="B439" s="59"/>
      <c r="C439" s="128"/>
      <c r="D439" s="59"/>
      <c r="E439" s="264"/>
      <c r="F439" s="59"/>
      <c r="G439" s="59"/>
      <c r="H439" s="59"/>
      <c r="I439" s="59"/>
      <c r="J439" s="67"/>
      <c r="K439" s="67"/>
      <c r="L439" s="67"/>
      <c r="M439" s="192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</row>
    <row r="440" spans="1:27" ht="12.75">
      <c r="A440" s="59"/>
      <c r="B440" s="59"/>
      <c r="C440" s="128"/>
      <c r="D440" s="59"/>
      <c r="E440" s="264"/>
      <c r="F440" s="59"/>
      <c r="G440" s="59"/>
      <c r="H440" s="59"/>
      <c r="I440" s="59"/>
      <c r="J440" s="67"/>
      <c r="K440" s="67"/>
      <c r="L440" s="67"/>
      <c r="M440" s="192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</row>
    <row r="441" spans="1:27" ht="12.75">
      <c r="A441" s="59"/>
      <c r="B441" s="59"/>
      <c r="C441" s="128"/>
      <c r="D441" s="59"/>
      <c r="E441" s="264"/>
      <c r="F441" s="59"/>
      <c r="G441" s="59"/>
      <c r="H441" s="59"/>
      <c r="I441" s="59"/>
      <c r="J441" s="67"/>
      <c r="K441" s="67"/>
      <c r="L441" s="67"/>
      <c r="M441" s="192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</row>
    <row r="442" spans="1:27" ht="12.75">
      <c r="A442" s="59"/>
      <c r="B442" s="59"/>
      <c r="C442" s="128"/>
      <c r="D442" s="59"/>
      <c r="E442" s="264"/>
      <c r="F442" s="59"/>
      <c r="G442" s="59"/>
      <c r="H442" s="59"/>
      <c r="I442" s="59"/>
      <c r="J442" s="67"/>
      <c r="K442" s="67"/>
      <c r="L442" s="67"/>
      <c r="M442" s="192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</row>
    <row r="443" spans="1:27" ht="12.75">
      <c r="A443" s="59"/>
      <c r="B443" s="59"/>
      <c r="C443" s="128"/>
      <c r="D443" s="59"/>
      <c r="E443" s="264"/>
      <c r="F443" s="59"/>
      <c r="G443" s="59"/>
      <c r="H443" s="59"/>
      <c r="I443" s="59"/>
      <c r="J443" s="67"/>
      <c r="K443" s="67"/>
      <c r="L443" s="67"/>
      <c r="M443" s="192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</row>
    <row r="444" spans="1:27" ht="12.75">
      <c r="A444" s="59"/>
      <c r="B444" s="59"/>
      <c r="C444" s="128"/>
      <c r="D444" s="59"/>
      <c r="E444" s="264"/>
      <c r="F444" s="59"/>
      <c r="G444" s="59"/>
      <c r="H444" s="59"/>
      <c r="I444" s="59"/>
      <c r="J444" s="67"/>
      <c r="K444" s="67"/>
      <c r="L444" s="67"/>
      <c r="M444" s="192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</row>
    <row r="445" spans="1:27" ht="12.75">
      <c r="A445" s="59"/>
      <c r="B445" s="59"/>
      <c r="C445" s="128"/>
      <c r="D445" s="59"/>
      <c r="E445" s="264"/>
      <c r="F445" s="59"/>
      <c r="G445" s="59"/>
      <c r="H445" s="59"/>
      <c r="I445" s="59"/>
      <c r="J445" s="67"/>
      <c r="K445" s="67"/>
      <c r="L445" s="67"/>
      <c r="M445" s="192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</row>
    <row r="446" spans="1:27" ht="12.75">
      <c r="A446" s="59"/>
      <c r="B446" s="59"/>
      <c r="C446" s="128"/>
      <c r="D446" s="59"/>
      <c r="E446" s="264"/>
      <c r="F446" s="59"/>
      <c r="G446" s="59"/>
      <c r="H446" s="59"/>
      <c r="I446" s="59"/>
      <c r="J446" s="67"/>
      <c r="K446" s="67"/>
      <c r="L446" s="67"/>
      <c r="M446" s="192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</row>
    <row r="447" spans="1:27" ht="12.75">
      <c r="A447" s="59"/>
      <c r="B447" s="59"/>
      <c r="C447" s="128"/>
      <c r="D447" s="59"/>
      <c r="E447" s="264"/>
      <c r="F447" s="59"/>
      <c r="G447" s="59"/>
      <c r="H447" s="59"/>
      <c r="I447" s="59"/>
      <c r="J447" s="67"/>
      <c r="K447" s="67"/>
      <c r="L447" s="67"/>
      <c r="M447" s="192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</row>
    <row r="448" spans="1:27" ht="12.75">
      <c r="A448" s="59"/>
      <c r="B448" s="59"/>
      <c r="C448" s="128"/>
      <c r="D448" s="59"/>
      <c r="E448" s="264"/>
      <c r="F448" s="59"/>
      <c r="G448" s="59"/>
      <c r="H448" s="59"/>
      <c r="I448" s="59"/>
      <c r="J448" s="67"/>
      <c r="K448" s="67"/>
      <c r="L448" s="67"/>
      <c r="M448" s="192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</row>
    <row r="449" spans="1:27" ht="12.75">
      <c r="A449" s="59"/>
      <c r="B449" s="59"/>
      <c r="C449" s="128"/>
      <c r="D449" s="59"/>
      <c r="E449" s="264"/>
      <c r="F449" s="59"/>
      <c r="G449" s="59"/>
      <c r="H449" s="59"/>
      <c r="I449" s="59"/>
      <c r="J449" s="67"/>
      <c r="K449" s="67"/>
      <c r="L449" s="67"/>
      <c r="M449" s="192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</row>
    <row r="450" spans="1:27" ht="12.75">
      <c r="A450" s="59"/>
      <c r="B450" s="59"/>
      <c r="C450" s="128"/>
      <c r="D450" s="59"/>
      <c r="E450" s="264"/>
      <c r="F450" s="59"/>
      <c r="G450" s="59"/>
      <c r="H450" s="59"/>
      <c r="I450" s="59"/>
      <c r="J450" s="67"/>
      <c r="K450" s="67"/>
      <c r="L450" s="67"/>
      <c r="M450" s="192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</row>
    <row r="451" spans="1:27" ht="12.75">
      <c r="A451" s="59"/>
      <c r="B451" s="59"/>
      <c r="C451" s="128"/>
      <c r="D451" s="59"/>
      <c r="E451" s="264"/>
      <c r="F451" s="59"/>
      <c r="G451" s="59"/>
      <c r="H451" s="59"/>
      <c r="I451" s="59"/>
      <c r="J451" s="67"/>
      <c r="K451" s="67"/>
      <c r="L451" s="67"/>
      <c r="M451" s="192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</row>
    <row r="452" spans="1:27" ht="12.75">
      <c r="A452" s="59"/>
      <c r="B452" s="59"/>
      <c r="C452" s="128"/>
      <c r="D452" s="59"/>
      <c r="E452" s="264"/>
      <c r="F452" s="59"/>
      <c r="G452" s="59"/>
      <c r="H452" s="59"/>
      <c r="I452" s="59"/>
      <c r="J452" s="67"/>
      <c r="K452" s="67"/>
      <c r="L452" s="67"/>
      <c r="M452" s="192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</row>
    <row r="453" spans="1:27" ht="12.75">
      <c r="A453" s="59"/>
      <c r="B453" s="59"/>
      <c r="C453" s="128"/>
      <c r="D453" s="59"/>
      <c r="E453" s="264"/>
      <c r="F453" s="59"/>
      <c r="G453" s="59"/>
      <c r="H453" s="59"/>
      <c r="I453" s="59"/>
      <c r="J453" s="67"/>
      <c r="K453" s="67"/>
      <c r="L453" s="67"/>
      <c r="M453" s="192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</row>
    <row r="454" spans="1:27" ht="12.75">
      <c r="A454" s="59"/>
      <c r="B454" s="59"/>
      <c r="C454" s="128"/>
      <c r="D454" s="59"/>
      <c r="E454" s="264"/>
      <c r="F454" s="59"/>
      <c r="G454" s="59"/>
      <c r="H454" s="59"/>
      <c r="I454" s="59"/>
      <c r="J454" s="67"/>
      <c r="K454" s="67"/>
      <c r="L454" s="67"/>
      <c r="M454" s="192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</row>
    <row r="455" spans="1:27" ht="12.75">
      <c r="A455" s="59"/>
      <c r="B455" s="59"/>
      <c r="C455" s="128"/>
      <c r="D455" s="59"/>
      <c r="E455" s="264"/>
      <c r="F455" s="59"/>
      <c r="G455" s="59"/>
      <c r="H455" s="59"/>
      <c r="I455" s="59"/>
      <c r="J455" s="67"/>
      <c r="K455" s="67"/>
      <c r="L455" s="67"/>
      <c r="M455" s="192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</row>
    <row r="456" spans="1:27" ht="12.75">
      <c r="A456" s="59"/>
      <c r="B456" s="59"/>
      <c r="C456" s="128"/>
      <c r="D456" s="59"/>
      <c r="E456" s="264"/>
      <c r="F456" s="59"/>
      <c r="G456" s="59"/>
      <c r="H456" s="59"/>
      <c r="I456" s="59"/>
      <c r="J456" s="67"/>
      <c r="K456" s="67"/>
      <c r="L456" s="67"/>
      <c r="M456" s="192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</row>
    <row r="457" spans="1:27" ht="12.75">
      <c r="A457" s="59"/>
      <c r="B457" s="59"/>
      <c r="C457" s="128"/>
      <c r="D457" s="59"/>
      <c r="E457" s="264"/>
      <c r="F457" s="59"/>
      <c r="G457" s="59"/>
      <c r="H457" s="59"/>
      <c r="I457" s="59"/>
      <c r="J457" s="67"/>
      <c r="K457" s="67"/>
      <c r="L457" s="67"/>
      <c r="M457" s="192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</row>
    <row r="458" spans="1:27" ht="12.75">
      <c r="A458" s="59"/>
      <c r="B458" s="59"/>
      <c r="C458" s="128"/>
      <c r="D458" s="59"/>
      <c r="E458" s="264"/>
      <c r="F458" s="59"/>
      <c r="G458" s="59"/>
      <c r="H458" s="59"/>
      <c r="I458" s="59"/>
      <c r="J458" s="67"/>
      <c r="K458" s="67"/>
      <c r="L458" s="67"/>
      <c r="M458" s="192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</row>
    <row r="459" spans="1:27" ht="12.75">
      <c r="A459" s="59"/>
      <c r="B459" s="59"/>
      <c r="C459" s="128"/>
      <c r="D459" s="59"/>
      <c r="E459" s="264"/>
      <c r="F459" s="59"/>
      <c r="G459" s="59"/>
      <c r="H459" s="59"/>
      <c r="I459" s="59"/>
      <c r="J459" s="67"/>
      <c r="K459" s="67"/>
      <c r="L459" s="67"/>
      <c r="M459" s="192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</row>
    <row r="460" spans="1:27" ht="12.75">
      <c r="A460" s="59"/>
      <c r="B460" s="59"/>
      <c r="C460" s="128"/>
      <c r="D460" s="59"/>
      <c r="E460" s="264"/>
      <c r="F460" s="59"/>
      <c r="G460" s="59"/>
      <c r="H460" s="59"/>
      <c r="I460" s="59"/>
      <c r="J460" s="67"/>
      <c r="K460" s="67"/>
      <c r="L460" s="67"/>
      <c r="M460" s="192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</row>
    <row r="461" spans="1:27" ht="12.75">
      <c r="A461" s="59"/>
      <c r="B461" s="59"/>
      <c r="C461" s="128"/>
      <c r="D461" s="59"/>
      <c r="E461" s="264"/>
      <c r="F461" s="59"/>
      <c r="G461" s="59"/>
      <c r="H461" s="59"/>
      <c r="I461" s="59"/>
      <c r="J461" s="67"/>
      <c r="K461" s="67"/>
      <c r="L461" s="67"/>
      <c r="M461" s="192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</row>
    <row r="462" spans="1:27" ht="12.75">
      <c r="A462" s="59"/>
      <c r="B462" s="59"/>
      <c r="C462" s="128"/>
      <c r="D462" s="59"/>
      <c r="E462" s="264"/>
      <c r="F462" s="59"/>
      <c r="G462" s="59"/>
      <c r="H462" s="59"/>
      <c r="I462" s="59"/>
      <c r="J462" s="67"/>
      <c r="K462" s="67"/>
      <c r="L462" s="67"/>
      <c r="M462" s="192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</row>
    <row r="463" spans="1:27" ht="12.75">
      <c r="A463" s="59"/>
      <c r="B463" s="59"/>
      <c r="C463" s="128"/>
      <c r="D463" s="59"/>
      <c r="E463" s="264"/>
      <c r="F463" s="59"/>
      <c r="G463" s="59"/>
      <c r="H463" s="59"/>
      <c r="I463" s="59"/>
      <c r="J463" s="67"/>
      <c r="K463" s="67"/>
      <c r="L463" s="67"/>
      <c r="M463" s="192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</row>
    <row r="464" spans="1:27" ht="12.75">
      <c r="A464" s="59"/>
      <c r="B464" s="59"/>
      <c r="C464" s="128"/>
      <c r="D464" s="59"/>
      <c r="E464" s="264"/>
      <c r="F464" s="59"/>
      <c r="G464" s="59"/>
      <c r="H464" s="59"/>
      <c r="I464" s="59"/>
      <c r="J464" s="67"/>
      <c r="K464" s="67"/>
      <c r="L464" s="67"/>
      <c r="M464" s="192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</row>
    <row r="465" spans="1:27" ht="12.75">
      <c r="A465" s="59"/>
      <c r="B465" s="59"/>
      <c r="C465" s="128"/>
      <c r="D465" s="59"/>
      <c r="E465" s="264"/>
      <c r="F465" s="59"/>
      <c r="G465" s="59"/>
      <c r="H465" s="59"/>
      <c r="I465" s="59"/>
      <c r="J465" s="67"/>
      <c r="K465" s="67"/>
      <c r="L465" s="67"/>
      <c r="M465" s="192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</row>
    <row r="466" spans="1:27" ht="12.75">
      <c r="A466" s="59"/>
      <c r="B466" s="59"/>
      <c r="C466" s="128"/>
      <c r="D466" s="59"/>
      <c r="E466" s="264"/>
      <c r="F466" s="59"/>
      <c r="G466" s="59"/>
      <c r="H466" s="59"/>
      <c r="I466" s="59"/>
      <c r="J466" s="67"/>
      <c r="K466" s="67"/>
      <c r="L466" s="67"/>
      <c r="M466" s="192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</row>
    <row r="467" spans="1:27" ht="12.75">
      <c r="A467" s="59"/>
      <c r="B467" s="59"/>
      <c r="C467" s="128"/>
      <c r="D467" s="59"/>
      <c r="E467" s="264"/>
      <c r="F467" s="59"/>
      <c r="G467" s="59"/>
      <c r="H467" s="59"/>
      <c r="I467" s="59"/>
      <c r="J467" s="67"/>
      <c r="K467" s="67"/>
      <c r="L467" s="67"/>
      <c r="M467" s="192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</row>
    <row r="468" spans="1:27" ht="12.75">
      <c r="A468" s="59"/>
      <c r="B468" s="59"/>
      <c r="C468" s="128"/>
      <c r="D468" s="59"/>
      <c r="E468" s="264"/>
      <c r="F468" s="59"/>
      <c r="G468" s="59"/>
      <c r="H468" s="59"/>
      <c r="I468" s="59"/>
      <c r="J468" s="67"/>
      <c r="K468" s="67"/>
      <c r="L468" s="67"/>
      <c r="M468" s="192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</row>
    <row r="469" spans="1:27" ht="12.75">
      <c r="A469" s="59"/>
      <c r="B469" s="59"/>
      <c r="C469" s="128"/>
      <c r="D469" s="59"/>
      <c r="E469" s="264"/>
      <c r="F469" s="59"/>
      <c r="G469" s="59"/>
      <c r="H469" s="59"/>
      <c r="I469" s="59"/>
      <c r="J469" s="67"/>
      <c r="K469" s="67"/>
      <c r="L469" s="67"/>
      <c r="M469" s="192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</row>
    <row r="470" spans="1:27" ht="12.75">
      <c r="A470" s="59"/>
      <c r="B470" s="59"/>
      <c r="C470" s="128"/>
      <c r="D470" s="59"/>
      <c r="E470" s="264"/>
      <c r="F470" s="59"/>
      <c r="G470" s="59"/>
      <c r="H470" s="59"/>
      <c r="I470" s="59"/>
      <c r="J470" s="67"/>
      <c r="K470" s="67"/>
      <c r="L470" s="67"/>
      <c r="M470" s="192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</row>
    <row r="471" spans="1:27" ht="12.75">
      <c r="A471" s="59"/>
      <c r="B471" s="59"/>
      <c r="C471" s="128"/>
      <c r="D471" s="59"/>
      <c r="E471" s="264"/>
      <c r="F471" s="59"/>
      <c r="G471" s="59"/>
      <c r="H471" s="59"/>
      <c r="I471" s="59"/>
      <c r="J471" s="67"/>
      <c r="K471" s="67"/>
      <c r="L471" s="67"/>
      <c r="M471" s="192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</row>
    <row r="472" spans="1:27" ht="12.75">
      <c r="A472" s="59"/>
      <c r="B472" s="59"/>
      <c r="C472" s="128"/>
      <c r="D472" s="59"/>
      <c r="E472" s="264"/>
      <c r="F472" s="59"/>
      <c r="G472" s="59"/>
      <c r="H472" s="59"/>
      <c r="I472" s="59"/>
      <c r="J472" s="67"/>
      <c r="K472" s="67"/>
      <c r="L472" s="67"/>
      <c r="M472" s="192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</row>
    <row r="473" spans="1:27" ht="12.75">
      <c r="A473" s="59"/>
      <c r="B473" s="59"/>
      <c r="C473" s="128"/>
      <c r="D473" s="59"/>
      <c r="E473" s="264"/>
      <c r="F473" s="59"/>
      <c r="G473" s="59"/>
      <c r="H473" s="59"/>
      <c r="I473" s="59"/>
      <c r="J473" s="67"/>
      <c r="K473" s="67"/>
      <c r="L473" s="67"/>
      <c r="M473" s="192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</row>
    <row r="474" spans="1:27" ht="12.75">
      <c r="A474" s="59"/>
      <c r="B474" s="59"/>
      <c r="C474" s="128"/>
      <c r="D474" s="59"/>
      <c r="E474" s="264"/>
      <c r="F474" s="59"/>
      <c r="G474" s="59"/>
      <c r="H474" s="59"/>
      <c r="I474" s="59"/>
      <c r="J474" s="67"/>
      <c r="K474" s="67"/>
      <c r="L474" s="67"/>
      <c r="M474" s="192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</row>
    <row r="475" spans="1:27" ht="12.75">
      <c r="A475" s="59"/>
      <c r="B475" s="59"/>
      <c r="C475" s="128"/>
      <c r="D475" s="59"/>
      <c r="E475" s="264"/>
      <c r="F475" s="59"/>
      <c r="G475" s="59"/>
      <c r="H475" s="59"/>
      <c r="I475" s="59"/>
      <c r="J475" s="67"/>
      <c r="K475" s="67"/>
      <c r="L475" s="67"/>
      <c r="M475" s="192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</row>
    <row r="476" spans="1:27" ht="12.75">
      <c r="A476" s="59"/>
      <c r="B476" s="59"/>
      <c r="C476" s="128"/>
      <c r="D476" s="59"/>
      <c r="E476" s="264"/>
      <c r="F476" s="59"/>
      <c r="G476" s="59"/>
      <c r="H476" s="59"/>
      <c r="I476" s="59"/>
      <c r="J476" s="67"/>
      <c r="K476" s="67"/>
      <c r="L476" s="67"/>
      <c r="M476" s="192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</row>
    <row r="477" spans="1:27" ht="12.75">
      <c r="A477" s="59"/>
      <c r="B477" s="59"/>
      <c r="C477" s="128"/>
      <c r="D477" s="59"/>
      <c r="E477" s="264"/>
      <c r="F477" s="59"/>
      <c r="G477" s="59"/>
      <c r="H477" s="59"/>
      <c r="I477" s="59"/>
      <c r="J477" s="67"/>
      <c r="K477" s="67"/>
      <c r="L477" s="67"/>
      <c r="M477" s="192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</row>
    <row r="478" spans="1:27" ht="12.75">
      <c r="A478" s="59"/>
      <c r="B478" s="59"/>
      <c r="C478" s="128"/>
      <c r="D478" s="59"/>
      <c r="E478" s="264"/>
      <c r="F478" s="59"/>
      <c r="G478" s="59"/>
      <c r="H478" s="59"/>
      <c r="I478" s="59"/>
      <c r="J478" s="67"/>
      <c r="K478" s="67"/>
      <c r="L478" s="67"/>
      <c r="M478" s="192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</row>
    <row r="479" spans="1:27" ht="12.75">
      <c r="A479" s="59"/>
      <c r="B479" s="59"/>
      <c r="C479" s="128"/>
      <c r="D479" s="59"/>
      <c r="E479" s="264"/>
      <c r="F479" s="59"/>
      <c r="G479" s="59"/>
      <c r="H479" s="59"/>
      <c r="I479" s="59"/>
      <c r="J479" s="67"/>
      <c r="K479" s="67"/>
      <c r="L479" s="67"/>
      <c r="M479" s="192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</row>
    <row r="480" spans="1:27" ht="12.75">
      <c r="A480" s="59"/>
      <c r="B480" s="59"/>
      <c r="C480" s="128"/>
      <c r="D480" s="59"/>
      <c r="E480" s="264"/>
      <c r="F480" s="59"/>
      <c r="G480" s="59"/>
      <c r="H480" s="59"/>
      <c r="I480" s="59"/>
      <c r="J480" s="67"/>
      <c r="K480" s="67"/>
      <c r="L480" s="67"/>
      <c r="M480" s="192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</row>
    <row r="481" spans="1:27" ht="12.75">
      <c r="A481" s="59"/>
      <c r="B481" s="59"/>
      <c r="C481" s="128"/>
      <c r="D481" s="59"/>
      <c r="E481" s="264"/>
      <c r="F481" s="59"/>
      <c r="G481" s="59"/>
      <c r="H481" s="59"/>
      <c r="I481" s="59"/>
      <c r="J481" s="67"/>
      <c r="K481" s="67"/>
      <c r="L481" s="67"/>
      <c r="M481" s="192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</row>
    <row r="482" spans="1:27" ht="12.75">
      <c r="A482" s="59"/>
      <c r="B482" s="59"/>
      <c r="C482" s="128"/>
      <c r="D482" s="59"/>
      <c r="E482" s="264"/>
      <c r="F482" s="59"/>
      <c r="G482" s="59"/>
      <c r="H482" s="59"/>
      <c r="I482" s="59"/>
      <c r="J482" s="67"/>
      <c r="K482" s="67"/>
      <c r="L482" s="67"/>
      <c r="M482" s="192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</row>
    <row r="483" spans="1:27" ht="12.75">
      <c r="A483" s="59"/>
      <c r="B483" s="59"/>
      <c r="C483" s="128"/>
      <c r="D483" s="59"/>
      <c r="E483" s="264"/>
      <c r="F483" s="59"/>
      <c r="G483" s="59"/>
      <c r="H483" s="59"/>
      <c r="I483" s="59"/>
      <c r="J483" s="67"/>
      <c r="K483" s="67"/>
      <c r="L483" s="67"/>
      <c r="M483" s="192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</row>
    <row r="484" spans="1:27" ht="12.75">
      <c r="A484" s="59"/>
      <c r="B484" s="59"/>
      <c r="C484" s="128"/>
      <c r="D484" s="59"/>
      <c r="E484" s="264"/>
      <c r="F484" s="59"/>
      <c r="G484" s="59"/>
      <c r="H484" s="59"/>
      <c r="I484" s="59"/>
      <c r="J484" s="67"/>
      <c r="K484" s="67"/>
      <c r="L484" s="67"/>
      <c r="M484" s="192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</row>
    <row r="485" spans="1:27" ht="12.75">
      <c r="A485" s="59"/>
      <c r="B485" s="59"/>
      <c r="C485" s="128"/>
      <c r="D485" s="59"/>
      <c r="E485" s="264"/>
      <c r="F485" s="59"/>
      <c r="G485" s="59"/>
      <c r="H485" s="59"/>
      <c r="I485" s="59"/>
      <c r="J485" s="67"/>
      <c r="K485" s="67"/>
      <c r="L485" s="67"/>
      <c r="M485" s="192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</row>
    <row r="486" spans="1:27" ht="12.75">
      <c r="A486" s="59"/>
      <c r="B486" s="59"/>
      <c r="C486" s="128"/>
      <c r="D486" s="59"/>
      <c r="E486" s="264"/>
      <c r="F486" s="59"/>
      <c r="G486" s="59"/>
      <c r="H486" s="59"/>
      <c r="I486" s="59"/>
      <c r="J486" s="67"/>
      <c r="K486" s="67"/>
      <c r="L486" s="67"/>
      <c r="M486" s="192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</row>
    <row r="487" spans="1:27" ht="12.75">
      <c r="A487" s="59"/>
      <c r="B487" s="59"/>
      <c r="C487" s="128"/>
      <c r="D487" s="59"/>
      <c r="E487" s="264"/>
      <c r="F487" s="59"/>
      <c r="G487" s="59"/>
      <c r="H487" s="59"/>
      <c r="I487" s="59"/>
      <c r="J487" s="67"/>
      <c r="K487" s="67"/>
      <c r="L487" s="67"/>
      <c r="M487" s="192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</row>
    <row r="488" spans="1:27" ht="12.75">
      <c r="A488" s="59"/>
      <c r="B488" s="59"/>
      <c r="C488" s="128"/>
      <c r="D488" s="59"/>
      <c r="E488" s="264"/>
      <c r="F488" s="59"/>
      <c r="G488" s="59"/>
      <c r="H488" s="59"/>
      <c r="I488" s="59"/>
      <c r="J488" s="67"/>
      <c r="K488" s="67"/>
      <c r="L488" s="67"/>
      <c r="M488" s="192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</row>
    <row r="489" spans="1:27" ht="12.75">
      <c r="A489" s="59"/>
      <c r="B489" s="59"/>
      <c r="C489" s="128"/>
      <c r="D489" s="59"/>
      <c r="E489" s="264"/>
      <c r="F489" s="59"/>
      <c r="G489" s="59"/>
      <c r="H489" s="59"/>
      <c r="I489" s="59"/>
      <c r="J489" s="67"/>
      <c r="K489" s="67"/>
      <c r="L489" s="67"/>
      <c r="M489" s="192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</row>
    <row r="490" spans="1:27" ht="12.75">
      <c r="A490" s="59"/>
      <c r="B490" s="59"/>
      <c r="C490" s="128"/>
      <c r="D490" s="59"/>
      <c r="E490" s="264"/>
      <c r="F490" s="59"/>
      <c r="G490" s="59"/>
      <c r="H490" s="59"/>
      <c r="I490" s="59"/>
      <c r="J490" s="67"/>
      <c r="K490" s="67"/>
      <c r="L490" s="67"/>
      <c r="M490" s="192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</row>
    <row r="491" spans="1:27" ht="12.75">
      <c r="A491" s="59"/>
      <c r="B491" s="59"/>
      <c r="C491" s="128"/>
      <c r="D491" s="59"/>
      <c r="E491" s="264"/>
      <c r="F491" s="59"/>
      <c r="G491" s="59"/>
      <c r="H491" s="59"/>
      <c r="I491" s="59"/>
      <c r="J491" s="67"/>
      <c r="K491" s="67"/>
      <c r="L491" s="67"/>
      <c r="M491" s="192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</row>
    <row r="492" spans="1:27" ht="12.75">
      <c r="A492" s="59"/>
      <c r="B492" s="59"/>
      <c r="C492" s="128"/>
      <c r="D492" s="59"/>
      <c r="E492" s="264"/>
      <c r="F492" s="59"/>
      <c r="G492" s="59"/>
      <c r="H492" s="59"/>
      <c r="I492" s="59"/>
      <c r="J492" s="67"/>
      <c r="K492" s="67"/>
      <c r="L492" s="67"/>
      <c r="M492" s="192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</row>
    <row r="493" spans="1:27" ht="12.75">
      <c r="A493" s="59"/>
      <c r="B493" s="59"/>
      <c r="C493" s="128"/>
      <c r="D493" s="59"/>
      <c r="E493" s="264"/>
      <c r="F493" s="59"/>
      <c r="G493" s="59"/>
      <c r="H493" s="59"/>
      <c r="I493" s="59"/>
      <c r="J493" s="67"/>
      <c r="K493" s="67"/>
      <c r="L493" s="67"/>
      <c r="M493" s="192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</row>
    <row r="494" spans="1:27" ht="12.75">
      <c r="A494" s="59"/>
      <c r="B494" s="59"/>
      <c r="C494" s="128"/>
      <c r="D494" s="59"/>
      <c r="E494" s="264"/>
      <c r="F494" s="59"/>
      <c r="G494" s="59"/>
      <c r="H494" s="59"/>
      <c r="I494" s="59"/>
      <c r="J494" s="67"/>
      <c r="K494" s="67"/>
      <c r="L494" s="67"/>
      <c r="M494" s="192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</row>
    <row r="495" spans="1:27" ht="12.75">
      <c r="A495" s="59"/>
      <c r="B495" s="59"/>
      <c r="C495" s="128"/>
      <c r="D495" s="59"/>
      <c r="E495" s="264"/>
      <c r="F495" s="59"/>
      <c r="G495" s="59"/>
      <c r="H495" s="59"/>
      <c r="I495" s="59"/>
      <c r="J495" s="67"/>
      <c r="K495" s="67"/>
      <c r="L495" s="67"/>
      <c r="M495" s="192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</row>
    <row r="496" spans="1:27" ht="12.75">
      <c r="A496" s="59"/>
      <c r="B496" s="59"/>
      <c r="C496" s="128"/>
      <c r="D496" s="59"/>
      <c r="E496" s="264"/>
      <c r="F496" s="59"/>
      <c r="G496" s="59"/>
      <c r="H496" s="59"/>
      <c r="I496" s="59"/>
      <c r="J496" s="67"/>
      <c r="K496" s="67"/>
      <c r="L496" s="67"/>
      <c r="M496" s="192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</row>
    <row r="497" spans="1:27" ht="12.75">
      <c r="A497" s="59"/>
      <c r="B497" s="59"/>
      <c r="C497" s="128"/>
      <c r="D497" s="59"/>
      <c r="E497" s="264"/>
      <c r="F497" s="59"/>
      <c r="G497" s="59"/>
      <c r="H497" s="59"/>
      <c r="I497" s="59"/>
      <c r="J497" s="67"/>
      <c r="K497" s="67"/>
      <c r="L497" s="67"/>
      <c r="M497" s="192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</row>
    <row r="498" spans="1:27" ht="12.75">
      <c r="A498" s="59"/>
      <c r="B498" s="59"/>
      <c r="C498" s="128"/>
      <c r="D498" s="59"/>
      <c r="E498" s="264"/>
      <c r="F498" s="59"/>
      <c r="G498" s="59"/>
      <c r="H498" s="59"/>
      <c r="I498" s="59"/>
      <c r="J498" s="67"/>
      <c r="K498" s="67"/>
      <c r="L498" s="67"/>
      <c r="M498" s="192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</row>
    <row r="499" spans="1:27" ht="12.75">
      <c r="A499" s="59"/>
      <c r="B499" s="59"/>
      <c r="C499" s="128"/>
      <c r="D499" s="59"/>
      <c r="E499" s="264"/>
      <c r="F499" s="59"/>
      <c r="G499" s="59"/>
      <c r="H499" s="59"/>
      <c r="I499" s="59"/>
      <c r="J499" s="67"/>
      <c r="K499" s="67"/>
      <c r="L499" s="67"/>
      <c r="M499" s="192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</row>
    <row r="500" spans="1:27" ht="12.75">
      <c r="A500" s="59"/>
      <c r="B500" s="59"/>
      <c r="C500" s="128"/>
      <c r="D500" s="59"/>
      <c r="E500" s="264"/>
      <c r="F500" s="59"/>
      <c r="G500" s="59"/>
      <c r="H500" s="59"/>
      <c r="I500" s="59"/>
      <c r="J500" s="67"/>
      <c r="K500" s="67"/>
      <c r="L500" s="67"/>
      <c r="M500" s="192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</row>
    <row r="501" spans="1:27" ht="12.75">
      <c r="A501" s="59"/>
      <c r="B501" s="59"/>
      <c r="C501" s="128"/>
      <c r="D501" s="59"/>
      <c r="E501" s="264"/>
      <c r="F501" s="59"/>
      <c r="G501" s="59"/>
      <c r="H501" s="59"/>
      <c r="I501" s="59"/>
      <c r="J501" s="67"/>
      <c r="K501" s="67"/>
      <c r="L501" s="67"/>
      <c r="M501" s="192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</row>
    <row r="502" spans="1:27" ht="12.75">
      <c r="A502" s="59"/>
      <c r="B502" s="59"/>
      <c r="C502" s="128"/>
      <c r="D502" s="59"/>
      <c r="E502" s="264"/>
      <c r="F502" s="59"/>
      <c r="G502" s="59"/>
      <c r="H502" s="59"/>
      <c r="I502" s="59"/>
      <c r="J502" s="67"/>
      <c r="K502" s="67"/>
      <c r="L502" s="67"/>
      <c r="M502" s="192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</row>
    <row r="503" spans="1:27" ht="12.75">
      <c r="A503" s="59"/>
      <c r="B503" s="59"/>
      <c r="C503" s="128"/>
      <c r="D503" s="59"/>
      <c r="E503" s="264"/>
      <c r="F503" s="59"/>
      <c r="G503" s="59"/>
      <c r="H503" s="59"/>
      <c r="I503" s="59"/>
      <c r="J503" s="67"/>
      <c r="K503" s="67"/>
      <c r="L503" s="67"/>
      <c r="M503" s="192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</row>
    <row r="504" spans="1:27" ht="12.75">
      <c r="A504" s="59"/>
      <c r="B504" s="59"/>
      <c r="C504" s="128"/>
      <c r="D504" s="59"/>
      <c r="E504" s="264"/>
      <c r="F504" s="59"/>
      <c r="G504" s="59"/>
      <c r="H504" s="59"/>
      <c r="I504" s="59"/>
      <c r="J504" s="67"/>
      <c r="K504" s="67"/>
      <c r="L504" s="67"/>
      <c r="M504" s="192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</row>
    <row r="505" spans="1:27" ht="12.75">
      <c r="A505" s="59"/>
      <c r="B505" s="59"/>
      <c r="C505" s="128"/>
      <c r="D505" s="59"/>
      <c r="E505" s="264"/>
      <c r="F505" s="59"/>
      <c r="G505" s="59"/>
      <c r="H505" s="59"/>
      <c r="I505" s="59"/>
      <c r="J505" s="67"/>
      <c r="K505" s="67"/>
      <c r="L505" s="67"/>
      <c r="M505" s="192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</row>
    <row r="506" spans="1:27" ht="12.75">
      <c r="A506" s="59"/>
      <c r="B506" s="59"/>
      <c r="C506" s="128"/>
      <c r="D506" s="59"/>
      <c r="E506" s="264"/>
      <c r="F506" s="59"/>
      <c r="G506" s="59"/>
      <c r="H506" s="59"/>
      <c r="I506" s="59"/>
      <c r="J506" s="67"/>
      <c r="K506" s="67"/>
      <c r="L506" s="67"/>
      <c r="M506" s="192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</row>
    <row r="507" spans="1:27" ht="12.75">
      <c r="A507" s="59"/>
      <c r="B507" s="59"/>
      <c r="C507" s="128"/>
      <c r="D507" s="59"/>
      <c r="E507" s="264"/>
      <c r="F507" s="59"/>
      <c r="G507" s="59"/>
      <c r="H507" s="59"/>
      <c r="I507" s="59"/>
      <c r="J507" s="67"/>
      <c r="K507" s="67"/>
      <c r="L507" s="67"/>
      <c r="M507" s="192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</row>
    <row r="508" spans="1:27" ht="12.75">
      <c r="A508" s="59"/>
      <c r="B508" s="59"/>
      <c r="C508" s="128"/>
      <c r="D508" s="59"/>
      <c r="E508" s="264"/>
      <c r="F508" s="59"/>
      <c r="G508" s="59"/>
      <c r="H508" s="59"/>
      <c r="I508" s="59"/>
      <c r="J508" s="67"/>
      <c r="K508" s="67"/>
      <c r="L508" s="67"/>
      <c r="M508" s="192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</row>
    <row r="509" spans="1:27" ht="12.75">
      <c r="A509" s="59"/>
      <c r="B509" s="59"/>
      <c r="C509" s="128"/>
      <c r="D509" s="59"/>
      <c r="E509" s="264"/>
      <c r="F509" s="59"/>
      <c r="G509" s="59"/>
      <c r="H509" s="59"/>
      <c r="I509" s="59"/>
      <c r="J509" s="67"/>
      <c r="K509" s="67"/>
      <c r="L509" s="67"/>
      <c r="M509" s="192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</row>
    <row r="510" spans="1:27" ht="12.75">
      <c r="A510" s="59"/>
      <c r="B510" s="59"/>
      <c r="C510" s="128"/>
      <c r="D510" s="59"/>
      <c r="E510" s="264"/>
      <c r="F510" s="59"/>
      <c r="G510" s="59"/>
      <c r="H510" s="59"/>
      <c r="I510" s="59"/>
      <c r="J510" s="67"/>
      <c r="K510" s="67"/>
      <c r="L510" s="67"/>
      <c r="M510" s="192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</row>
    <row r="511" spans="1:27" ht="12.75">
      <c r="A511" s="59"/>
      <c r="B511" s="59"/>
      <c r="C511" s="128"/>
      <c r="D511" s="59"/>
      <c r="E511" s="264"/>
      <c r="F511" s="59"/>
      <c r="G511" s="59"/>
      <c r="H511" s="59"/>
      <c r="I511" s="59"/>
      <c r="J511" s="67"/>
      <c r="K511" s="67"/>
      <c r="L511" s="67"/>
      <c r="M511" s="192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</row>
    <row r="512" spans="1:27" ht="12.75">
      <c r="A512" s="59"/>
      <c r="B512" s="59"/>
      <c r="C512" s="128"/>
      <c r="D512" s="59"/>
      <c r="E512" s="264"/>
      <c r="F512" s="59"/>
      <c r="G512" s="59"/>
      <c r="H512" s="59"/>
      <c r="I512" s="59"/>
      <c r="J512" s="67"/>
      <c r="K512" s="67"/>
      <c r="L512" s="67"/>
      <c r="M512" s="192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</row>
    <row r="513" spans="1:27" ht="12.75">
      <c r="A513" s="59"/>
      <c r="B513" s="59"/>
      <c r="C513" s="128"/>
      <c r="D513" s="59"/>
      <c r="E513" s="264"/>
      <c r="F513" s="59"/>
      <c r="G513" s="59"/>
      <c r="H513" s="59"/>
      <c r="I513" s="59"/>
      <c r="J513" s="67"/>
      <c r="K513" s="67"/>
      <c r="L513" s="67"/>
      <c r="M513" s="192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</row>
    <row r="514" spans="1:27" ht="12.75">
      <c r="A514" s="59"/>
      <c r="B514" s="59"/>
      <c r="C514" s="128"/>
      <c r="D514" s="59"/>
      <c r="E514" s="264"/>
      <c r="F514" s="59"/>
      <c r="G514" s="59"/>
      <c r="H514" s="59"/>
      <c r="I514" s="59"/>
      <c r="J514" s="67"/>
      <c r="K514" s="67"/>
      <c r="L514" s="67"/>
      <c r="M514" s="192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</row>
    <row r="515" spans="1:27" ht="12.75">
      <c r="A515" s="59"/>
      <c r="B515" s="59"/>
      <c r="C515" s="128"/>
      <c r="D515" s="59"/>
      <c r="E515" s="264"/>
      <c r="F515" s="59"/>
      <c r="G515" s="59"/>
      <c r="H515" s="59"/>
      <c r="I515" s="59"/>
      <c r="J515" s="67"/>
      <c r="K515" s="67"/>
      <c r="L515" s="67"/>
      <c r="M515" s="192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</row>
    <row r="516" spans="1:27" ht="12.75">
      <c r="A516" s="59"/>
      <c r="B516" s="59"/>
      <c r="C516" s="128"/>
      <c r="D516" s="59"/>
      <c r="E516" s="264"/>
      <c r="F516" s="59"/>
      <c r="G516" s="59"/>
      <c r="H516" s="59"/>
      <c r="I516" s="59"/>
      <c r="J516" s="67"/>
      <c r="K516" s="67"/>
      <c r="L516" s="67"/>
      <c r="M516" s="192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</row>
    <row r="517" spans="1:27" ht="12.75">
      <c r="A517" s="59"/>
      <c r="B517" s="59"/>
      <c r="C517" s="128"/>
      <c r="D517" s="59"/>
      <c r="E517" s="264"/>
      <c r="F517" s="59"/>
      <c r="G517" s="59"/>
      <c r="H517" s="59"/>
      <c r="I517" s="59"/>
      <c r="J517" s="67"/>
      <c r="K517" s="67"/>
      <c r="L517" s="67"/>
      <c r="M517" s="192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</row>
    <row r="518" spans="1:27" ht="12.75">
      <c r="A518" s="59"/>
      <c r="B518" s="59"/>
      <c r="C518" s="128"/>
      <c r="D518" s="59"/>
      <c r="E518" s="264"/>
      <c r="F518" s="59"/>
      <c r="G518" s="59"/>
      <c r="H518" s="59"/>
      <c r="I518" s="59"/>
      <c r="J518" s="67"/>
      <c r="K518" s="67"/>
      <c r="L518" s="67"/>
      <c r="M518" s="192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</row>
    <row r="519" spans="1:27" ht="12.75">
      <c r="A519" s="59"/>
      <c r="B519" s="59"/>
      <c r="C519" s="128"/>
      <c r="D519" s="59"/>
      <c r="E519" s="264"/>
      <c r="F519" s="59"/>
      <c r="G519" s="59"/>
      <c r="H519" s="59"/>
      <c r="I519" s="59"/>
      <c r="J519" s="67"/>
      <c r="K519" s="67"/>
      <c r="L519" s="67"/>
      <c r="M519" s="192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</row>
    <row r="520" spans="1:27" ht="12.75">
      <c r="A520" s="59"/>
      <c r="B520" s="59"/>
      <c r="C520" s="128"/>
      <c r="D520" s="59"/>
      <c r="E520" s="264"/>
      <c r="F520" s="59"/>
      <c r="G520" s="59"/>
      <c r="H520" s="59"/>
      <c r="I520" s="59"/>
      <c r="J520" s="67"/>
      <c r="K520" s="67"/>
      <c r="L520" s="67"/>
      <c r="M520" s="192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</row>
    <row r="521" spans="1:27" ht="12.75">
      <c r="A521" s="59"/>
      <c r="B521" s="59"/>
      <c r="C521" s="128"/>
      <c r="D521" s="59"/>
      <c r="E521" s="264"/>
      <c r="F521" s="59"/>
      <c r="G521" s="59"/>
      <c r="H521" s="59"/>
      <c r="I521" s="59"/>
      <c r="J521" s="67"/>
      <c r="K521" s="67"/>
      <c r="L521" s="67"/>
      <c r="M521" s="192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</row>
    <row r="522" spans="1:27" ht="12.75">
      <c r="A522" s="59"/>
      <c r="B522" s="59"/>
      <c r="C522" s="128"/>
      <c r="D522" s="59"/>
      <c r="E522" s="264"/>
      <c r="F522" s="59"/>
      <c r="G522" s="59"/>
      <c r="H522" s="59"/>
      <c r="I522" s="59"/>
      <c r="J522" s="67"/>
      <c r="K522" s="67"/>
      <c r="L522" s="67"/>
      <c r="M522" s="192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</row>
    <row r="523" spans="1:27" ht="12.75">
      <c r="A523" s="59"/>
      <c r="B523" s="59"/>
      <c r="C523" s="128"/>
      <c r="D523" s="59"/>
      <c r="E523" s="264"/>
      <c r="F523" s="59"/>
      <c r="G523" s="59"/>
      <c r="H523" s="59"/>
      <c r="I523" s="59"/>
      <c r="J523" s="67"/>
      <c r="K523" s="67"/>
      <c r="L523" s="67"/>
      <c r="M523" s="192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</row>
    <row r="524" spans="1:27" ht="12.75">
      <c r="A524" s="59"/>
      <c r="B524" s="59"/>
      <c r="C524" s="128"/>
      <c r="D524" s="59"/>
      <c r="E524" s="264"/>
      <c r="F524" s="59"/>
      <c r="G524" s="59"/>
      <c r="H524" s="59"/>
      <c r="I524" s="59"/>
      <c r="J524" s="67"/>
      <c r="K524" s="67"/>
      <c r="L524" s="67"/>
      <c r="M524" s="192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</row>
    <row r="525" spans="1:27" ht="12.75">
      <c r="A525" s="59"/>
      <c r="B525" s="59"/>
      <c r="C525" s="128"/>
      <c r="D525" s="59"/>
      <c r="E525" s="264"/>
      <c r="F525" s="59"/>
      <c r="G525" s="59"/>
      <c r="H525" s="59"/>
      <c r="I525" s="59"/>
      <c r="J525" s="67"/>
      <c r="K525" s="67"/>
      <c r="L525" s="67"/>
      <c r="M525" s="192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</row>
    <row r="526" spans="1:27" ht="12.75">
      <c r="A526" s="59"/>
      <c r="B526" s="59"/>
      <c r="C526" s="128"/>
      <c r="D526" s="59"/>
      <c r="E526" s="264"/>
      <c r="F526" s="59"/>
      <c r="G526" s="59"/>
      <c r="H526" s="59"/>
      <c r="I526" s="59"/>
      <c r="J526" s="67"/>
      <c r="K526" s="67"/>
      <c r="L526" s="67"/>
      <c r="M526" s="192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</row>
    <row r="527" spans="1:27" ht="12.75">
      <c r="A527" s="59"/>
      <c r="B527" s="59"/>
      <c r="C527" s="128"/>
      <c r="D527" s="59"/>
      <c r="E527" s="264"/>
      <c r="F527" s="59"/>
      <c r="G527" s="59"/>
      <c r="H527" s="59"/>
      <c r="I527" s="59"/>
      <c r="J527" s="67"/>
      <c r="K527" s="67"/>
      <c r="L527" s="67"/>
      <c r="M527" s="192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</row>
    <row r="528" spans="1:27" ht="12.75">
      <c r="A528" s="59"/>
      <c r="B528" s="59"/>
      <c r="C528" s="128"/>
      <c r="D528" s="59"/>
      <c r="E528" s="264"/>
      <c r="F528" s="59"/>
      <c r="G528" s="59"/>
      <c r="H528" s="59"/>
      <c r="I528" s="59"/>
      <c r="J528" s="67"/>
      <c r="K528" s="67"/>
      <c r="L528" s="67"/>
      <c r="M528" s="192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</row>
    <row r="529" spans="1:27" ht="12.75">
      <c r="A529" s="59"/>
      <c r="B529" s="59"/>
      <c r="C529" s="128"/>
      <c r="D529" s="59"/>
      <c r="E529" s="264"/>
      <c r="F529" s="59"/>
      <c r="G529" s="59"/>
      <c r="H529" s="59"/>
      <c r="I529" s="59"/>
      <c r="J529" s="67"/>
      <c r="K529" s="67"/>
      <c r="L529" s="67"/>
      <c r="M529" s="192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</row>
    <row r="530" spans="1:27" ht="12.75">
      <c r="A530" s="59"/>
      <c r="B530" s="59"/>
      <c r="C530" s="128"/>
      <c r="D530" s="59"/>
      <c r="E530" s="264"/>
      <c r="F530" s="59"/>
      <c r="G530" s="59"/>
      <c r="H530" s="59"/>
      <c r="I530" s="59"/>
      <c r="J530" s="67"/>
      <c r="K530" s="67"/>
      <c r="L530" s="67"/>
      <c r="M530" s="192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</row>
    <row r="531" spans="1:27" ht="12.75">
      <c r="A531" s="59"/>
      <c r="B531" s="59"/>
      <c r="C531" s="128"/>
      <c r="D531" s="59"/>
      <c r="E531" s="264"/>
      <c r="F531" s="59"/>
      <c r="G531" s="59"/>
      <c r="H531" s="59"/>
      <c r="I531" s="59"/>
      <c r="J531" s="67"/>
      <c r="K531" s="67"/>
      <c r="L531" s="67"/>
      <c r="M531" s="192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</row>
    <row r="532" spans="1:27" ht="12.75">
      <c r="A532" s="59"/>
      <c r="B532" s="59"/>
      <c r="C532" s="128"/>
      <c r="D532" s="59"/>
      <c r="E532" s="264"/>
      <c r="F532" s="59"/>
      <c r="G532" s="59"/>
      <c r="H532" s="59"/>
      <c r="I532" s="59"/>
      <c r="J532" s="67"/>
      <c r="K532" s="67"/>
      <c r="L532" s="67"/>
      <c r="M532" s="192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</row>
    <row r="533" spans="1:27" ht="12.75">
      <c r="A533" s="59"/>
      <c r="B533" s="59"/>
      <c r="C533" s="128"/>
      <c r="D533" s="59"/>
      <c r="E533" s="264"/>
      <c r="F533" s="59"/>
      <c r="G533" s="59"/>
      <c r="H533" s="59"/>
      <c r="I533" s="59"/>
      <c r="J533" s="67"/>
      <c r="K533" s="67"/>
      <c r="L533" s="67"/>
      <c r="M533" s="192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</row>
    <row r="534" spans="1:27" ht="12.75">
      <c r="A534" s="59"/>
      <c r="B534" s="59"/>
      <c r="C534" s="128"/>
      <c r="D534" s="59"/>
      <c r="E534" s="264"/>
      <c r="F534" s="59"/>
      <c r="G534" s="59"/>
      <c r="H534" s="59"/>
      <c r="I534" s="59"/>
      <c r="J534" s="67"/>
      <c r="K534" s="67"/>
      <c r="L534" s="67"/>
      <c r="M534" s="192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</row>
    <row r="535" spans="1:27" ht="12.75">
      <c r="A535" s="59"/>
      <c r="B535" s="59"/>
      <c r="C535" s="128"/>
      <c r="D535" s="59"/>
      <c r="E535" s="264"/>
      <c r="F535" s="59"/>
      <c r="G535" s="59"/>
      <c r="H535" s="59"/>
      <c r="I535" s="59"/>
      <c r="J535" s="67"/>
      <c r="K535" s="67"/>
      <c r="L535" s="67"/>
      <c r="M535" s="192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</row>
    <row r="536" spans="1:27" ht="12.75">
      <c r="A536" s="59"/>
      <c r="B536" s="59"/>
      <c r="C536" s="128"/>
      <c r="D536" s="59"/>
      <c r="E536" s="264"/>
      <c r="F536" s="59"/>
      <c r="G536" s="59"/>
      <c r="H536" s="59"/>
      <c r="I536" s="59"/>
      <c r="J536" s="67"/>
      <c r="K536" s="67"/>
      <c r="L536" s="67"/>
      <c r="M536" s="192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</row>
    <row r="537" spans="1:27" ht="12.75">
      <c r="A537" s="59"/>
      <c r="B537" s="59"/>
      <c r="C537" s="128"/>
      <c r="D537" s="59"/>
      <c r="E537" s="264"/>
      <c r="F537" s="59"/>
      <c r="G537" s="59"/>
      <c r="H537" s="59"/>
      <c r="I537" s="59"/>
      <c r="J537" s="67"/>
      <c r="K537" s="67"/>
      <c r="L537" s="67"/>
      <c r="M537" s="192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</row>
    <row r="538" spans="1:27" ht="12.75">
      <c r="A538" s="59"/>
      <c r="B538" s="59"/>
      <c r="C538" s="128"/>
      <c r="D538" s="59"/>
      <c r="E538" s="264"/>
      <c r="F538" s="59"/>
      <c r="G538" s="59"/>
      <c r="H538" s="59"/>
      <c r="I538" s="59"/>
      <c r="J538" s="67"/>
      <c r="K538" s="67"/>
      <c r="L538" s="67"/>
      <c r="M538" s="192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</row>
    <row r="539" spans="1:27" ht="12.75">
      <c r="A539" s="59"/>
      <c r="B539" s="59"/>
      <c r="C539" s="128"/>
      <c r="D539" s="59"/>
      <c r="E539" s="264"/>
      <c r="F539" s="59"/>
      <c r="G539" s="59"/>
      <c r="H539" s="59"/>
      <c r="I539" s="59"/>
      <c r="J539" s="67"/>
      <c r="K539" s="67"/>
      <c r="L539" s="67"/>
      <c r="M539" s="192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</row>
    <row r="540" spans="1:27" ht="12.75">
      <c r="A540" s="59"/>
      <c r="B540" s="59"/>
      <c r="C540" s="128"/>
      <c r="D540" s="59"/>
      <c r="E540" s="264"/>
      <c r="F540" s="59"/>
      <c r="G540" s="59"/>
      <c r="H540" s="59"/>
      <c r="I540" s="59"/>
      <c r="J540" s="67"/>
      <c r="K540" s="67"/>
      <c r="L540" s="67"/>
      <c r="M540" s="192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</row>
    <row r="541" spans="1:27" ht="12.75">
      <c r="A541" s="59"/>
      <c r="B541" s="59"/>
      <c r="C541" s="128"/>
      <c r="D541" s="59"/>
      <c r="E541" s="264"/>
      <c r="F541" s="59"/>
      <c r="G541" s="59"/>
      <c r="H541" s="59"/>
      <c r="I541" s="59"/>
      <c r="J541" s="67"/>
      <c r="K541" s="67"/>
      <c r="L541" s="67"/>
      <c r="M541" s="192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</row>
    <row r="542" spans="1:27" ht="12.75">
      <c r="A542" s="59"/>
      <c r="B542" s="59"/>
      <c r="C542" s="128"/>
      <c r="D542" s="59"/>
      <c r="E542" s="264"/>
      <c r="F542" s="59"/>
      <c r="G542" s="59"/>
      <c r="H542" s="59"/>
      <c r="I542" s="59"/>
      <c r="J542" s="67"/>
      <c r="K542" s="67"/>
      <c r="L542" s="67"/>
      <c r="M542" s="192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</row>
    <row r="543" spans="1:27" ht="12.75">
      <c r="A543" s="59"/>
      <c r="B543" s="59"/>
      <c r="C543" s="128"/>
      <c r="D543" s="59"/>
      <c r="E543" s="264"/>
      <c r="F543" s="59"/>
      <c r="G543" s="59"/>
      <c r="H543" s="59"/>
      <c r="I543" s="59"/>
      <c r="J543" s="67"/>
      <c r="K543" s="67"/>
      <c r="L543" s="67"/>
      <c r="M543" s="192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</row>
    <row r="544" spans="1:27" ht="12.75">
      <c r="A544" s="59"/>
      <c r="B544" s="59"/>
      <c r="C544" s="128"/>
      <c r="D544" s="59"/>
      <c r="E544" s="264"/>
      <c r="F544" s="59"/>
      <c r="G544" s="59"/>
      <c r="H544" s="59"/>
      <c r="I544" s="59"/>
      <c r="J544" s="67"/>
      <c r="K544" s="67"/>
      <c r="L544" s="67"/>
      <c r="M544" s="192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</row>
    <row r="545" spans="1:27" ht="12.75">
      <c r="A545" s="59"/>
      <c r="B545" s="59"/>
      <c r="C545" s="128"/>
      <c r="D545" s="59"/>
      <c r="E545" s="264"/>
      <c r="F545" s="59"/>
      <c r="G545" s="59"/>
      <c r="H545" s="59"/>
      <c r="I545" s="59"/>
      <c r="J545" s="67"/>
      <c r="K545" s="67"/>
      <c r="L545" s="67"/>
      <c r="M545" s="192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</row>
    <row r="546" spans="1:27" ht="12.75">
      <c r="A546" s="59"/>
      <c r="B546" s="59"/>
      <c r="C546" s="128"/>
      <c r="D546" s="59"/>
      <c r="E546" s="264"/>
      <c r="F546" s="59"/>
      <c r="G546" s="59"/>
      <c r="H546" s="59"/>
      <c r="I546" s="59"/>
      <c r="J546" s="67"/>
      <c r="K546" s="67"/>
      <c r="L546" s="67"/>
      <c r="M546" s="192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</row>
    <row r="547" spans="1:27" ht="12.75">
      <c r="A547" s="59"/>
      <c r="B547" s="59"/>
      <c r="C547" s="128"/>
      <c r="D547" s="59"/>
      <c r="E547" s="264"/>
      <c r="F547" s="59"/>
      <c r="G547" s="59"/>
      <c r="H547" s="59"/>
      <c r="I547" s="59"/>
      <c r="J547" s="67"/>
      <c r="K547" s="67"/>
      <c r="L547" s="67"/>
      <c r="M547" s="192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</row>
    <row r="548" spans="1:27" ht="12.75">
      <c r="A548" s="59"/>
      <c r="B548" s="59"/>
      <c r="C548" s="128"/>
      <c r="D548" s="59"/>
      <c r="E548" s="264"/>
      <c r="F548" s="59"/>
      <c r="G548" s="59"/>
      <c r="H548" s="59"/>
      <c r="I548" s="59"/>
      <c r="J548" s="67"/>
      <c r="K548" s="67"/>
      <c r="L548" s="67"/>
      <c r="M548" s="192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</row>
    <row r="549" spans="1:27" ht="12.75">
      <c r="A549" s="59"/>
      <c r="B549" s="59"/>
      <c r="C549" s="128"/>
      <c r="D549" s="59"/>
      <c r="E549" s="264"/>
      <c r="F549" s="59"/>
      <c r="G549" s="59"/>
      <c r="H549" s="59"/>
      <c r="I549" s="59"/>
      <c r="J549" s="67"/>
      <c r="K549" s="67"/>
      <c r="L549" s="67"/>
      <c r="M549" s="192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</row>
    <row r="550" spans="1:27" ht="12.75">
      <c r="A550" s="59"/>
      <c r="B550" s="59"/>
      <c r="C550" s="128"/>
      <c r="D550" s="59"/>
      <c r="E550" s="264"/>
      <c r="F550" s="59"/>
      <c r="G550" s="59"/>
      <c r="H550" s="59"/>
      <c r="I550" s="59"/>
      <c r="J550" s="67"/>
      <c r="K550" s="67"/>
      <c r="L550" s="67"/>
      <c r="M550" s="192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</row>
    <row r="551" spans="1:27" ht="12.75">
      <c r="A551" s="59"/>
      <c r="B551" s="59"/>
      <c r="C551" s="128"/>
      <c r="D551" s="59"/>
      <c r="E551" s="264"/>
      <c r="F551" s="59"/>
      <c r="G551" s="59"/>
      <c r="H551" s="59"/>
      <c r="I551" s="59"/>
      <c r="J551" s="67"/>
      <c r="K551" s="67"/>
      <c r="L551" s="67"/>
      <c r="M551" s="192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</row>
    <row r="552" spans="1:27" ht="12.75">
      <c r="A552" s="59"/>
      <c r="B552" s="59"/>
      <c r="C552" s="128"/>
      <c r="D552" s="59"/>
      <c r="E552" s="264"/>
      <c r="F552" s="59"/>
      <c r="G552" s="59"/>
      <c r="H552" s="59"/>
      <c r="I552" s="59"/>
      <c r="J552" s="67"/>
      <c r="K552" s="67"/>
      <c r="L552" s="67"/>
      <c r="M552" s="192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</row>
    <row r="553" spans="1:27" ht="12.75">
      <c r="A553" s="59"/>
      <c r="B553" s="59"/>
      <c r="C553" s="128"/>
      <c r="D553" s="59"/>
      <c r="E553" s="264"/>
      <c r="F553" s="59"/>
      <c r="G553" s="59"/>
      <c r="H553" s="59"/>
      <c r="I553" s="59"/>
      <c r="J553" s="67"/>
      <c r="K553" s="67"/>
      <c r="L553" s="67"/>
      <c r="M553" s="192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</row>
    <row r="554" spans="1:27" ht="12.75">
      <c r="A554" s="59"/>
      <c r="B554" s="59"/>
      <c r="C554" s="128"/>
      <c r="D554" s="59"/>
      <c r="E554" s="264"/>
      <c r="F554" s="59"/>
      <c r="G554" s="59"/>
      <c r="H554" s="59"/>
      <c r="I554" s="59"/>
      <c r="J554" s="67"/>
      <c r="K554" s="67"/>
      <c r="L554" s="67"/>
      <c r="M554" s="192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</row>
    <row r="555" spans="1:27" ht="12.75">
      <c r="A555" s="59"/>
      <c r="B555" s="59"/>
      <c r="C555" s="128"/>
      <c r="D555" s="59"/>
      <c r="E555" s="264"/>
      <c r="F555" s="59"/>
      <c r="G555" s="59"/>
      <c r="H555" s="59"/>
      <c r="I555" s="59"/>
      <c r="J555" s="67"/>
      <c r="K555" s="67"/>
      <c r="L555" s="67"/>
      <c r="M555" s="192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</row>
    <row r="556" spans="1:27" ht="12.75">
      <c r="A556" s="59"/>
      <c r="B556" s="59"/>
      <c r="C556" s="128"/>
      <c r="D556" s="59"/>
      <c r="E556" s="264"/>
      <c r="F556" s="59"/>
      <c r="G556" s="59"/>
      <c r="H556" s="59"/>
      <c r="I556" s="59"/>
      <c r="J556" s="67"/>
      <c r="K556" s="67"/>
      <c r="L556" s="67"/>
      <c r="M556" s="192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</row>
    <row r="557" spans="1:27" ht="12.75">
      <c r="A557" s="59"/>
      <c r="B557" s="59"/>
      <c r="C557" s="128"/>
      <c r="D557" s="59"/>
      <c r="E557" s="264"/>
      <c r="F557" s="59"/>
      <c r="G557" s="59"/>
      <c r="H557" s="59"/>
      <c r="I557" s="59"/>
      <c r="J557" s="67"/>
      <c r="K557" s="67"/>
      <c r="L557" s="67"/>
      <c r="M557" s="192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</row>
    <row r="558" spans="1:27" ht="12.75">
      <c r="A558" s="59"/>
      <c r="B558" s="59"/>
      <c r="C558" s="128"/>
      <c r="D558" s="59"/>
      <c r="E558" s="264"/>
      <c r="F558" s="59"/>
      <c r="G558" s="59"/>
      <c r="H558" s="59"/>
      <c r="I558" s="59"/>
      <c r="J558" s="67"/>
      <c r="K558" s="67"/>
      <c r="L558" s="67"/>
      <c r="M558" s="192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</row>
    <row r="559" spans="1:27" ht="12.75">
      <c r="A559" s="59"/>
      <c r="B559" s="59"/>
      <c r="C559" s="128"/>
      <c r="D559" s="59"/>
      <c r="E559" s="264"/>
      <c r="F559" s="59"/>
      <c r="G559" s="59"/>
      <c r="H559" s="59"/>
      <c r="I559" s="59"/>
      <c r="J559" s="67"/>
      <c r="K559" s="67"/>
      <c r="L559" s="67"/>
      <c r="M559" s="192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</row>
    <row r="560" spans="1:27" ht="12.75">
      <c r="A560" s="59"/>
      <c r="B560" s="59"/>
      <c r="C560" s="128"/>
      <c r="D560" s="59"/>
      <c r="E560" s="264"/>
      <c r="F560" s="59"/>
      <c r="G560" s="59"/>
      <c r="H560" s="59"/>
      <c r="I560" s="59"/>
      <c r="J560" s="67"/>
      <c r="K560" s="67"/>
      <c r="L560" s="67"/>
      <c r="M560" s="192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</row>
    <row r="561" spans="1:27" ht="12.75">
      <c r="A561" s="59"/>
      <c r="B561" s="59"/>
      <c r="C561" s="128"/>
      <c r="D561" s="59"/>
      <c r="E561" s="264"/>
      <c r="F561" s="59"/>
      <c r="G561" s="59"/>
      <c r="H561" s="59"/>
      <c r="I561" s="59"/>
      <c r="J561" s="67"/>
      <c r="K561" s="67"/>
      <c r="L561" s="67"/>
      <c r="M561" s="192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</row>
    <row r="562" spans="1:27" ht="12.75">
      <c r="A562" s="59"/>
      <c r="B562" s="59"/>
      <c r="C562" s="128"/>
      <c r="D562" s="59"/>
      <c r="E562" s="264"/>
      <c r="F562" s="59"/>
      <c r="G562" s="59"/>
      <c r="H562" s="59"/>
      <c r="I562" s="59"/>
      <c r="J562" s="67"/>
      <c r="K562" s="67"/>
      <c r="L562" s="67"/>
      <c r="M562" s="192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</row>
    <row r="563" spans="1:27" ht="12.75">
      <c r="A563" s="59"/>
      <c r="B563" s="59"/>
      <c r="C563" s="128"/>
      <c r="D563" s="59"/>
      <c r="E563" s="264"/>
      <c r="F563" s="59"/>
      <c r="G563" s="59"/>
      <c r="H563" s="59"/>
      <c r="I563" s="59"/>
      <c r="J563" s="67"/>
      <c r="K563" s="67"/>
      <c r="L563" s="67"/>
      <c r="M563" s="192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</row>
    <row r="564" spans="1:27" ht="12.75">
      <c r="A564" s="59"/>
      <c r="B564" s="59"/>
      <c r="C564" s="128"/>
      <c r="D564" s="59"/>
      <c r="E564" s="264"/>
      <c r="F564" s="59"/>
      <c r="G564" s="59"/>
      <c r="H564" s="59"/>
      <c r="I564" s="59"/>
      <c r="J564" s="67"/>
      <c r="K564" s="67"/>
      <c r="L564" s="67"/>
      <c r="M564" s="192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</row>
    <row r="565" spans="1:27" ht="12.75">
      <c r="A565" s="59"/>
      <c r="B565" s="59"/>
      <c r="C565" s="128"/>
      <c r="D565" s="59"/>
      <c r="E565" s="264"/>
      <c r="F565" s="59"/>
      <c r="G565" s="59"/>
      <c r="H565" s="59"/>
      <c r="I565" s="59"/>
      <c r="J565" s="67"/>
      <c r="K565" s="67"/>
      <c r="L565" s="67"/>
      <c r="M565" s="192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</row>
    <row r="566" spans="1:27" ht="12.75">
      <c r="A566" s="59"/>
      <c r="B566" s="59"/>
      <c r="C566" s="128"/>
      <c r="D566" s="59"/>
      <c r="E566" s="264"/>
      <c r="F566" s="59"/>
      <c r="G566" s="59"/>
      <c r="H566" s="59"/>
      <c r="I566" s="59"/>
      <c r="J566" s="67"/>
      <c r="K566" s="67"/>
      <c r="L566" s="67"/>
      <c r="M566" s="192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</row>
    <row r="567" spans="1:27" ht="12.75">
      <c r="A567" s="59"/>
      <c r="B567" s="59"/>
      <c r="C567" s="128"/>
      <c r="D567" s="59"/>
      <c r="E567" s="264"/>
      <c r="F567" s="59"/>
      <c r="G567" s="59"/>
      <c r="H567" s="59"/>
      <c r="I567" s="59"/>
      <c r="J567" s="67"/>
      <c r="K567" s="67"/>
      <c r="L567" s="67"/>
      <c r="M567" s="192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</row>
    <row r="568" spans="1:27" ht="12.75">
      <c r="A568" s="59"/>
      <c r="B568" s="59"/>
      <c r="C568" s="128"/>
      <c r="D568" s="59"/>
      <c r="E568" s="264"/>
      <c r="F568" s="59"/>
      <c r="G568" s="59"/>
      <c r="H568" s="59"/>
      <c r="I568" s="59"/>
      <c r="J568" s="67"/>
      <c r="K568" s="67"/>
      <c r="L568" s="67"/>
      <c r="M568" s="192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</row>
    <row r="569" spans="1:27" ht="12.75">
      <c r="A569" s="59"/>
      <c r="B569" s="59"/>
      <c r="C569" s="128"/>
      <c r="D569" s="59"/>
      <c r="E569" s="264"/>
      <c r="F569" s="59"/>
      <c r="G569" s="59"/>
      <c r="H569" s="59"/>
      <c r="I569" s="59"/>
      <c r="J569" s="67"/>
      <c r="K569" s="67"/>
      <c r="L569" s="67"/>
      <c r="M569" s="192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</row>
    <row r="570" spans="1:27" ht="12.75">
      <c r="A570" s="59"/>
      <c r="B570" s="59"/>
      <c r="C570" s="128"/>
      <c r="D570" s="59"/>
      <c r="E570" s="264"/>
      <c r="F570" s="59"/>
      <c r="G570" s="59"/>
      <c r="H570" s="59"/>
      <c r="I570" s="59"/>
      <c r="J570" s="67"/>
      <c r="K570" s="67"/>
      <c r="L570" s="67"/>
      <c r="M570" s="192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</row>
    <row r="571" spans="1:27" ht="12.75">
      <c r="A571" s="59"/>
      <c r="B571" s="59"/>
      <c r="C571" s="128"/>
      <c r="D571" s="59"/>
      <c r="E571" s="264"/>
      <c r="F571" s="59"/>
      <c r="G571" s="59"/>
      <c r="H571" s="59"/>
      <c r="I571" s="59"/>
      <c r="J571" s="67"/>
      <c r="K571" s="67"/>
      <c r="L571" s="67"/>
      <c r="M571" s="192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</row>
    <row r="572" spans="1:27" ht="12.75">
      <c r="A572" s="59"/>
      <c r="B572" s="59"/>
      <c r="C572" s="128"/>
      <c r="D572" s="59"/>
      <c r="E572" s="264"/>
      <c r="F572" s="59"/>
      <c r="G572" s="59"/>
      <c r="H572" s="59"/>
      <c r="I572" s="59"/>
      <c r="J572" s="67"/>
      <c r="K572" s="67"/>
      <c r="L572" s="67"/>
      <c r="M572" s="192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</row>
    <row r="573" spans="1:27" ht="12.75">
      <c r="A573" s="59"/>
      <c r="B573" s="59"/>
      <c r="C573" s="128"/>
      <c r="D573" s="59"/>
      <c r="E573" s="264"/>
      <c r="F573" s="59"/>
      <c r="G573" s="59"/>
      <c r="H573" s="59"/>
      <c r="I573" s="59"/>
      <c r="J573" s="67"/>
      <c r="K573" s="67"/>
      <c r="L573" s="67"/>
      <c r="M573" s="192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</row>
    <row r="574" spans="1:27" ht="12.75">
      <c r="A574" s="59"/>
      <c r="B574" s="59"/>
      <c r="C574" s="128"/>
      <c r="D574" s="59"/>
      <c r="E574" s="264"/>
      <c r="F574" s="59"/>
      <c r="G574" s="59"/>
      <c r="H574" s="59"/>
      <c r="I574" s="59"/>
      <c r="J574" s="67"/>
      <c r="K574" s="67"/>
      <c r="L574" s="67"/>
      <c r="M574" s="192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</row>
    <row r="575" spans="1:27" ht="12.75">
      <c r="A575" s="59"/>
      <c r="B575" s="59"/>
      <c r="C575" s="128"/>
      <c r="D575" s="59"/>
      <c r="E575" s="264"/>
      <c r="F575" s="59"/>
      <c r="G575" s="59"/>
      <c r="H575" s="59"/>
      <c r="I575" s="59"/>
      <c r="J575" s="67"/>
      <c r="K575" s="67"/>
      <c r="L575" s="67"/>
      <c r="M575" s="192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</row>
    <row r="576" spans="1:27" ht="12.75">
      <c r="A576" s="59"/>
      <c r="B576" s="59"/>
      <c r="C576" s="128"/>
      <c r="D576" s="59"/>
      <c r="E576" s="264"/>
      <c r="F576" s="59"/>
      <c r="G576" s="59"/>
      <c r="H576" s="59"/>
      <c r="I576" s="59"/>
      <c r="J576" s="67"/>
      <c r="K576" s="67"/>
      <c r="L576" s="67"/>
      <c r="M576" s="192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</row>
    <row r="577" spans="1:27" ht="12.75">
      <c r="A577" s="59"/>
      <c r="B577" s="59"/>
      <c r="C577" s="128"/>
      <c r="D577" s="59"/>
      <c r="E577" s="264"/>
      <c r="F577" s="59"/>
      <c r="G577" s="59"/>
      <c r="H577" s="59"/>
      <c r="I577" s="59"/>
      <c r="J577" s="67"/>
      <c r="K577" s="67"/>
      <c r="L577" s="67"/>
      <c r="M577" s="192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</row>
    <row r="578" spans="1:27" ht="12.75">
      <c r="A578" s="59"/>
      <c r="B578" s="59"/>
      <c r="C578" s="128"/>
      <c r="D578" s="59"/>
      <c r="E578" s="264"/>
      <c r="F578" s="59"/>
      <c r="G578" s="59"/>
      <c r="H578" s="59"/>
      <c r="I578" s="59"/>
      <c r="J578" s="67"/>
      <c r="K578" s="67"/>
      <c r="L578" s="67"/>
      <c r="M578" s="192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</row>
    <row r="579" spans="1:27" ht="12.75">
      <c r="A579" s="59"/>
      <c r="B579" s="59"/>
      <c r="C579" s="128"/>
      <c r="D579" s="59"/>
      <c r="E579" s="264"/>
      <c r="F579" s="59"/>
      <c r="G579" s="59"/>
      <c r="H579" s="59"/>
      <c r="I579" s="59"/>
      <c r="J579" s="67"/>
      <c r="K579" s="67"/>
      <c r="L579" s="67"/>
      <c r="M579" s="192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</row>
    <row r="580" spans="1:27" ht="12.75">
      <c r="A580" s="59"/>
      <c r="B580" s="59"/>
      <c r="C580" s="128"/>
      <c r="D580" s="59"/>
      <c r="E580" s="264"/>
      <c r="F580" s="59"/>
      <c r="G580" s="59"/>
      <c r="H580" s="59"/>
      <c r="I580" s="59"/>
      <c r="J580" s="67"/>
      <c r="K580" s="67"/>
      <c r="L580" s="67"/>
      <c r="M580" s="192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</row>
    <row r="581" spans="1:27" ht="12.75">
      <c r="A581" s="59"/>
      <c r="B581" s="59"/>
      <c r="C581" s="128"/>
      <c r="D581" s="59"/>
      <c r="E581" s="264"/>
      <c r="F581" s="59"/>
      <c r="G581" s="59"/>
      <c r="H581" s="59"/>
      <c r="I581" s="59"/>
      <c r="J581" s="67"/>
      <c r="K581" s="67"/>
      <c r="L581" s="67"/>
      <c r="M581" s="192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</row>
    <row r="582" spans="1:27" ht="12.75">
      <c r="A582" s="59"/>
      <c r="B582" s="59"/>
      <c r="C582" s="128"/>
      <c r="D582" s="59"/>
      <c r="E582" s="264"/>
      <c r="F582" s="59"/>
      <c r="G582" s="59"/>
      <c r="H582" s="59"/>
      <c r="I582" s="59"/>
      <c r="J582" s="67"/>
      <c r="K582" s="67"/>
      <c r="L582" s="67"/>
      <c r="M582" s="192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</row>
    <row r="583" spans="1:27" ht="12.75">
      <c r="A583" s="59"/>
      <c r="B583" s="59"/>
      <c r="C583" s="128"/>
      <c r="D583" s="59"/>
      <c r="E583" s="264"/>
      <c r="F583" s="59"/>
      <c r="G583" s="59"/>
      <c r="H583" s="59"/>
      <c r="I583" s="59"/>
      <c r="J583" s="67"/>
      <c r="K583" s="67"/>
      <c r="L583" s="67"/>
      <c r="M583" s="192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</row>
    <row r="584" spans="1:27" ht="12.75">
      <c r="A584" s="59"/>
      <c r="B584" s="59"/>
      <c r="C584" s="128"/>
      <c r="D584" s="59"/>
      <c r="E584" s="264"/>
      <c r="F584" s="59"/>
      <c r="G584" s="59"/>
      <c r="H584" s="59"/>
      <c r="I584" s="59"/>
      <c r="J584" s="67"/>
      <c r="K584" s="67"/>
      <c r="L584" s="67"/>
      <c r="M584" s="192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</row>
    <row r="585" spans="1:27" ht="12.75">
      <c r="A585" s="59"/>
      <c r="B585" s="59"/>
      <c r="C585" s="128"/>
      <c r="D585" s="59"/>
      <c r="E585" s="264"/>
      <c r="F585" s="59"/>
      <c r="G585" s="59"/>
      <c r="H585" s="59"/>
      <c r="I585" s="59"/>
      <c r="J585" s="67"/>
      <c r="K585" s="67"/>
      <c r="L585" s="67"/>
      <c r="M585" s="192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</row>
    <row r="586" spans="1:27" ht="12.75">
      <c r="A586" s="59"/>
      <c r="B586" s="59"/>
      <c r="C586" s="128"/>
      <c r="D586" s="59"/>
      <c r="E586" s="264"/>
      <c r="F586" s="59"/>
      <c r="G586" s="59"/>
      <c r="H586" s="59"/>
      <c r="I586" s="59"/>
      <c r="J586" s="67"/>
      <c r="K586" s="67"/>
      <c r="L586" s="67"/>
      <c r="M586" s="192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</row>
    <row r="587" spans="1:27" ht="12.75">
      <c r="A587" s="59"/>
      <c r="B587" s="59"/>
      <c r="C587" s="128"/>
      <c r="D587" s="59"/>
      <c r="E587" s="264"/>
      <c r="F587" s="59"/>
      <c r="G587" s="59"/>
      <c r="H587" s="59"/>
      <c r="I587" s="59"/>
      <c r="J587" s="67"/>
      <c r="K587" s="67"/>
      <c r="L587" s="67"/>
      <c r="M587" s="192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</row>
    <row r="588" spans="1:27" ht="12.75">
      <c r="A588" s="59"/>
      <c r="B588" s="59"/>
      <c r="C588" s="128"/>
      <c r="D588" s="59"/>
      <c r="E588" s="264"/>
      <c r="F588" s="59"/>
      <c r="G588" s="59"/>
      <c r="H588" s="59"/>
      <c r="I588" s="59"/>
      <c r="J588" s="67"/>
      <c r="K588" s="67"/>
      <c r="L588" s="67"/>
      <c r="M588" s="192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</row>
    <row r="589" spans="1:27" ht="12.75">
      <c r="A589" s="59"/>
      <c r="B589" s="59"/>
      <c r="C589" s="128"/>
      <c r="D589" s="59"/>
      <c r="E589" s="264"/>
      <c r="F589" s="59"/>
      <c r="G589" s="59"/>
      <c r="H589" s="59"/>
      <c r="I589" s="59"/>
      <c r="J589" s="67"/>
      <c r="K589" s="67"/>
      <c r="L589" s="67"/>
      <c r="M589" s="192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</row>
    <row r="590" spans="1:27" ht="12.75">
      <c r="A590" s="59"/>
      <c r="B590" s="59"/>
      <c r="C590" s="128"/>
      <c r="D590" s="59"/>
      <c r="E590" s="264"/>
      <c r="F590" s="59"/>
      <c r="G590" s="59"/>
      <c r="H590" s="59"/>
      <c r="I590" s="59"/>
      <c r="J590" s="67"/>
      <c r="K590" s="67"/>
      <c r="L590" s="67"/>
      <c r="M590" s="192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</row>
    <row r="591" spans="1:27" ht="12.75">
      <c r="A591" s="59"/>
      <c r="B591" s="59"/>
      <c r="C591" s="128"/>
      <c r="D591" s="59"/>
      <c r="E591" s="264"/>
      <c r="F591" s="59"/>
      <c r="G591" s="59"/>
      <c r="H591" s="59"/>
      <c r="I591" s="59"/>
      <c r="J591" s="67"/>
      <c r="K591" s="67"/>
      <c r="L591" s="67"/>
      <c r="M591" s="192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</row>
    <row r="592" spans="1:27" ht="12.75">
      <c r="A592" s="59"/>
      <c r="B592" s="59"/>
      <c r="C592" s="128"/>
      <c r="D592" s="59"/>
      <c r="E592" s="264"/>
      <c r="F592" s="59"/>
      <c r="G592" s="59"/>
      <c r="H592" s="59"/>
      <c r="I592" s="59"/>
      <c r="J592" s="67"/>
      <c r="K592" s="67"/>
      <c r="L592" s="67"/>
      <c r="M592" s="192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</row>
    <row r="593" spans="1:27" ht="12.75">
      <c r="A593" s="59"/>
      <c r="B593" s="59"/>
      <c r="C593" s="128"/>
      <c r="D593" s="59"/>
      <c r="E593" s="264"/>
      <c r="F593" s="59"/>
      <c r="G593" s="59"/>
      <c r="H593" s="59"/>
      <c r="I593" s="59"/>
      <c r="J593" s="67"/>
      <c r="K593" s="67"/>
      <c r="L593" s="67"/>
      <c r="M593" s="192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</row>
    <row r="594" spans="1:27" ht="12.75">
      <c r="A594" s="59"/>
      <c r="B594" s="59"/>
      <c r="C594" s="128"/>
      <c r="D594" s="59"/>
      <c r="E594" s="264"/>
      <c r="F594" s="59"/>
      <c r="G594" s="59"/>
      <c r="H594" s="59"/>
      <c r="I594" s="59"/>
      <c r="J594" s="67"/>
      <c r="K594" s="67"/>
      <c r="L594" s="67"/>
      <c r="M594" s="192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</row>
    <row r="595" spans="1:27" ht="12.75">
      <c r="A595" s="59"/>
      <c r="B595" s="59"/>
      <c r="C595" s="128"/>
      <c r="D595" s="59"/>
      <c r="E595" s="264"/>
      <c r="F595" s="59"/>
      <c r="G595" s="59"/>
      <c r="H595" s="59"/>
      <c r="I595" s="59"/>
      <c r="J595" s="67"/>
      <c r="K595" s="67"/>
      <c r="L595" s="67"/>
      <c r="M595" s="192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</row>
    <row r="596" spans="1:27" ht="12.75">
      <c r="A596" s="59"/>
      <c r="B596" s="59"/>
      <c r="C596" s="128"/>
      <c r="D596" s="59"/>
      <c r="E596" s="264"/>
      <c r="F596" s="59"/>
      <c r="G596" s="59"/>
      <c r="H596" s="59"/>
      <c r="I596" s="59"/>
      <c r="J596" s="67"/>
      <c r="K596" s="67"/>
      <c r="L596" s="67"/>
      <c r="M596" s="192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</row>
    <row r="597" spans="1:27" ht="12.75">
      <c r="A597" s="59"/>
      <c r="B597" s="59"/>
      <c r="C597" s="128"/>
      <c r="D597" s="59"/>
      <c r="E597" s="264"/>
      <c r="F597" s="59"/>
      <c r="G597" s="59"/>
      <c r="H597" s="59"/>
      <c r="I597" s="59"/>
      <c r="J597" s="67"/>
      <c r="K597" s="67"/>
      <c r="L597" s="67"/>
      <c r="M597" s="192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</row>
    <row r="598" spans="1:27" ht="12.75">
      <c r="A598" s="59"/>
      <c r="B598" s="59"/>
      <c r="C598" s="128"/>
      <c r="D598" s="59"/>
      <c r="E598" s="264"/>
      <c r="F598" s="59"/>
      <c r="G598" s="59"/>
      <c r="H598" s="59"/>
      <c r="I598" s="59"/>
      <c r="J598" s="67"/>
      <c r="K598" s="67"/>
      <c r="L598" s="67"/>
      <c r="M598" s="192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</row>
    <row r="599" spans="1:27" ht="12.75">
      <c r="A599" s="59"/>
      <c r="B599" s="59"/>
      <c r="C599" s="128"/>
      <c r="D599" s="59"/>
      <c r="E599" s="264"/>
      <c r="F599" s="59"/>
      <c r="G599" s="59"/>
      <c r="H599" s="59"/>
      <c r="I599" s="59"/>
      <c r="J599" s="67"/>
      <c r="K599" s="67"/>
      <c r="L599" s="67"/>
      <c r="M599" s="192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</row>
    <row r="600" spans="1:27" ht="12.75">
      <c r="A600" s="59"/>
      <c r="B600" s="59"/>
      <c r="C600" s="128"/>
      <c r="D600" s="59"/>
      <c r="E600" s="264"/>
      <c r="F600" s="59"/>
      <c r="G600" s="59"/>
      <c r="H600" s="59"/>
      <c r="I600" s="59"/>
      <c r="J600" s="67"/>
      <c r="K600" s="67"/>
      <c r="L600" s="67"/>
      <c r="M600" s="192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</row>
    <row r="601" spans="1:27" ht="12.75">
      <c r="A601" s="59"/>
      <c r="B601" s="59"/>
      <c r="C601" s="128"/>
      <c r="D601" s="59"/>
      <c r="E601" s="264"/>
      <c r="F601" s="59"/>
      <c r="G601" s="59"/>
      <c r="H601" s="59"/>
      <c r="I601" s="59"/>
      <c r="J601" s="67"/>
      <c r="K601" s="67"/>
      <c r="L601" s="67"/>
      <c r="M601" s="192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</row>
    <row r="602" spans="1:27" ht="12.75">
      <c r="A602" s="59"/>
      <c r="B602" s="59"/>
      <c r="C602" s="128"/>
      <c r="D602" s="59"/>
      <c r="E602" s="264"/>
      <c r="F602" s="59"/>
      <c r="G602" s="59"/>
      <c r="H602" s="59"/>
      <c r="I602" s="59"/>
      <c r="J602" s="67"/>
      <c r="K602" s="67"/>
      <c r="L602" s="67"/>
      <c r="M602" s="192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</row>
    <row r="603" spans="1:27" ht="12.75">
      <c r="A603" s="59"/>
      <c r="B603" s="59"/>
      <c r="C603" s="128"/>
      <c r="D603" s="59"/>
      <c r="E603" s="264"/>
      <c r="F603" s="59"/>
      <c r="G603" s="59"/>
      <c r="H603" s="59"/>
      <c r="I603" s="59"/>
      <c r="J603" s="67"/>
      <c r="K603" s="67"/>
      <c r="L603" s="67"/>
      <c r="M603" s="192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</row>
    <row r="604" spans="1:27" ht="12.75">
      <c r="A604" s="59"/>
      <c r="B604" s="59"/>
      <c r="C604" s="128"/>
      <c r="D604" s="59"/>
      <c r="E604" s="264"/>
      <c r="F604" s="59"/>
      <c r="G604" s="59"/>
      <c r="H604" s="59"/>
      <c r="I604" s="59"/>
      <c r="J604" s="67"/>
      <c r="K604" s="67"/>
      <c r="L604" s="67"/>
      <c r="M604" s="192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</row>
    <row r="605" spans="1:27" ht="12.75">
      <c r="A605" s="59"/>
      <c r="B605" s="59"/>
      <c r="C605" s="128"/>
      <c r="D605" s="59"/>
      <c r="E605" s="264"/>
      <c r="F605" s="59"/>
      <c r="G605" s="59"/>
      <c r="H605" s="59"/>
      <c r="I605" s="59"/>
      <c r="J605" s="67"/>
      <c r="K605" s="67"/>
      <c r="L605" s="67"/>
      <c r="M605" s="192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</row>
    <row r="606" spans="1:27" ht="12.75">
      <c r="A606" s="59"/>
      <c r="B606" s="59"/>
      <c r="C606" s="128"/>
      <c r="D606" s="59"/>
      <c r="E606" s="264"/>
      <c r="F606" s="59"/>
      <c r="G606" s="59"/>
      <c r="H606" s="59"/>
      <c r="I606" s="59"/>
      <c r="J606" s="67"/>
      <c r="K606" s="67"/>
      <c r="L606" s="67"/>
      <c r="M606" s="192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</row>
    <row r="607" spans="1:27" ht="12.75">
      <c r="A607" s="59"/>
      <c r="B607" s="59"/>
      <c r="C607" s="128"/>
      <c r="D607" s="59"/>
      <c r="E607" s="264"/>
      <c r="F607" s="59"/>
      <c r="G607" s="59"/>
      <c r="H607" s="59"/>
      <c r="I607" s="59"/>
      <c r="J607" s="67"/>
      <c r="K607" s="67"/>
      <c r="L607" s="67"/>
      <c r="M607" s="192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</row>
    <row r="608" spans="1:27" ht="12.75">
      <c r="A608" s="59"/>
      <c r="B608" s="59"/>
      <c r="C608" s="128"/>
      <c r="D608" s="59"/>
      <c r="E608" s="264"/>
      <c r="F608" s="59"/>
      <c r="G608" s="59"/>
      <c r="H608" s="59"/>
      <c r="I608" s="59"/>
      <c r="J608" s="67"/>
      <c r="K608" s="67"/>
      <c r="L608" s="67"/>
      <c r="M608" s="192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</row>
    <row r="609" spans="1:27" ht="12.75">
      <c r="A609" s="59"/>
      <c r="B609" s="59"/>
      <c r="C609" s="128"/>
      <c r="D609" s="59"/>
      <c r="E609" s="264"/>
      <c r="F609" s="59"/>
      <c r="G609" s="59"/>
      <c r="H609" s="59"/>
      <c r="I609" s="59"/>
      <c r="J609" s="67"/>
      <c r="K609" s="67"/>
      <c r="L609" s="67"/>
      <c r="M609" s="192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</row>
    <row r="610" spans="1:27" ht="12.75">
      <c r="A610" s="59"/>
      <c r="B610" s="59"/>
      <c r="C610" s="128"/>
      <c r="D610" s="59"/>
      <c r="E610" s="264"/>
      <c r="F610" s="59"/>
      <c r="G610" s="59"/>
      <c r="H610" s="59"/>
      <c r="I610" s="59"/>
      <c r="J610" s="67"/>
      <c r="K610" s="67"/>
      <c r="L610" s="67"/>
      <c r="M610" s="192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</row>
    <row r="611" spans="1:27" ht="12.75">
      <c r="A611" s="59"/>
      <c r="B611" s="59"/>
      <c r="C611" s="128"/>
      <c r="D611" s="59"/>
      <c r="E611" s="264"/>
      <c r="F611" s="59"/>
      <c r="G611" s="59"/>
      <c r="H611" s="59"/>
      <c r="I611" s="59"/>
      <c r="J611" s="67"/>
      <c r="K611" s="67"/>
      <c r="L611" s="67"/>
      <c r="M611" s="192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</row>
    <row r="612" spans="1:27" ht="12.75">
      <c r="A612" s="59"/>
      <c r="B612" s="59"/>
      <c r="C612" s="128"/>
      <c r="D612" s="59"/>
      <c r="E612" s="264"/>
      <c r="F612" s="59"/>
      <c r="G612" s="59"/>
      <c r="H612" s="59"/>
      <c r="I612" s="59"/>
      <c r="J612" s="67"/>
      <c r="K612" s="67"/>
      <c r="L612" s="67"/>
      <c r="M612" s="192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</row>
    <row r="613" spans="1:27" ht="12.75">
      <c r="A613" s="59"/>
      <c r="B613" s="59"/>
      <c r="C613" s="128"/>
      <c r="D613" s="59"/>
      <c r="E613" s="264"/>
      <c r="F613" s="59"/>
      <c r="G613" s="59"/>
      <c r="H613" s="59"/>
      <c r="I613" s="59"/>
      <c r="J613" s="67"/>
      <c r="K613" s="67"/>
      <c r="L613" s="67"/>
      <c r="M613" s="192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</row>
    <row r="614" spans="1:27" ht="12.75">
      <c r="A614" s="59"/>
      <c r="B614" s="59"/>
      <c r="C614" s="128"/>
      <c r="D614" s="59"/>
      <c r="E614" s="264"/>
      <c r="F614" s="59"/>
      <c r="G614" s="59"/>
      <c r="H614" s="59"/>
      <c r="I614" s="59"/>
      <c r="J614" s="67"/>
      <c r="K614" s="67"/>
      <c r="L614" s="67"/>
      <c r="M614" s="192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</row>
    <row r="615" spans="1:27" ht="12.75">
      <c r="A615" s="59"/>
      <c r="B615" s="59"/>
      <c r="C615" s="128"/>
      <c r="D615" s="59"/>
      <c r="E615" s="264"/>
      <c r="F615" s="59"/>
      <c r="G615" s="59"/>
      <c r="H615" s="59"/>
      <c r="I615" s="59"/>
      <c r="J615" s="67"/>
      <c r="K615" s="67"/>
      <c r="L615" s="67"/>
      <c r="M615" s="192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</row>
    <row r="616" spans="1:27" ht="12.75">
      <c r="A616" s="59"/>
      <c r="B616" s="59"/>
      <c r="C616" s="128"/>
      <c r="D616" s="59"/>
      <c r="E616" s="264"/>
      <c r="F616" s="59"/>
      <c r="G616" s="59"/>
      <c r="H616" s="59"/>
      <c r="I616" s="59"/>
      <c r="J616" s="67"/>
      <c r="K616" s="67"/>
      <c r="L616" s="67"/>
      <c r="M616" s="192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</row>
    <row r="617" spans="1:27" ht="12.75">
      <c r="A617" s="59"/>
      <c r="B617" s="59"/>
      <c r="C617" s="128"/>
      <c r="D617" s="59"/>
      <c r="E617" s="264"/>
      <c r="F617" s="59"/>
      <c r="G617" s="59"/>
      <c r="H617" s="59"/>
      <c r="I617" s="59"/>
      <c r="J617" s="67"/>
      <c r="K617" s="67"/>
      <c r="L617" s="67"/>
      <c r="M617" s="192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</row>
    <row r="618" spans="1:27" ht="12.75">
      <c r="A618" s="59"/>
      <c r="B618" s="59"/>
      <c r="C618" s="128"/>
      <c r="D618" s="59"/>
      <c r="E618" s="264"/>
      <c r="F618" s="59"/>
      <c r="G618" s="59"/>
      <c r="H618" s="59"/>
      <c r="I618" s="59"/>
      <c r="J618" s="67"/>
      <c r="K618" s="67"/>
      <c r="L618" s="67"/>
      <c r="M618" s="192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</row>
    <row r="619" spans="1:27" ht="12.75">
      <c r="A619" s="59"/>
      <c r="B619" s="59"/>
      <c r="C619" s="128"/>
      <c r="D619" s="59"/>
      <c r="E619" s="264"/>
      <c r="F619" s="59"/>
      <c r="G619" s="59"/>
      <c r="H619" s="59"/>
      <c r="I619" s="59"/>
      <c r="J619" s="67"/>
      <c r="K619" s="67"/>
      <c r="L619" s="67"/>
      <c r="M619" s="192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</row>
    <row r="620" spans="1:27" ht="12.75">
      <c r="A620" s="59"/>
      <c r="B620" s="59"/>
      <c r="C620" s="128"/>
      <c r="D620" s="59"/>
      <c r="E620" s="264"/>
      <c r="F620" s="59"/>
      <c r="G620" s="59"/>
      <c r="H620" s="59"/>
      <c r="I620" s="59"/>
      <c r="J620" s="67"/>
      <c r="K620" s="67"/>
      <c r="L620" s="67"/>
      <c r="M620" s="192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</row>
    <row r="621" spans="1:27" ht="12.75">
      <c r="A621" s="59"/>
      <c r="B621" s="59"/>
      <c r="C621" s="128"/>
      <c r="D621" s="59"/>
      <c r="E621" s="264"/>
      <c r="F621" s="59"/>
      <c r="G621" s="59"/>
      <c r="H621" s="59"/>
      <c r="I621" s="59"/>
      <c r="J621" s="67"/>
      <c r="K621" s="67"/>
      <c r="L621" s="67"/>
      <c r="M621" s="192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</row>
    <row r="622" spans="1:27" ht="12.75">
      <c r="A622" s="59"/>
      <c r="B622" s="59"/>
      <c r="C622" s="128"/>
      <c r="D622" s="59"/>
      <c r="E622" s="264"/>
      <c r="F622" s="59"/>
      <c r="G622" s="59"/>
      <c r="H622" s="59"/>
      <c r="I622" s="59"/>
      <c r="J622" s="67"/>
      <c r="K622" s="67"/>
      <c r="L622" s="67"/>
      <c r="M622" s="192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</row>
    <row r="623" spans="1:27" ht="12.75">
      <c r="A623" s="59"/>
      <c r="B623" s="59"/>
      <c r="C623" s="128"/>
      <c r="D623" s="59"/>
      <c r="E623" s="264"/>
      <c r="F623" s="59"/>
      <c r="G623" s="59"/>
      <c r="H623" s="59"/>
      <c r="I623" s="59"/>
      <c r="J623" s="67"/>
      <c r="K623" s="67"/>
      <c r="L623" s="67"/>
      <c r="M623" s="192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</row>
    <row r="624" spans="1:27" ht="12.75">
      <c r="A624" s="59"/>
      <c r="B624" s="59"/>
      <c r="C624" s="128"/>
      <c r="D624" s="59"/>
      <c r="E624" s="264"/>
      <c r="F624" s="59"/>
      <c r="G624" s="59"/>
      <c r="H624" s="59"/>
      <c r="I624" s="59"/>
      <c r="J624" s="67"/>
      <c r="K624" s="67"/>
      <c r="L624" s="67"/>
      <c r="M624" s="192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</row>
    <row r="625" spans="1:27" ht="12.75">
      <c r="A625" s="59"/>
      <c r="B625" s="59"/>
      <c r="C625" s="128"/>
      <c r="D625" s="59"/>
      <c r="E625" s="264"/>
      <c r="F625" s="59"/>
      <c r="G625" s="59"/>
      <c r="H625" s="59"/>
      <c r="I625" s="59"/>
      <c r="J625" s="67"/>
      <c r="K625" s="67"/>
      <c r="L625" s="67"/>
      <c r="M625" s="192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</row>
    <row r="626" spans="1:27" ht="12.75">
      <c r="A626" s="59"/>
      <c r="B626" s="59"/>
      <c r="C626" s="128"/>
      <c r="D626" s="59"/>
      <c r="E626" s="264"/>
      <c r="F626" s="59"/>
      <c r="G626" s="59"/>
      <c r="H626" s="59"/>
      <c r="I626" s="59"/>
      <c r="J626" s="67"/>
      <c r="K626" s="67"/>
      <c r="L626" s="67"/>
      <c r="M626" s="192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</row>
    <row r="627" spans="1:27" ht="12.75">
      <c r="A627" s="59"/>
      <c r="B627" s="59"/>
      <c r="C627" s="128"/>
      <c r="D627" s="59"/>
      <c r="E627" s="264"/>
      <c r="F627" s="59"/>
      <c r="G627" s="59"/>
      <c r="H627" s="59"/>
      <c r="I627" s="59"/>
      <c r="J627" s="67"/>
      <c r="K627" s="67"/>
      <c r="L627" s="67"/>
      <c r="M627" s="192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</row>
    <row r="628" spans="1:27" ht="12.75">
      <c r="A628" s="59"/>
      <c r="B628" s="59"/>
      <c r="C628" s="128"/>
      <c r="D628" s="59"/>
      <c r="E628" s="264"/>
      <c r="F628" s="59"/>
      <c r="G628" s="59"/>
      <c r="H628" s="59"/>
      <c r="I628" s="59"/>
      <c r="J628" s="67"/>
      <c r="K628" s="67"/>
      <c r="L628" s="67"/>
      <c r="M628" s="192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</row>
    <row r="629" spans="1:27" ht="12.75">
      <c r="A629" s="59"/>
      <c r="B629" s="59"/>
      <c r="C629" s="128"/>
      <c r="D629" s="59"/>
      <c r="E629" s="264"/>
      <c r="F629" s="59"/>
      <c r="G629" s="59"/>
      <c r="H629" s="59"/>
      <c r="I629" s="59"/>
      <c r="J629" s="67"/>
      <c r="K629" s="67"/>
      <c r="L629" s="67"/>
      <c r="M629" s="192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</row>
    <row r="630" spans="1:27" ht="12.75">
      <c r="A630" s="59"/>
      <c r="B630" s="59"/>
      <c r="C630" s="128"/>
      <c r="D630" s="59"/>
      <c r="E630" s="264"/>
      <c r="F630" s="59"/>
      <c r="G630" s="59"/>
      <c r="H630" s="59"/>
      <c r="I630" s="59"/>
      <c r="J630" s="67"/>
      <c r="K630" s="67"/>
      <c r="L630" s="67"/>
      <c r="M630" s="192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</row>
    <row r="631" spans="1:27" ht="12.75">
      <c r="A631" s="59"/>
      <c r="B631" s="59"/>
      <c r="C631" s="128"/>
      <c r="D631" s="59"/>
      <c r="E631" s="264"/>
      <c r="F631" s="59"/>
      <c r="G631" s="59"/>
      <c r="H631" s="59"/>
      <c r="I631" s="59"/>
      <c r="J631" s="67"/>
      <c r="K631" s="67"/>
      <c r="L631" s="67"/>
      <c r="M631" s="192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</row>
    <row r="632" spans="1:27" ht="12.75">
      <c r="A632" s="59"/>
      <c r="B632" s="59"/>
      <c r="C632" s="128"/>
      <c r="D632" s="59"/>
      <c r="E632" s="264"/>
      <c r="F632" s="59"/>
      <c r="G632" s="59"/>
      <c r="H632" s="59"/>
      <c r="I632" s="59"/>
      <c r="J632" s="67"/>
      <c r="K632" s="67"/>
      <c r="L632" s="67"/>
      <c r="M632" s="192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</row>
    <row r="633" spans="1:27" ht="12.75">
      <c r="A633" s="59"/>
      <c r="B633" s="59"/>
      <c r="C633" s="128"/>
      <c r="D633" s="59"/>
      <c r="E633" s="264"/>
      <c r="F633" s="59"/>
      <c r="G633" s="59"/>
      <c r="H633" s="59"/>
      <c r="I633" s="59"/>
      <c r="J633" s="67"/>
      <c r="K633" s="67"/>
      <c r="L633" s="67"/>
      <c r="M633" s="192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</row>
    <row r="634" spans="1:27" ht="12.75">
      <c r="A634" s="59"/>
      <c r="B634" s="59"/>
      <c r="C634" s="128"/>
      <c r="D634" s="59"/>
      <c r="E634" s="264"/>
      <c r="F634" s="59"/>
      <c r="G634" s="59"/>
      <c r="H634" s="59"/>
      <c r="I634" s="59"/>
      <c r="J634" s="67"/>
      <c r="K634" s="67"/>
      <c r="L634" s="67"/>
      <c r="M634" s="192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</row>
    <row r="635" spans="1:27" ht="12.75">
      <c r="A635" s="59"/>
      <c r="B635" s="59"/>
      <c r="C635" s="128"/>
      <c r="D635" s="59"/>
      <c r="E635" s="264"/>
      <c r="F635" s="59"/>
      <c r="G635" s="59"/>
      <c r="H635" s="59"/>
      <c r="I635" s="59"/>
      <c r="J635" s="67"/>
      <c r="K635" s="67"/>
      <c r="L635" s="67"/>
      <c r="M635" s="192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</row>
    <row r="636" spans="1:27" ht="12.75">
      <c r="A636" s="59"/>
      <c r="B636" s="59"/>
      <c r="C636" s="128"/>
      <c r="D636" s="59"/>
      <c r="E636" s="264"/>
      <c r="F636" s="59"/>
      <c r="G636" s="59"/>
      <c r="H636" s="59"/>
      <c r="I636" s="59"/>
      <c r="J636" s="67"/>
      <c r="K636" s="67"/>
      <c r="L636" s="67"/>
      <c r="M636" s="192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</row>
    <row r="637" spans="1:27" ht="12.75">
      <c r="A637" s="59"/>
      <c r="B637" s="59"/>
      <c r="C637" s="128"/>
      <c r="D637" s="59"/>
      <c r="E637" s="264"/>
      <c r="F637" s="59"/>
      <c r="G637" s="59"/>
      <c r="H637" s="59"/>
      <c r="I637" s="59"/>
      <c r="J637" s="67"/>
      <c r="K637" s="67"/>
      <c r="L637" s="67"/>
      <c r="M637" s="192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</row>
    <row r="638" spans="1:27" ht="12.75">
      <c r="A638" s="59"/>
      <c r="B638" s="59"/>
      <c r="C638" s="128"/>
      <c r="D638" s="59"/>
      <c r="E638" s="264"/>
      <c r="F638" s="59"/>
      <c r="G638" s="59"/>
      <c r="H638" s="59"/>
      <c r="I638" s="59"/>
      <c r="J638" s="67"/>
      <c r="K638" s="67"/>
      <c r="L638" s="67"/>
      <c r="M638" s="192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</row>
    <row r="639" spans="1:27" ht="12.75">
      <c r="A639" s="59"/>
      <c r="B639" s="59"/>
      <c r="C639" s="128"/>
      <c r="D639" s="59"/>
      <c r="E639" s="264"/>
      <c r="F639" s="59"/>
      <c r="G639" s="59"/>
      <c r="H639" s="59"/>
      <c r="I639" s="59"/>
      <c r="J639" s="67"/>
      <c r="K639" s="67"/>
      <c r="L639" s="67"/>
      <c r="M639" s="192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</row>
    <row r="640" spans="1:27" ht="12.75">
      <c r="A640" s="59"/>
      <c r="B640" s="59"/>
      <c r="C640" s="128"/>
      <c r="D640" s="59"/>
      <c r="E640" s="264"/>
      <c r="F640" s="59"/>
      <c r="G640" s="59"/>
      <c r="H640" s="59"/>
      <c r="I640" s="59"/>
      <c r="J640" s="67"/>
      <c r="K640" s="67"/>
      <c r="L640" s="67"/>
      <c r="M640" s="192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</row>
    <row r="641" spans="1:27" ht="12.75">
      <c r="A641" s="59"/>
      <c r="B641" s="59"/>
      <c r="C641" s="128"/>
      <c r="D641" s="59"/>
      <c r="E641" s="264"/>
      <c r="F641" s="59"/>
      <c r="G641" s="59"/>
      <c r="H641" s="59"/>
      <c r="I641" s="59"/>
      <c r="J641" s="67"/>
      <c r="K641" s="67"/>
      <c r="L641" s="67"/>
      <c r="M641" s="192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</row>
    <row r="642" spans="1:27" ht="12.75">
      <c r="A642" s="59"/>
      <c r="B642" s="59"/>
      <c r="C642" s="128"/>
      <c r="D642" s="59"/>
      <c r="E642" s="264"/>
      <c r="F642" s="59"/>
      <c r="G642" s="59"/>
      <c r="H642" s="59"/>
      <c r="I642" s="59"/>
      <c r="J642" s="67"/>
      <c r="K642" s="67"/>
      <c r="L642" s="67"/>
      <c r="M642" s="192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</row>
    <row r="643" spans="1:27" ht="12.75">
      <c r="A643" s="59"/>
      <c r="B643" s="59"/>
      <c r="C643" s="128"/>
      <c r="D643" s="59"/>
      <c r="E643" s="264"/>
      <c r="F643" s="59"/>
      <c r="G643" s="59"/>
      <c r="H643" s="59"/>
      <c r="I643" s="59"/>
      <c r="J643" s="67"/>
      <c r="K643" s="67"/>
      <c r="L643" s="67"/>
      <c r="M643" s="192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</row>
    <row r="644" spans="1:27" ht="12.75">
      <c r="A644" s="59"/>
      <c r="B644" s="59"/>
      <c r="C644" s="128"/>
      <c r="D644" s="59"/>
      <c r="E644" s="264"/>
      <c r="F644" s="59"/>
      <c r="G644" s="59"/>
      <c r="H644" s="59"/>
      <c r="I644" s="59"/>
      <c r="J644" s="67"/>
      <c r="K644" s="67"/>
      <c r="L644" s="67"/>
      <c r="M644" s="192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</row>
    <row r="645" spans="1:27" ht="12.75">
      <c r="A645" s="59"/>
      <c r="B645" s="59"/>
      <c r="C645" s="128"/>
      <c r="D645" s="59"/>
      <c r="E645" s="264"/>
      <c r="F645" s="59"/>
      <c r="G645" s="59"/>
      <c r="H645" s="59"/>
      <c r="I645" s="59"/>
      <c r="J645" s="67"/>
      <c r="K645" s="67"/>
      <c r="L645" s="67"/>
      <c r="M645" s="192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</row>
    <row r="646" spans="1:27" ht="12.75">
      <c r="A646" s="59"/>
      <c r="B646" s="59"/>
      <c r="C646" s="128"/>
      <c r="D646" s="59"/>
      <c r="E646" s="264"/>
      <c r="F646" s="59"/>
      <c r="G646" s="59"/>
      <c r="H646" s="59"/>
      <c r="I646" s="59"/>
      <c r="J646" s="67"/>
      <c r="K646" s="67"/>
      <c r="L646" s="67"/>
      <c r="M646" s="192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</row>
    <row r="647" spans="1:27" ht="12.75">
      <c r="A647" s="59"/>
      <c r="B647" s="59"/>
      <c r="C647" s="128"/>
      <c r="D647" s="59"/>
      <c r="E647" s="264"/>
      <c r="F647" s="59"/>
      <c r="G647" s="59"/>
      <c r="H647" s="59"/>
      <c r="I647" s="59"/>
      <c r="J647" s="67"/>
      <c r="K647" s="67"/>
      <c r="L647" s="67"/>
      <c r="M647" s="192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</row>
    <row r="648" spans="1:27" ht="12.75">
      <c r="A648" s="59"/>
      <c r="B648" s="59"/>
      <c r="C648" s="128"/>
      <c r="D648" s="59"/>
      <c r="E648" s="264"/>
      <c r="F648" s="59"/>
      <c r="G648" s="59"/>
      <c r="H648" s="59"/>
      <c r="I648" s="59"/>
      <c r="J648" s="67"/>
      <c r="K648" s="67"/>
      <c r="L648" s="67"/>
      <c r="M648" s="192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</row>
    <row r="649" spans="1:27" ht="12.75">
      <c r="A649" s="59"/>
      <c r="B649" s="59"/>
      <c r="C649" s="128"/>
      <c r="D649" s="59"/>
      <c r="E649" s="264"/>
      <c r="F649" s="59"/>
      <c r="G649" s="59"/>
      <c r="H649" s="59"/>
      <c r="I649" s="59"/>
      <c r="J649" s="67"/>
      <c r="K649" s="67"/>
      <c r="L649" s="67"/>
      <c r="M649" s="192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</row>
    <row r="650" spans="1:27" ht="12.75">
      <c r="A650" s="59"/>
      <c r="B650" s="59"/>
      <c r="C650" s="128"/>
      <c r="D650" s="59"/>
      <c r="E650" s="264"/>
      <c r="F650" s="59"/>
      <c r="G650" s="59"/>
      <c r="H650" s="59"/>
      <c r="I650" s="59"/>
      <c r="J650" s="67"/>
      <c r="K650" s="67"/>
      <c r="L650" s="67"/>
      <c r="M650" s="192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</row>
    <row r="651" spans="1:27" ht="12.75">
      <c r="A651" s="59"/>
      <c r="B651" s="59"/>
      <c r="C651" s="128"/>
      <c r="D651" s="59"/>
      <c r="E651" s="264"/>
      <c r="F651" s="59"/>
      <c r="G651" s="59"/>
      <c r="H651" s="59"/>
      <c r="I651" s="59"/>
      <c r="J651" s="67"/>
      <c r="K651" s="67"/>
      <c r="L651" s="67"/>
      <c r="M651" s="192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</row>
    <row r="652" spans="1:27" ht="12.75">
      <c r="A652" s="59"/>
      <c r="B652" s="59"/>
      <c r="C652" s="128"/>
      <c r="D652" s="59"/>
      <c r="E652" s="264"/>
      <c r="F652" s="59"/>
      <c r="G652" s="59"/>
      <c r="H652" s="59"/>
      <c r="I652" s="59"/>
      <c r="J652" s="67"/>
      <c r="K652" s="67"/>
      <c r="L652" s="67"/>
      <c r="M652" s="192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</row>
    <row r="653" spans="1:27" ht="12.75">
      <c r="A653" s="59"/>
      <c r="B653" s="59"/>
      <c r="C653" s="128"/>
      <c r="D653" s="59"/>
      <c r="E653" s="264"/>
      <c r="F653" s="59"/>
      <c r="G653" s="59"/>
      <c r="H653" s="59"/>
      <c r="I653" s="59"/>
      <c r="J653" s="67"/>
      <c r="K653" s="67"/>
      <c r="L653" s="67"/>
      <c r="M653" s="192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</row>
    <row r="654" spans="1:27" ht="12.75">
      <c r="A654" s="59"/>
      <c r="B654" s="59"/>
      <c r="C654" s="128"/>
      <c r="D654" s="59"/>
      <c r="E654" s="264"/>
      <c r="F654" s="59"/>
      <c r="G654" s="59"/>
      <c r="H654" s="59"/>
      <c r="I654" s="59"/>
      <c r="J654" s="67"/>
      <c r="K654" s="67"/>
      <c r="L654" s="67"/>
      <c r="M654" s="192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</row>
    <row r="655" spans="1:27" ht="12.75">
      <c r="A655" s="59"/>
      <c r="B655" s="59"/>
      <c r="C655" s="128"/>
      <c r="D655" s="59"/>
      <c r="E655" s="264"/>
      <c r="F655" s="59"/>
      <c r="G655" s="59"/>
      <c r="H655" s="59"/>
      <c r="I655" s="59"/>
      <c r="J655" s="67"/>
      <c r="K655" s="67"/>
      <c r="L655" s="67"/>
      <c r="M655" s="192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</row>
    <row r="656" spans="1:27" ht="12.75">
      <c r="A656" s="59"/>
      <c r="B656" s="59"/>
      <c r="C656" s="128"/>
      <c r="D656" s="59"/>
      <c r="E656" s="264"/>
      <c r="F656" s="59"/>
      <c r="G656" s="59"/>
      <c r="H656" s="59"/>
      <c r="I656" s="59"/>
      <c r="J656" s="67"/>
      <c r="K656" s="67"/>
      <c r="L656" s="67"/>
      <c r="M656" s="192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</row>
    <row r="657" spans="1:27" ht="12.75">
      <c r="A657" s="59"/>
      <c r="B657" s="59"/>
      <c r="C657" s="128"/>
      <c r="D657" s="59"/>
      <c r="E657" s="264"/>
      <c r="F657" s="59"/>
      <c r="G657" s="59"/>
      <c r="H657" s="59"/>
      <c r="I657" s="59"/>
      <c r="J657" s="67"/>
      <c r="K657" s="67"/>
      <c r="L657" s="67"/>
      <c r="M657" s="192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</row>
    <row r="658" spans="1:27" ht="12.75">
      <c r="A658" s="59"/>
      <c r="B658" s="59"/>
      <c r="C658" s="128"/>
      <c r="D658" s="59"/>
      <c r="E658" s="264"/>
      <c r="F658" s="59"/>
      <c r="G658" s="59"/>
      <c r="H658" s="59"/>
      <c r="I658" s="59"/>
      <c r="J658" s="67"/>
      <c r="K658" s="67"/>
      <c r="L658" s="67"/>
      <c r="M658" s="192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</row>
    <row r="659" spans="1:27" ht="12.75">
      <c r="A659" s="59"/>
      <c r="B659" s="59"/>
      <c r="C659" s="128"/>
      <c r="D659" s="59"/>
      <c r="E659" s="264"/>
      <c r="F659" s="59"/>
      <c r="G659" s="59"/>
      <c r="H659" s="59"/>
      <c r="I659" s="59"/>
      <c r="J659" s="67"/>
      <c r="K659" s="67"/>
      <c r="L659" s="67"/>
      <c r="M659" s="192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</row>
    <row r="660" spans="1:27" ht="12.75">
      <c r="A660" s="59"/>
      <c r="B660" s="59"/>
      <c r="C660" s="128"/>
      <c r="D660" s="59"/>
      <c r="E660" s="264"/>
      <c r="F660" s="59"/>
      <c r="G660" s="59"/>
      <c r="H660" s="59"/>
      <c r="I660" s="59"/>
      <c r="J660" s="67"/>
      <c r="K660" s="67"/>
      <c r="L660" s="67"/>
      <c r="M660" s="192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</row>
    <row r="661" spans="1:27" ht="12.75">
      <c r="A661" s="59"/>
      <c r="B661" s="59"/>
      <c r="C661" s="128"/>
      <c r="D661" s="59"/>
      <c r="E661" s="264"/>
      <c r="F661" s="59"/>
      <c r="G661" s="59"/>
      <c r="H661" s="59"/>
      <c r="I661" s="59"/>
      <c r="J661" s="67"/>
      <c r="K661" s="67"/>
      <c r="L661" s="67"/>
      <c r="M661" s="192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</row>
    <row r="662" spans="1:27" ht="12.75">
      <c r="A662" s="59"/>
      <c r="B662" s="59"/>
      <c r="C662" s="128"/>
      <c r="D662" s="59"/>
      <c r="E662" s="264"/>
      <c r="F662" s="59"/>
      <c r="G662" s="59"/>
      <c r="H662" s="59"/>
      <c r="I662" s="59"/>
      <c r="J662" s="67"/>
      <c r="K662" s="67"/>
      <c r="L662" s="67"/>
      <c r="M662" s="192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</row>
    <row r="663" spans="1:27" ht="12.75">
      <c r="A663" s="59"/>
      <c r="B663" s="59"/>
      <c r="C663" s="128"/>
      <c r="D663" s="59"/>
      <c r="E663" s="264"/>
      <c r="F663" s="59"/>
      <c r="G663" s="59"/>
      <c r="H663" s="59"/>
      <c r="I663" s="59"/>
      <c r="J663" s="67"/>
      <c r="K663" s="67"/>
      <c r="L663" s="67"/>
      <c r="M663" s="192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</row>
    <row r="664" spans="1:27" ht="12.75">
      <c r="A664" s="59"/>
      <c r="B664" s="59"/>
      <c r="C664" s="128"/>
      <c r="D664" s="59"/>
      <c r="E664" s="264"/>
      <c r="F664" s="59"/>
      <c r="G664" s="59"/>
      <c r="H664" s="59"/>
      <c r="I664" s="59"/>
      <c r="J664" s="67"/>
      <c r="K664" s="67"/>
      <c r="L664" s="67"/>
      <c r="M664" s="192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</row>
    <row r="665" spans="1:27" ht="12.75">
      <c r="A665" s="59"/>
      <c r="B665" s="59"/>
      <c r="C665" s="128"/>
      <c r="D665" s="59"/>
      <c r="E665" s="264"/>
      <c r="F665" s="59"/>
      <c r="G665" s="59"/>
      <c r="H665" s="59"/>
      <c r="I665" s="59"/>
      <c r="J665" s="67"/>
      <c r="K665" s="67"/>
      <c r="L665" s="67"/>
      <c r="M665" s="192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</row>
    <row r="666" spans="1:27" ht="12.75">
      <c r="A666" s="59"/>
      <c r="B666" s="59"/>
      <c r="C666" s="128"/>
      <c r="D666" s="59"/>
      <c r="E666" s="264"/>
      <c r="F666" s="59"/>
      <c r="G666" s="59"/>
      <c r="H666" s="59"/>
      <c r="I666" s="59"/>
      <c r="J666" s="67"/>
      <c r="K666" s="67"/>
      <c r="L666" s="67"/>
      <c r="M666" s="192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</row>
    <row r="667" spans="1:27" ht="12.75">
      <c r="A667" s="59"/>
      <c r="B667" s="59"/>
      <c r="C667" s="128"/>
      <c r="D667" s="59"/>
      <c r="E667" s="264"/>
      <c r="F667" s="59"/>
      <c r="G667" s="59"/>
      <c r="H667" s="59"/>
      <c r="I667" s="59"/>
      <c r="J667" s="67"/>
      <c r="K667" s="67"/>
      <c r="L667" s="67"/>
      <c r="M667" s="192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</row>
    <row r="668" spans="1:27" ht="12.75">
      <c r="A668" s="59"/>
      <c r="B668" s="59"/>
      <c r="C668" s="128"/>
      <c r="D668" s="59"/>
      <c r="E668" s="264"/>
      <c r="F668" s="59"/>
      <c r="G668" s="59"/>
      <c r="H668" s="59"/>
      <c r="I668" s="59"/>
      <c r="J668" s="67"/>
      <c r="K668" s="67"/>
      <c r="L668" s="67"/>
      <c r="M668" s="192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</row>
    <row r="669" spans="1:27" ht="12.75">
      <c r="A669" s="59"/>
      <c r="B669" s="59"/>
      <c r="C669" s="128"/>
      <c r="D669" s="59"/>
      <c r="E669" s="264"/>
      <c r="F669" s="59"/>
      <c r="G669" s="59"/>
      <c r="H669" s="59"/>
      <c r="I669" s="59"/>
      <c r="J669" s="67"/>
      <c r="K669" s="67"/>
      <c r="L669" s="67"/>
      <c r="M669" s="192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</row>
    <row r="670" spans="1:27" ht="12.75">
      <c r="A670" s="59"/>
      <c r="B670" s="59"/>
      <c r="C670" s="128"/>
      <c r="D670" s="59"/>
      <c r="E670" s="264"/>
      <c r="F670" s="59"/>
      <c r="G670" s="59"/>
      <c r="H670" s="59"/>
      <c r="I670" s="59"/>
      <c r="J670" s="67"/>
      <c r="K670" s="67"/>
      <c r="L670" s="67"/>
      <c r="M670" s="192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</row>
    <row r="671" spans="1:27" ht="12.75">
      <c r="A671" s="59"/>
      <c r="B671" s="59"/>
      <c r="C671" s="128"/>
      <c r="D671" s="59"/>
      <c r="E671" s="264"/>
      <c r="F671" s="59"/>
      <c r="G671" s="59"/>
      <c r="H671" s="59"/>
      <c r="I671" s="59"/>
      <c r="J671" s="67"/>
      <c r="K671" s="67"/>
      <c r="L671" s="67"/>
      <c r="M671" s="192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</row>
    <row r="672" spans="1:27" ht="12.75">
      <c r="A672" s="59"/>
      <c r="B672" s="59"/>
      <c r="C672" s="128"/>
      <c r="D672" s="59"/>
      <c r="E672" s="264"/>
      <c r="F672" s="59"/>
      <c r="G672" s="59"/>
      <c r="H672" s="59"/>
      <c r="I672" s="59"/>
      <c r="J672" s="67"/>
      <c r="K672" s="67"/>
      <c r="L672" s="67"/>
      <c r="M672" s="192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</row>
    <row r="673" spans="1:27" ht="12.75">
      <c r="A673" s="59"/>
      <c r="B673" s="59"/>
      <c r="C673" s="128"/>
      <c r="D673" s="59"/>
      <c r="E673" s="264"/>
      <c r="F673" s="59"/>
      <c r="G673" s="59"/>
      <c r="H673" s="59"/>
      <c r="I673" s="59"/>
      <c r="J673" s="67"/>
      <c r="K673" s="67"/>
      <c r="L673" s="67"/>
      <c r="M673" s="192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</row>
    <row r="674" spans="1:27" ht="12.75">
      <c r="A674" s="59"/>
      <c r="B674" s="59"/>
      <c r="C674" s="128"/>
      <c r="D674" s="59"/>
      <c r="E674" s="264"/>
      <c r="F674" s="59"/>
      <c r="G674" s="59"/>
      <c r="H674" s="59"/>
      <c r="I674" s="59"/>
      <c r="J674" s="67"/>
      <c r="K674" s="67"/>
      <c r="L674" s="67"/>
      <c r="M674" s="192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</row>
    <row r="675" spans="1:27" ht="12.75">
      <c r="A675" s="59"/>
      <c r="B675" s="59"/>
      <c r="C675" s="128"/>
      <c r="D675" s="59"/>
      <c r="E675" s="264"/>
      <c r="F675" s="59"/>
      <c r="G675" s="59"/>
      <c r="H675" s="59"/>
      <c r="I675" s="59"/>
      <c r="J675" s="67"/>
      <c r="K675" s="67"/>
      <c r="L675" s="67"/>
      <c r="M675" s="192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</row>
    <row r="676" spans="1:27" ht="12.75">
      <c r="A676" s="59"/>
      <c r="B676" s="59"/>
      <c r="C676" s="128"/>
      <c r="D676" s="59"/>
      <c r="E676" s="264"/>
      <c r="F676" s="59"/>
      <c r="G676" s="59"/>
      <c r="H676" s="59"/>
      <c r="I676" s="59"/>
      <c r="J676" s="67"/>
      <c r="K676" s="67"/>
      <c r="L676" s="67"/>
      <c r="M676" s="192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</row>
    <row r="677" spans="1:27" ht="12.75">
      <c r="A677" s="59"/>
      <c r="B677" s="59"/>
      <c r="C677" s="128"/>
      <c r="D677" s="59"/>
      <c r="E677" s="264"/>
      <c r="F677" s="59"/>
      <c r="G677" s="59"/>
      <c r="H677" s="59"/>
      <c r="I677" s="59"/>
      <c r="J677" s="67"/>
      <c r="K677" s="67"/>
      <c r="L677" s="67"/>
      <c r="M677" s="192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</row>
    <row r="678" spans="1:27" ht="12.75">
      <c r="A678" s="59"/>
      <c r="B678" s="59"/>
      <c r="C678" s="128"/>
      <c r="D678" s="59"/>
      <c r="E678" s="264"/>
      <c r="F678" s="59"/>
      <c r="G678" s="59"/>
      <c r="H678" s="59"/>
      <c r="I678" s="59"/>
      <c r="J678" s="67"/>
      <c r="K678" s="67"/>
      <c r="L678" s="67"/>
      <c r="M678" s="192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</row>
    <row r="679" spans="1:27" ht="12.75">
      <c r="A679" s="59"/>
      <c r="B679" s="59"/>
      <c r="C679" s="128"/>
      <c r="D679" s="59"/>
      <c r="E679" s="264"/>
      <c r="F679" s="59"/>
      <c r="G679" s="59"/>
      <c r="H679" s="59"/>
      <c r="I679" s="59"/>
      <c r="J679" s="67"/>
      <c r="K679" s="67"/>
      <c r="L679" s="67"/>
      <c r="M679" s="192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</row>
    <row r="680" spans="1:27" ht="12.75">
      <c r="A680" s="59"/>
      <c r="B680" s="59"/>
      <c r="C680" s="128"/>
      <c r="D680" s="59"/>
      <c r="E680" s="264"/>
      <c r="F680" s="59"/>
      <c r="G680" s="59"/>
      <c r="H680" s="59"/>
      <c r="I680" s="59"/>
      <c r="J680" s="67"/>
      <c r="K680" s="67"/>
      <c r="L680" s="67"/>
      <c r="M680" s="192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</row>
    <row r="681" spans="1:27" ht="12.75">
      <c r="A681" s="59"/>
      <c r="B681" s="59"/>
      <c r="C681" s="128"/>
      <c r="D681" s="59"/>
      <c r="E681" s="264"/>
      <c r="F681" s="59"/>
      <c r="G681" s="59"/>
      <c r="H681" s="59"/>
      <c r="I681" s="59"/>
      <c r="J681" s="67"/>
      <c r="K681" s="67"/>
      <c r="L681" s="67"/>
      <c r="M681" s="192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</row>
    <row r="682" spans="1:27" ht="12.75">
      <c r="A682" s="59"/>
      <c r="B682" s="59"/>
      <c r="C682" s="128"/>
      <c r="D682" s="59"/>
      <c r="E682" s="264"/>
      <c r="F682" s="59"/>
      <c r="G682" s="59"/>
      <c r="H682" s="59"/>
      <c r="I682" s="59"/>
      <c r="J682" s="67"/>
      <c r="K682" s="67"/>
      <c r="L682" s="67"/>
      <c r="M682" s="192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</row>
    <row r="683" spans="1:27" ht="12.75">
      <c r="A683" s="59"/>
      <c r="B683" s="59"/>
      <c r="C683" s="128"/>
      <c r="D683" s="59"/>
      <c r="E683" s="264"/>
      <c r="F683" s="59"/>
      <c r="G683" s="59"/>
      <c r="H683" s="59"/>
      <c r="I683" s="59"/>
      <c r="J683" s="67"/>
      <c r="K683" s="67"/>
      <c r="L683" s="67"/>
      <c r="M683" s="192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</row>
    <row r="684" spans="1:27" ht="12.75">
      <c r="A684" s="59"/>
      <c r="B684" s="59"/>
      <c r="C684" s="128"/>
      <c r="D684" s="59"/>
      <c r="E684" s="264"/>
      <c r="F684" s="59"/>
      <c r="G684" s="59"/>
      <c r="H684" s="59"/>
      <c r="I684" s="59"/>
      <c r="J684" s="67"/>
      <c r="K684" s="67"/>
      <c r="L684" s="67"/>
      <c r="M684" s="192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</row>
    <row r="685" spans="1:27" ht="12.75">
      <c r="A685" s="59"/>
      <c r="B685" s="59"/>
      <c r="C685" s="128"/>
      <c r="D685" s="59"/>
      <c r="E685" s="264"/>
      <c r="F685" s="59"/>
      <c r="G685" s="59"/>
      <c r="H685" s="59"/>
      <c r="I685" s="59"/>
      <c r="J685" s="67"/>
      <c r="K685" s="67"/>
      <c r="L685" s="67"/>
      <c r="M685" s="192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</row>
    <row r="686" spans="1:27" ht="12.75">
      <c r="A686" s="59"/>
      <c r="B686" s="59"/>
      <c r="C686" s="128"/>
      <c r="D686" s="59"/>
      <c r="E686" s="264"/>
      <c r="F686" s="59"/>
      <c r="G686" s="59"/>
      <c r="H686" s="59"/>
      <c r="I686" s="59"/>
      <c r="J686" s="67"/>
      <c r="K686" s="67"/>
      <c r="L686" s="67"/>
      <c r="M686" s="192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</row>
    <row r="687" spans="1:27" ht="12.75">
      <c r="A687" s="59"/>
      <c r="B687" s="59"/>
      <c r="C687" s="128"/>
      <c r="D687" s="59"/>
      <c r="E687" s="264"/>
      <c r="F687" s="59"/>
      <c r="G687" s="59"/>
      <c r="H687" s="59"/>
      <c r="I687" s="59"/>
      <c r="J687" s="67"/>
      <c r="K687" s="67"/>
      <c r="L687" s="67"/>
      <c r="M687" s="192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</row>
    <row r="688" spans="1:27" ht="12.75">
      <c r="A688" s="59"/>
      <c r="B688" s="59"/>
      <c r="C688" s="128"/>
      <c r="D688" s="59"/>
      <c r="E688" s="264"/>
      <c r="F688" s="59"/>
      <c r="G688" s="59"/>
      <c r="H688" s="59"/>
      <c r="I688" s="59"/>
      <c r="J688" s="67"/>
      <c r="K688" s="67"/>
      <c r="L688" s="67"/>
      <c r="M688" s="192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</row>
    <row r="689" spans="1:27" ht="12.75">
      <c r="A689" s="59"/>
      <c r="B689" s="59"/>
      <c r="C689" s="128"/>
      <c r="D689" s="59"/>
      <c r="E689" s="264"/>
      <c r="F689" s="59"/>
      <c r="G689" s="59"/>
      <c r="H689" s="59"/>
      <c r="I689" s="59"/>
      <c r="J689" s="67"/>
      <c r="K689" s="67"/>
      <c r="L689" s="67"/>
      <c r="M689" s="192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</row>
    <row r="690" spans="1:27" ht="12.75">
      <c r="A690" s="59"/>
      <c r="B690" s="59"/>
      <c r="C690" s="128"/>
      <c r="D690" s="59"/>
      <c r="E690" s="264"/>
      <c r="F690" s="59"/>
      <c r="G690" s="59"/>
      <c r="H690" s="59"/>
      <c r="I690" s="59"/>
      <c r="J690" s="67"/>
      <c r="K690" s="67"/>
      <c r="L690" s="67"/>
      <c r="M690" s="192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</row>
    <row r="691" spans="1:27" ht="12.75">
      <c r="A691" s="59"/>
      <c r="B691" s="59"/>
      <c r="C691" s="128"/>
      <c r="D691" s="59"/>
      <c r="E691" s="264"/>
      <c r="F691" s="59"/>
      <c r="G691" s="59"/>
      <c r="H691" s="59"/>
      <c r="I691" s="59"/>
      <c r="J691" s="67"/>
      <c r="K691" s="67"/>
      <c r="L691" s="67"/>
      <c r="M691" s="192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</row>
    <row r="692" spans="1:27" ht="12.75">
      <c r="A692" s="59"/>
      <c r="B692" s="59"/>
      <c r="C692" s="128"/>
      <c r="D692" s="59"/>
      <c r="E692" s="264"/>
      <c r="F692" s="59"/>
      <c r="G692" s="59"/>
      <c r="H692" s="59"/>
      <c r="I692" s="59"/>
      <c r="J692" s="67"/>
      <c r="K692" s="67"/>
      <c r="L692" s="67"/>
      <c r="M692" s="192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</row>
    <row r="693" spans="1:27" ht="12.75">
      <c r="A693" s="59"/>
      <c r="B693" s="59"/>
      <c r="C693" s="128"/>
      <c r="D693" s="59"/>
      <c r="E693" s="264"/>
      <c r="F693" s="59"/>
      <c r="G693" s="59"/>
      <c r="H693" s="59"/>
      <c r="I693" s="59"/>
      <c r="J693" s="67"/>
      <c r="K693" s="67"/>
      <c r="L693" s="67"/>
      <c r="M693" s="192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</row>
    <row r="694" spans="1:27" ht="12.75">
      <c r="A694" s="59"/>
      <c r="B694" s="59"/>
      <c r="C694" s="128"/>
      <c r="D694" s="59"/>
      <c r="E694" s="264"/>
      <c r="F694" s="59"/>
      <c r="G694" s="59"/>
      <c r="H694" s="59"/>
      <c r="I694" s="59"/>
      <c r="J694" s="67"/>
      <c r="K694" s="67"/>
      <c r="L694" s="67"/>
      <c r="M694" s="192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</row>
    <row r="695" spans="1:27" ht="12.75">
      <c r="A695" s="59"/>
      <c r="B695" s="59"/>
      <c r="C695" s="128"/>
      <c r="D695" s="59"/>
      <c r="E695" s="264"/>
      <c r="F695" s="59"/>
      <c r="G695" s="59"/>
      <c r="H695" s="59"/>
      <c r="I695" s="59"/>
      <c r="J695" s="67"/>
      <c r="K695" s="67"/>
      <c r="L695" s="67"/>
      <c r="M695" s="192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</row>
    <row r="696" spans="1:27" ht="12.75">
      <c r="A696" s="59"/>
      <c r="B696" s="59"/>
      <c r="C696" s="128"/>
      <c r="D696" s="59"/>
      <c r="E696" s="264"/>
      <c r="F696" s="59"/>
      <c r="G696" s="59"/>
      <c r="H696" s="59"/>
      <c r="I696" s="59"/>
      <c r="J696" s="67"/>
      <c r="K696" s="67"/>
      <c r="L696" s="67"/>
      <c r="M696" s="192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</row>
    <row r="697" spans="1:27" ht="12.75">
      <c r="A697" s="59"/>
      <c r="B697" s="59"/>
      <c r="C697" s="128"/>
      <c r="D697" s="59"/>
      <c r="E697" s="264"/>
      <c r="F697" s="59"/>
      <c r="G697" s="59"/>
      <c r="H697" s="59"/>
      <c r="I697" s="59"/>
      <c r="J697" s="67"/>
      <c r="K697" s="67"/>
      <c r="L697" s="67"/>
      <c r="M697" s="192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</row>
    <row r="698" spans="1:27" ht="12.75">
      <c r="A698" s="59"/>
      <c r="B698" s="59"/>
      <c r="C698" s="128"/>
      <c r="D698" s="59"/>
      <c r="E698" s="264"/>
      <c r="F698" s="59"/>
      <c r="G698" s="59"/>
      <c r="H698" s="59"/>
      <c r="I698" s="59"/>
      <c r="J698" s="67"/>
      <c r="K698" s="67"/>
      <c r="L698" s="67"/>
      <c r="M698" s="192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</row>
    <row r="699" spans="1:27" ht="12.75">
      <c r="A699" s="59"/>
      <c r="B699" s="59"/>
      <c r="C699" s="128"/>
      <c r="D699" s="59"/>
      <c r="E699" s="264"/>
      <c r="F699" s="59"/>
      <c r="G699" s="59"/>
      <c r="H699" s="59"/>
      <c r="I699" s="59"/>
      <c r="J699" s="67"/>
      <c r="K699" s="67"/>
      <c r="L699" s="67"/>
      <c r="M699" s="192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</row>
    <row r="700" spans="1:27" ht="12.75">
      <c r="A700" s="59"/>
      <c r="B700" s="59"/>
      <c r="C700" s="128"/>
      <c r="D700" s="59"/>
      <c r="E700" s="264"/>
      <c r="F700" s="59"/>
      <c r="G700" s="59"/>
      <c r="H700" s="59"/>
      <c r="I700" s="59"/>
      <c r="J700" s="67"/>
      <c r="K700" s="67"/>
      <c r="L700" s="67"/>
      <c r="M700" s="192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</row>
    <row r="701" spans="1:27" ht="12.75">
      <c r="A701" s="59"/>
      <c r="B701" s="59"/>
      <c r="C701" s="128"/>
      <c r="D701" s="59"/>
      <c r="E701" s="264"/>
      <c r="F701" s="59"/>
      <c r="G701" s="59"/>
      <c r="H701" s="59"/>
      <c r="I701" s="59"/>
      <c r="J701" s="67"/>
      <c r="K701" s="67"/>
      <c r="L701" s="67"/>
      <c r="M701" s="192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</row>
    <row r="702" spans="1:27" ht="12.75">
      <c r="A702" s="59"/>
      <c r="B702" s="59"/>
      <c r="C702" s="128"/>
      <c r="D702" s="59"/>
      <c r="E702" s="264"/>
      <c r="F702" s="59"/>
      <c r="G702" s="59"/>
      <c r="H702" s="59"/>
      <c r="I702" s="59"/>
      <c r="J702" s="67"/>
      <c r="K702" s="67"/>
      <c r="L702" s="67"/>
      <c r="M702" s="192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</row>
    <row r="703" spans="1:27" ht="12.75">
      <c r="A703" s="59"/>
      <c r="B703" s="59"/>
      <c r="C703" s="128"/>
      <c r="D703" s="59"/>
      <c r="E703" s="264"/>
      <c r="F703" s="59"/>
      <c r="G703" s="59"/>
      <c r="H703" s="59"/>
      <c r="I703" s="59"/>
      <c r="J703" s="67"/>
      <c r="K703" s="67"/>
      <c r="L703" s="67"/>
      <c r="M703" s="192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</row>
    <row r="704" spans="1:27" ht="12.75">
      <c r="A704" s="59"/>
      <c r="B704" s="59"/>
      <c r="C704" s="128"/>
      <c r="D704" s="59"/>
      <c r="E704" s="264"/>
      <c r="F704" s="59"/>
      <c r="G704" s="59"/>
      <c r="H704" s="59"/>
      <c r="I704" s="59"/>
      <c r="J704" s="67"/>
      <c r="K704" s="67"/>
      <c r="L704" s="67"/>
      <c r="M704" s="192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</row>
    <row r="705" spans="1:27" ht="12.75">
      <c r="A705" s="59"/>
      <c r="B705" s="59"/>
      <c r="C705" s="128"/>
      <c r="D705" s="59"/>
      <c r="E705" s="264"/>
      <c r="F705" s="59"/>
      <c r="G705" s="59"/>
      <c r="H705" s="59"/>
      <c r="I705" s="59"/>
      <c r="J705" s="67"/>
      <c r="K705" s="67"/>
      <c r="L705" s="67"/>
      <c r="M705" s="192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</row>
    <row r="706" spans="1:27" ht="12.75">
      <c r="A706" s="59"/>
      <c r="B706" s="59"/>
      <c r="C706" s="128"/>
      <c r="D706" s="59"/>
      <c r="E706" s="264"/>
      <c r="F706" s="59"/>
      <c r="G706" s="59"/>
      <c r="H706" s="59"/>
      <c r="I706" s="59"/>
      <c r="J706" s="67"/>
      <c r="K706" s="67"/>
      <c r="L706" s="67"/>
      <c r="M706" s="192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</row>
    <row r="707" spans="1:27" ht="12.75">
      <c r="A707" s="59"/>
      <c r="B707" s="59"/>
      <c r="C707" s="128"/>
      <c r="D707" s="59"/>
      <c r="E707" s="264"/>
      <c r="F707" s="59"/>
      <c r="G707" s="59"/>
      <c r="H707" s="59"/>
      <c r="I707" s="59"/>
      <c r="J707" s="67"/>
      <c r="K707" s="67"/>
      <c r="L707" s="67"/>
      <c r="M707" s="192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</row>
    <row r="708" spans="1:27" ht="12.75">
      <c r="A708" s="59"/>
      <c r="B708" s="59"/>
      <c r="C708" s="128"/>
      <c r="D708" s="59"/>
      <c r="E708" s="264"/>
      <c r="F708" s="59"/>
      <c r="G708" s="59"/>
      <c r="H708" s="59"/>
      <c r="I708" s="59"/>
      <c r="J708" s="67"/>
      <c r="K708" s="67"/>
      <c r="L708" s="67"/>
      <c r="M708" s="192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</row>
    <row r="709" spans="1:27" ht="12.75">
      <c r="A709" s="59"/>
      <c r="B709" s="59"/>
      <c r="C709" s="128"/>
      <c r="D709" s="59"/>
      <c r="E709" s="264"/>
      <c r="F709" s="59"/>
      <c r="G709" s="59"/>
      <c r="H709" s="59"/>
      <c r="I709" s="59"/>
      <c r="J709" s="67"/>
      <c r="K709" s="67"/>
      <c r="L709" s="67"/>
      <c r="M709" s="192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</row>
    <row r="710" spans="1:27" ht="12.75">
      <c r="A710" s="59"/>
      <c r="B710" s="59"/>
      <c r="C710" s="128"/>
      <c r="D710" s="59"/>
      <c r="E710" s="264"/>
      <c r="F710" s="59"/>
      <c r="G710" s="59"/>
      <c r="H710" s="59"/>
      <c r="I710" s="59"/>
      <c r="J710" s="67"/>
      <c r="K710" s="67"/>
      <c r="L710" s="67"/>
      <c r="M710" s="192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</row>
    <row r="711" spans="1:27" ht="12.75">
      <c r="A711" s="59"/>
      <c r="B711" s="59"/>
      <c r="C711" s="128"/>
      <c r="D711" s="59"/>
      <c r="E711" s="264"/>
      <c r="F711" s="59"/>
      <c r="G711" s="59"/>
      <c r="H711" s="59"/>
      <c r="I711" s="59"/>
      <c r="J711" s="67"/>
      <c r="K711" s="67"/>
      <c r="L711" s="67"/>
      <c r="M711" s="192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</row>
    <row r="712" spans="1:27" ht="12.75">
      <c r="A712" s="59"/>
      <c r="B712" s="59"/>
      <c r="C712" s="128"/>
      <c r="D712" s="59"/>
      <c r="E712" s="264"/>
      <c r="F712" s="59"/>
      <c r="G712" s="59"/>
      <c r="H712" s="59"/>
      <c r="I712" s="59"/>
      <c r="J712" s="67"/>
      <c r="K712" s="67"/>
      <c r="L712" s="67"/>
      <c r="M712" s="192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</row>
    <row r="713" spans="1:27" ht="12.75">
      <c r="A713" s="59"/>
      <c r="B713" s="59"/>
      <c r="C713" s="128"/>
      <c r="D713" s="59"/>
      <c r="E713" s="264"/>
      <c r="F713" s="59"/>
      <c r="G713" s="59"/>
      <c r="H713" s="59"/>
      <c r="I713" s="59"/>
      <c r="J713" s="67"/>
      <c r="K713" s="67"/>
      <c r="L713" s="67"/>
      <c r="M713" s="192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</row>
    <row r="714" spans="1:27" ht="12.75">
      <c r="A714" s="59"/>
      <c r="B714" s="59"/>
      <c r="C714" s="128"/>
      <c r="D714" s="59"/>
      <c r="E714" s="264"/>
      <c r="F714" s="59"/>
      <c r="G714" s="59"/>
      <c r="H714" s="59"/>
      <c r="I714" s="59"/>
      <c r="J714" s="67"/>
      <c r="K714" s="67"/>
      <c r="L714" s="67"/>
      <c r="M714" s="192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</row>
    <row r="715" spans="1:27" ht="12.75">
      <c r="A715" s="59"/>
      <c r="B715" s="59"/>
      <c r="C715" s="128"/>
      <c r="D715" s="59"/>
      <c r="E715" s="264"/>
      <c r="F715" s="59"/>
      <c r="G715" s="59"/>
      <c r="H715" s="59"/>
      <c r="I715" s="59"/>
      <c r="J715" s="67"/>
      <c r="K715" s="67"/>
      <c r="L715" s="67"/>
      <c r="M715" s="192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</row>
    <row r="716" spans="1:27" ht="12.75">
      <c r="A716" s="59"/>
      <c r="B716" s="59"/>
      <c r="C716" s="128"/>
      <c r="D716" s="59"/>
      <c r="E716" s="264"/>
      <c r="F716" s="59"/>
      <c r="G716" s="59"/>
      <c r="H716" s="59"/>
      <c r="I716" s="59"/>
      <c r="J716" s="67"/>
      <c r="K716" s="67"/>
      <c r="L716" s="67"/>
      <c r="M716" s="192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</row>
    <row r="717" spans="1:27" ht="12.75">
      <c r="A717" s="59"/>
      <c r="B717" s="59"/>
      <c r="C717" s="128"/>
      <c r="D717" s="59"/>
      <c r="E717" s="264"/>
      <c r="F717" s="59"/>
      <c r="G717" s="59"/>
      <c r="H717" s="59"/>
      <c r="I717" s="59"/>
      <c r="J717" s="67"/>
      <c r="K717" s="67"/>
      <c r="L717" s="67"/>
      <c r="M717" s="192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</row>
    <row r="718" spans="1:27" ht="12.75">
      <c r="A718" s="59"/>
      <c r="B718" s="59"/>
      <c r="C718" s="128"/>
      <c r="D718" s="59"/>
      <c r="E718" s="264"/>
      <c r="F718" s="59"/>
      <c r="G718" s="59"/>
      <c r="H718" s="59"/>
      <c r="I718" s="59"/>
      <c r="J718" s="67"/>
      <c r="K718" s="67"/>
      <c r="L718" s="67"/>
      <c r="M718" s="192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</row>
    <row r="719" spans="1:27" ht="12.75">
      <c r="A719" s="59"/>
      <c r="B719" s="59"/>
      <c r="C719" s="128"/>
      <c r="D719" s="59"/>
      <c r="E719" s="264"/>
      <c r="F719" s="59"/>
      <c r="G719" s="59"/>
      <c r="H719" s="59"/>
      <c r="I719" s="59"/>
      <c r="J719" s="67"/>
      <c r="K719" s="67"/>
      <c r="L719" s="67"/>
      <c r="M719" s="192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</row>
    <row r="720" spans="1:27" ht="12.75">
      <c r="A720" s="59"/>
      <c r="B720" s="59"/>
      <c r="C720" s="128"/>
      <c r="D720" s="59"/>
      <c r="E720" s="264"/>
      <c r="F720" s="59"/>
      <c r="G720" s="59"/>
      <c r="H720" s="59"/>
      <c r="I720" s="59"/>
      <c r="J720" s="67"/>
      <c r="K720" s="67"/>
      <c r="L720" s="67"/>
      <c r="M720" s="192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</row>
    <row r="721" spans="1:27" ht="12.75">
      <c r="A721" s="59"/>
      <c r="B721" s="59"/>
      <c r="C721" s="128"/>
      <c r="D721" s="59"/>
      <c r="E721" s="264"/>
      <c r="F721" s="59"/>
      <c r="G721" s="59"/>
      <c r="H721" s="59"/>
      <c r="I721" s="59"/>
      <c r="J721" s="67"/>
      <c r="K721" s="67"/>
      <c r="L721" s="67"/>
      <c r="M721" s="192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</row>
    <row r="722" spans="1:27" ht="12.75">
      <c r="A722" s="59"/>
      <c r="B722" s="59"/>
      <c r="C722" s="128"/>
      <c r="D722" s="59"/>
      <c r="E722" s="264"/>
      <c r="F722" s="59"/>
      <c r="G722" s="59"/>
      <c r="H722" s="59"/>
      <c r="I722" s="59"/>
      <c r="J722" s="67"/>
      <c r="K722" s="67"/>
      <c r="L722" s="67"/>
      <c r="M722" s="192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</row>
    <row r="723" spans="1:27" ht="12.75">
      <c r="A723" s="59"/>
      <c r="B723" s="59"/>
      <c r="C723" s="128"/>
      <c r="D723" s="59"/>
      <c r="E723" s="264"/>
      <c r="F723" s="59"/>
      <c r="G723" s="59"/>
      <c r="H723" s="59"/>
      <c r="I723" s="59"/>
      <c r="J723" s="67"/>
      <c r="K723" s="67"/>
      <c r="L723" s="67"/>
      <c r="M723" s="192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</row>
    <row r="724" spans="1:27" ht="12.75">
      <c r="A724" s="59"/>
      <c r="B724" s="59"/>
      <c r="C724" s="128"/>
      <c r="D724" s="59"/>
      <c r="E724" s="264"/>
      <c r="F724" s="59"/>
      <c r="G724" s="59"/>
      <c r="H724" s="59"/>
      <c r="I724" s="59"/>
      <c r="J724" s="67"/>
      <c r="K724" s="67"/>
      <c r="L724" s="67"/>
      <c r="M724" s="192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</row>
    <row r="725" spans="1:27" ht="12.75">
      <c r="A725" s="59"/>
      <c r="B725" s="59"/>
      <c r="C725" s="128"/>
      <c r="D725" s="59"/>
      <c r="E725" s="264"/>
      <c r="F725" s="59"/>
      <c r="G725" s="59"/>
      <c r="H725" s="59"/>
      <c r="I725" s="59"/>
      <c r="J725" s="67"/>
      <c r="K725" s="67"/>
      <c r="L725" s="67"/>
      <c r="M725" s="192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</row>
    <row r="726" spans="1:27" ht="12.75">
      <c r="A726" s="59"/>
      <c r="B726" s="59"/>
      <c r="C726" s="128"/>
      <c r="D726" s="59"/>
      <c r="E726" s="264"/>
      <c r="F726" s="59"/>
      <c r="G726" s="59"/>
      <c r="H726" s="59"/>
      <c r="I726" s="59"/>
      <c r="J726" s="67"/>
      <c r="K726" s="67"/>
      <c r="L726" s="67"/>
      <c r="M726" s="192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</row>
    <row r="727" spans="1:27" ht="12.75">
      <c r="A727" s="59"/>
      <c r="B727" s="59"/>
      <c r="C727" s="128"/>
      <c r="D727" s="59"/>
      <c r="E727" s="264"/>
      <c r="F727" s="59"/>
      <c r="G727" s="59"/>
      <c r="H727" s="59"/>
      <c r="I727" s="59"/>
      <c r="J727" s="67"/>
      <c r="K727" s="67"/>
      <c r="L727" s="67"/>
      <c r="M727" s="192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</row>
    <row r="728" spans="1:27" ht="12.75">
      <c r="A728" s="59"/>
      <c r="B728" s="59"/>
      <c r="C728" s="128"/>
      <c r="D728" s="59"/>
      <c r="E728" s="264"/>
      <c r="F728" s="59"/>
      <c r="G728" s="59"/>
      <c r="H728" s="59"/>
      <c r="I728" s="59"/>
      <c r="J728" s="67"/>
      <c r="K728" s="67"/>
      <c r="L728" s="67"/>
      <c r="M728" s="192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</row>
    <row r="729" spans="1:27" ht="12.75">
      <c r="A729" s="59"/>
      <c r="B729" s="59"/>
      <c r="C729" s="128"/>
      <c r="D729" s="59"/>
      <c r="E729" s="264"/>
      <c r="F729" s="59"/>
      <c r="G729" s="59"/>
      <c r="H729" s="59"/>
      <c r="I729" s="59"/>
      <c r="J729" s="67"/>
      <c r="K729" s="67"/>
      <c r="L729" s="67"/>
      <c r="M729" s="192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</row>
    <row r="730" spans="1:27" ht="12.75">
      <c r="A730" s="59"/>
      <c r="B730" s="59"/>
      <c r="C730" s="128"/>
      <c r="D730" s="59"/>
      <c r="E730" s="264"/>
      <c r="F730" s="59"/>
      <c r="G730" s="59"/>
      <c r="H730" s="59"/>
      <c r="I730" s="59"/>
      <c r="J730" s="67"/>
      <c r="K730" s="67"/>
      <c r="L730" s="67"/>
      <c r="M730" s="192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</row>
    <row r="731" spans="1:27" ht="12.75">
      <c r="A731" s="59"/>
      <c r="B731" s="59"/>
      <c r="C731" s="128"/>
      <c r="D731" s="59"/>
      <c r="E731" s="264"/>
      <c r="F731" s="59"/>
      <c r="G731" s="59"/>
      <c r="H731" s="59"/>
      <c r="I731" s="59"/>
      <c r="J731" s="67"/>
      <c r="K731" s="67"/>
      <c r="L731" s="67"/>
      <c r="M731" s="192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</row>
    <row r="732" spans="1:27" ht="12.75">
      <c r="A732" s="59"/>
      <c r="B732" s="59"/>
      <c r="C732" s="128"/>
      <c r="D732" s="59"/>
      <c r="E732" s="264"/>
      <c r="F732" s="59"/>
      <c r="G732" s="59"/>
      <c r="H732" s="59"/>
      <c r="I732" s="59"/>
      <c r="J732" s="67"/>
      <c r="K732" s="67"/>
      <c r="L732" s="67"/>
      <c r="M732" s="192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</row>
    <row r="733" spans="1:27" ht="12.75">
      <c r="A733" s="59"/>
      <c r="B733" s="59"/>
      <c r="C733" s="128"/>
      <c r="D733" s="59"/>
      <c r="E733" s="264"/>
      <c r="F733" s="59"/>
      <c r="G733" s="59"/>
      <c r="H733" s="59"/>
      <c r="I733" s="59"/>
      <c r="J733" s="67"/>
      <c r="K733" s="67"/>
      <c r="L733" s="67"/>
      <c r="M733" s="192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</row>
    <row r="734" spans="1:27" ht="12.75">
      <c r="A734" s="59"/>
      <c r="B734" s="59"/>
      <c r="C734" s="128"/>
      <c r="D734" s="59"/>
      <c r="E734" s="264"/>
      <c r="F734" s="59"/>
      <c r="G734" s="59"/>
      <c r="H734" s="59"/>
      <c r="I734" s="59"/>
      <c r="J734" s="67"/>
      <c r="K734" s="67"/>
      <c r="L734" s="67"/>
      <c r="M734" s="192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</row>
    <row r="735" spans="1:27" ht="12.75">
      <c r="A735" s="59"/>
      <c r="B735" s="59"/>
      <c r="C735" s="128"/>
      <c r="D735" s="59"/>
      <c r="E735" s="264"/>
      <c r="F735" s="59"/>
      <c r="G735" s="59"/>
      <c r="H735" s="59"/>
      <c r="I735" s="59"/>
      <c r="J735" s="67"/>
      <c r="K735" s="67"/>
      <c r="L735" s="67"/>
      <c r="M735" s="192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</row>
    <row r="736" spans="1:27" ht="12.75">
      <c r="A736" s="59"/>
      <c r="B736" s="59"/>
      <c r="C736" s="128"/>
      <c r="D736" s="59"/>
      <c r="E736" s="264"/>
      <c r="F736" s="59"/>
      <c r="G736" s="59"/>
      <c r="H736" s="59"/>
      <c r="I736" s="59"/>
      <c r="J736" s="67"/>
      <c r="K736" s="67"/>
      <c r="L736" s="67"/>
      <c r="M736" s="192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</row>
    <row r="737" spans="1:27" ht="12.75">
      <c r="A737" s="59"/>
      <c r="B737" s="59"/>
      <c r="C737" s="128"/>
      <c r="D737" s="59"/>
      <c r="E737" s="264"/>
      <c r="F737" s="59"/>
      <c r="G737" s="59"/>
      <c r="H737" s="59"/>
      <c r="I737" s="59"/>
      <c r="J737" s="67"/>
      <c r="K737" s="67"/>
      <c r="L737" s="67"/>
      <c r="M737" s="192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</row>
    <row r="738" spans="1:27" ht="12.75">
      <c r="A738" s="59"/>
      <c r="B738" s="59"/>
      <c r="C738" s="128"/>
      <c r="D738" s="59"/>
      <c r="E738" s="264"/>
      <c r="F738" s="59"/>
      <c r="G738" s="59"/>
      <c r="H738" s="59"/>
      <c r="I738" s="59"/>
      <c r="J738" s="67"/>
      <c r="K738" s="67"/>
      <c r="L738" s="67"/>
      <c r="M738" s="192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</row>
    <row r="739" spans="1:27" ht="12.75">
      <c r="A739" s="59"/>
      <c r="B739" s="59"/>
      <c r="C739" s="128"/>
      <c r="D739" s="59"/>
      <c r="E739" s="264"/>
      <c r="F739" s="59"/>
      <c r="G739" s="59"/>
      <c r="H739" s="59"/>
      <c r="I739" s="59"/>
      <c r="J739" s="67"/>
      <c r="K739" s="67"/>
      <c r="L739" s="67"/>
      <c r="M739" s="192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</row>
    <row r="740" spans="1:27" ht="12.75">
      <c r="A740" s="59"/>
      <c r="B740" s="59"/>
      <c r="C740" s="128"/>
      <c r="D740" s="59"/>
      <c r="E740" s="264"/>
      <c r="F740" s="59"/>
      <c r="G740" s="59"/>
      <c r="H740" s="59"/>
      <c r="I740" s="59"/>
      <c r="J740" s="67"/>
      <c r="K740" s="67"/>
      <c r="L740" s="67"/>
      <c r="M740" s="192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</row>
    <row r="741" spans="1:27" ht="12.75">
      <c r="A741" s="59"/>
      <c r="B741" s="59"/>
      <c r="C741" s="128"/>
      <c r="D741" s="59"/>
      <c r="E741" s="264"/>
      <c r="F741" s="59"/>
      <c r="G741" s="59"/>
      <c r="H741" s="59"/>
      <c r="I741" s="59"/>
      <c r="J741" s="67"/>
      <c r="K741" s="67"/>
      <c r="L741" s="67"/>
      <c r="M741" s="192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</row>
    <row r="742" spans="1:27" ht="12.75">
      <c r="A742" s="59"/>
      <c r="B742" s="59"/>
      <c r="C742" s="128"/>
      <c r="D742" s="59"/>
      <c r="E742" s="264"/>
      <c r="F742" s="59"/>
      <c r="G742" s="59"/>
      <c r="H742" s="59"/>
      <c r="I742" s="59"/>
      <c r="J742" s="67"/>
      <c r="K742" s="67"/>
      <c r="L742" s="67"/>
      <c r="M742" s="192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</row>
    <row r="743" spans="1:27" ht="12.75">
      <c r="A743" s="59"/>
      <c r="B743" s="59"/>
      <c r="C743" s="128"/>
      <c r="D743" s="59"/>
      <c r="E743" s="264"/>
      <c r="F743" s="59"/>
      <c r="G743" s="59"/>
      <c r="H743" s="59"/>
      <c r="I743" s="59"/>
      <c r="J743" s="67"/>
      <c r="K743" s="67"/>
      <c r="L743" s="67"/>
      <c r="M743" s="192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</row>
    <row r="744" spans="1:27" ht="12.75">
      <c r="A744" s="59"/>
      <c r="B744" s="59"/>
      <c r="C744" s="128"/>
      <c r="D744" s="59"/>
      <c r="E744" s="264"/>
      <c r="F744" s="59"/>
      <c r="G744" s="59"/>
      <c r="H744" s="59"/>
      <c r="I744" s="59"/>
      <c r="J744" s="67"/>
      <c r="K744" s="67"/>
      <c r="L744" s="67"/>
      <c r="M744" s="192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</row>
    <row r="745" spans="1:27" ht="12.75">
      <c r="A745" s="59"/>
      <c r="B745" s="59"/>
      <c r="C745" s="128"/>
      <c r="D745" s="59"/>
      <c r="E745" s="264"/>
      <c r="F745" s="59"/>
      <c r="G745" s="59"/>
      <c r="H745" s="59"/>
      <c r="I745" s="59"/>
      <c r="J745" s="67"/>
      <c r="K745" s="67"/>
      <c r="L745" s="67"/>
      <c r="M745" s="192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</row>
    <row r="746" spans="1:27" ht="12.75">
      <c r="A746" s="59"/>
      <c r="B746" s="59"/>
      <c r="C746" s="128"/>
      <c r="D746" s="59"/>
      <c r="E746" s="264"/>
      <c r="F746" s="59"/>
      <c r="G746" s="59"/>
      <c r="H746" s="59"/>
      <c r="I746" s="59"/>
      <c r="J746" s="67"/>
      <c r="K746" s="67"/>
      <c r="L746" s="67"/>
      <c r="M746" s="192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</row>
    <row r="747" spans="1:27" ht="12.75">
      <c r="A747" s="59"/>
      <c r="B747" s="59"/>
      <c r="C747" s="128"/>
      <c r="D747" s="59"/>
      <c r="E747" s="264"/>
      <c r="F747" s="59"/>
      <c r="G747" s="59"/>
      <c r="H747" s="59"/>
      <c r="I747" s="59"/>
      <c r="J747" s="67"/>
      <c r="K747" s="67"/>
      <c r="L747" s="67"/>
      <c r="M747" s="192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</row>
    <row r="748" spans="1:27" ht="12.75">
      <c r="A748" s="59"/>
      <c r="B748" s="59"/>
      <c r="C748" s="128"/>
      <c r="D748" s="59"/>
      <c r="E748" s="264"/>
      <c r="F748" s="59"/>
      <c r="G748" s="59"/>
      <c r="H748" s="59"/>
      <c r="I748" s="59"/>
      <c r="J748" s="67"/>
      <c r="K748" s="67"/>
      <c r="L748" s="67"/>
      <c r="M748" s="192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</row>
    <row r="749" spans="1:27" ht="12.75">
      <c r="A749" s="59"/>
      <c r="B749" s="59"/>
      <c r="C749" s="128"/>
      <c r="D749" s="59"/>
      <c r="E749" s="264"/>
      <c r="F749" s="59"/>
      <c r="G749" s="59"/>
      <c r="H749" s="59"/>
      <c r="I749" s="59"/>
      <c r="J749" s="67"/>
      <c r="K749" s="67"/>
      <c r="L749" s="67"/>
      <c r="M749" s="192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</row>
    <row r="750" spans="1:27" ht="12.75">
      <c r="A750" s="59"/>
      <c r="B750" s="59"/>
      <c r="C750" s="128"/>
      <c r="D750" s="59"/>
      <c r="E750" s="264"/>
      <c r="F750" s="59"/>
      <c r="G750" s="59"/>
      <c r="H750" s="59"/>
      <c r="I750" s="59"/>
      <c r="J750" s="67"/>
      <c r="K750" s="67"/>
      <c r="L750" s="67"/>
      <c r="M750" s="192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</row>
    <row r="751" spans="1:27" ht="12.75">
      <c r="A751" s="59"/>
      <c r="B751" s="59"/>
      <c r="C751" s="128"/>
      <c r="D751" s="59"/>
      <c r="E751" s="264"/>
      <c r="F751" s="59"/>
      <c r="G751" s="59"/>
      <c r="H751" s="59"/>
      <c r="I751" s="59"/>
      <c r="J751" s="67"/>
      <c r="K751" s="67"/>
      <c r="L751" s="67"/>
      <c r="M751" s="192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</row>
    <row r="752" spans="1:27" ht="12.75">
      <c r="A752" s="59"/>
      <c r="B752" s="59"/>
      <c r="C752" s="128"/>
      <c r="D752" s="59"/>
      <c r="E752" s="264"/>
      <c r="F752" s="59"/>
      <c r="G752" s="59"/>
      <c r="H752" s="59"/>
      <c r="I752" s="59"/>
      <c r="J752" s="67"/>
      <c r="K752" s="67"/>
      <c r="L752" s="67"/>
      <c r="M752" s="192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</row>
    <row r="753" spans="1:27" ht="12.75">
      <c r="A753" s="59"/>
      <c r="B753" s="59"/>
      <c r="C753" s="128"/>
      <c r="D753" s="59"/>
      <c r="E753" s="264"/>
      <c r="F753" s="59"/>
      <c r="G753" s="59"/>
      <c r="H753" s="59"/>
      <c r="I753" s="59"/>
      <c r="J753" s="67"/>
      <c r="K753" s="67"/>
      <c r="L753" s="67"/>
      <c r="M753" s="192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</row>
    <row r="754" spans="1:27" ht="12.75">
      <c r="A754" s="59"/>
      <c r="B754" s="59"/>
      <c r="C754" s="128"/>
      <c r="D754" s="59"/>
      <c r="E754" s="264"/>
      <c r="F754" s="59"/>
      <c r="G754" s="59"/>
      <c r="H754" s="59"/>
      <c r="I754" s="59"/>
      <c r="J754" s="67"/>
      <c r="K754" s="67"/>
      <c r="L754" s="67"/>
      <c r="M754" s="192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</row>
    <row r="755" spans="1:27" ht="12.75">
      <c r="A755" s="59"/>
      <c r="B755" s="59"/>
      <c r="C755" s="128"/>
      <c r="D755" s="59"/>
      <c r="E755" s="264"/>
      <c r="F755" s="59"/>
      <c r="G755" s="59"/>
      <c r="H755" s="59"/>
      <c r="I755" s="59"/>
      <c r="J755" s="67"/>
      <c r="K755" s="67"/>
      <c r="L755" s="67"/>
      <c r="M755" s="192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</row>
    <row r="756" spans="1:27" ht="12.75">
      <c r="A756" s="59"/>
      <c r="B756" s="59"/>
      <c r="C756" s="128"/>
      <c r="D756" s="59"/>
      <c r="E756" s="264"/>
      <c r="F756" s="59"/>
      <c r="G756" s="59"/>
      <c r="H756" s="59"/>
      <c r="I756" s="59"/>
      <c r="J756" s="67"/>
      <c r="K756" s="67"/>
      <c r="L756" s="67"/>
      <c r="M756" s="192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</row>
    <row r="757" spans="1:27" ht="12.75">
      <c r="A757" s="59"/>
      <c r="B757" s="59"/>
      <c r="C757" s="128"/>
      <c r="D757" s="59"/>
      <c r="E757" s="264"/>
      <c r="F757" s="59"/>
      <c r="G757" s="59"/>
      <c r="H757" s="59"/>
      <c r="I757" s="59"/>
      <c r="J757" s="67"/>
      <c r="K757" s="67"/>
      <c r="L757" s="67"/>
      <c r="M757" s="192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</row>
    <row r="758" spans="1:27" ht="12.75">
      <c r="A758" s="59"/>
      <c r="B758" s="59"/>
      <c r="C758" s="128"/>
      <c r="D758" s="59"/>
      <c r="E758" s="264"/>
      <c r="F758" s="59"/>
      <c r="G758" s="59"/>
      <c r="H758" s="59"/>
      <c r="I758" s="59"/>
      <c r="J758" s="67"/>
      <c r="K758" s="67"/>
      <c r="L758" s="67"/>
      <c r="M758" s="192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</row>
    <row r="759" spans="1:27" ht="12.75">
      <c r="A759" s="59"/>
      <c r="B759" s="59"/>
      <c r="C759" s="128"/>
      <c r="D759" s="59"/>
      <c r="E759" s="264"/>
      <c r="F759" s="59"/>
      <c r="G759" s="59"/>
      <c r="H759" s="59"/>
      <c r="I759" s="59"/>
      <c r="J759" s="67"/>
      <c r="K759" s="67"/>
      <c r="L759" s="67"/>
      <c r="M759" s="192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</row>
    <row r="760" spans="1:27" ht="12.75">
      <c r="A760" s="59"/>
      <c r="B760" s="59"/>
      <c r="C760" s="128"/>
      <c r="D760" s="59"/>
      <c r="E760" s="264"/>
      <c r="F760" s="59"/>
      <c r="G760" s="59"/>
      <c r="H760" s="59"/>
      <c r="I760" s="59"/>
      <c r="J760" s="67"/>
      <c r="K760" s="67"/>
      <c r="L760" s="67"/>
      <c r="M760" s="192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</row>
    <row r="761" spans="1:27" ht="12.75">
      <c r="A761" s="59"/>
      <c r="B761" s="59"/>
      <c r="C761" s="128"/>
      <c r="D761" s="59"/>
      <c r="E761" s="264"/>
      <c r="F761" s="59"/>
      <c r="G761" s="59"/>
      <c r="H761" s="59"/>
      <c r="I761" s="59"/>
      <c r="J761" s="67"/>
      <c r="K761" s="67"/>
      <c r="L761" s="67"/>
      <c r="M761" s="192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</row>
    <row r="762" spans="1:27" ht="12.75">
      <c r="A762" s="59"/>
      <c r="B762" s="59"/>
      <c r="C762" s="128"/>
      <c r="D762" s="59"/>
      <c r="E762" s="264"/>
      <c r="F762" s="59"/>
      <c r="G762" s="59"/>
      <c r="H762" s="59"/>
      <c r="I762" s="59"/>
      <c r="J762" s="67"/>
      <c r="K762" s="67"/>
      <c r="L762" s="67"/>
      <c r="M762" s="192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</row>
    <row r="763" spans="1:27" ht="12.75">
      <c r="A763" s="59"/>
      <c r="B763" s="59"/>
      <c r="C763" s="128"/>
      <c r="D763" s="59"/>
      <c r="E763" s="264"/>
      <c r="F763" s="59"/>
      <c r="G763" s="59"/>
      <c r="H763" s="59"/>
      <c r="I763" s="59"/>
      <c r="J763" s="67"/>
      <c r="K763" s="67"/>
      <c r="L763" s="67"/>
      <c r="M763" s="192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</row>
    <row r="764" spans="1:27" ht="12.75">
      <c r="A764" s="59"/>
      <c r="B764" s="59"/>
      <c r="C764" s="128"/>
      <c r="D764" s="59"/>
      <c r="E764" s="264"/>
      <c r="F764" s="59"/>
      <c r="G764" s="59"/>
      <c r="H764" s="59"/>
      <c r="I764" s="59"/>
      <c r="J764" s="67"/>
      <c r="K764" s="67"/>
      <c r="L764" s="67"/>
      <c r="M764" s="192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</row>
    <row r="765" spans="1:27" ht="12.75">
      <c r="A765" s="59"/>
      <c r="B765" s="59"/>
      <c r="C765" s="128"/>
      <c r="D765" s="59"/>
      <c r="E765" s="264"/>
      <c r="F765" s="59"/>
      <c r="G765" s="59"/>
      <c r="H765" s="59"/>
      <c r="I765" s="59"/>
      <c r="J765" s="67"/>
      <c r="K765" s="67"/>
      <c r="L765" s="67"/>
      <c r="M765" s="192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</row>
    <row r="766" spans="1:27" ht="12.75">
      <c r="A766" s="59"/>
      <c r="B766" s="59"/>
      <c r="C766" s="128"/>
      <c r="D766" s="59"/>
      <c r="E766" s="264"/>
      <c r="F766" s="59"/>
      <c r="G766" s="59"/>
      <c r="H766" s="59"/>
      <c r="I766" s="59"/>
      <c r="J766" s="67"/>
      <c r="K766" s="67"/>
      <c r="L766" s="67"/>
      <c r="M766" s="192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</row>
    <row r="767" spans="1:27" ht="12.75">
      <c r="A767" s="59"/>
      <c r="B767" s="59"/>
      <c r="C767" s="128"/>
      <c r="D767" s="59"/>
      <c r="E767" s="264"/>
      <c r="F767" s="59"/>
      <c r="G767" s="59"/>
      <c r="H767" s="59"/>
      <c r="I767" s="59"/>
      <c r="J767" s="67"/>
      <c r="K767" s="67"/>
      <c r="L767" s="67"/>
      <c r="M767" s="192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</row>
    <row r="768" spans="1:27" ht="12.75">
      <c r="A768" s="59"/>
      <c r="B768" s="59"/>
      <c r="C768" s="128"/>
      <c r="D768" s="59"/>
      <c r="E768" s="264"/>
      <c r="F768" s="59"/>
      <c r="G768" s="59"/>
      <c r="H768" s="59"/>
      <c r="I768" s="59"/>
      <c r="J768" s="67"/>
      <c r="K768" s="67"/>
      <c r="L768" s="67"/>
      <c r="M768" s="192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</row>
    <row r="769" spans="1:27" ht="12.75">
      <c r="A769" s="59"/>
      <c r="B769" s="59"/>
      <c r="C769" s="128"/>
      <c r="D769" s="59"/>
      <c r="E769" s="264"/>
      <c r="F769" s="59"/>
      <c r="G769" s="59"/>
      <c r="H769" s="59"/>
      <c r="I769" s="59"/>
      <c r="J769" s="67"/>
      <c r="K769" s="67"/>
      <c r="L769" s="67"/>
      <c r="M769" s="192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</row>
    <row r="770" spans="1:27" ht="12.75">
      <c r="A770" s="59"/>
      <c r="B770" s="59"/>
      <c r="C770" s="128"/>
      <c r="D770" s="59"/>
      <c r="E770" s="264"/>
      <c r="F770" s="59"/>
      <c r="G770" s="59"/>
      <c r="H770" s="59"/>
      <c r="I770" s="59"/>
      <c r="J770" s="67"/>
      <c r="K770" s="67"/>
      <c r="L770" s="67"/>
      <c r="M770" s="192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</row>
    <row r="771" spans="1:27" ht="12.75">
      <c r="A771" s="59"/>
      <c r="B771" s="59"/>
      <c r="C771" s="128"/>
      <c r="D771" s="59"/>
      <c r="E771" s="264"/>
      <c r="F771" s="59"/>
      <c r="G771" s="59"/>
      <c r="H771" s="59"/>
      <c r="I771" s="59"/>
      <c r="J771" s="67"/>
      <c r="K771" s="67"/>
      <c r="L771" s="67"/>
      <c r="M771" s="192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</row>
    <row r="772" spans="1:27" ht="12.75">
      <c r="A772" s="59"/>
      <c r="B772" s="59"/>
      <c r="C772" s="128"/>
      <c r="D772" s="59"/>
      <c r="E772" s="264"/>
      <c r="F772" s="59"/>
      <c r="G772" s="59"/>
      <c r="H772" s="59"/>
      <c r="I772" s="59"/>
      <c r="J772" s="67"/>
      <c r="K772" s="67"/>
      <c r="L772" s="67"/>
      <c r="M772" s="192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</row>
    <row r="773" spans="1:27" ht="12.75">
      <c r="A773" s="59"/>
      <c r="B773" s="59"/>
      <c r="C773" s="128"/>
      <c r="D773" s="59"/>
      <c r="E773" s="264"/>
      <c r="F773" s="59"/>
      <c r="G773" s="59"/>
      <c r="H773" s="59"/>
      <c r="I773" s="59"/>
      <c r="J773" s="67"/>
      <c r="K773" s="67"/>
      <c r="L773" s="67"/>
      <c r="M773" s="192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</row>
    <row r="774" spans="1:27" ht="12.75">
      <c r="A774" s="59"/>
      <c r="B774" s="59"/>
      <c r="C774" s="128"/>
      <c r="D774" s="59"/>
      <c r="E774" s="264"/>
      <c r="F774" s="59"/>
      <c r="G774" s="59"/>
      <c r="H774" s="59"/>
      <c r="I774" s="59"/>
      <c r="J774" s="67"/>
      <c r="K774" s="67"/>
      <c r="L774" s="67"/>
      <c r="M774" s="192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</row>
    <row r="775" spans="1:27" ht="12.75">
      <c r="A775" s="59"/>
      <c r="B775" s="59"/>
      <c r="C775" s="128"/>
      <c r="D775" s="59"/>
      <c r="E775" s="264"/>
      <c r="F775" s="59"/>
      <c r="G775" s="59"/>
      <c r="H775" s="59"/>
      <c r="I775" s="59"/>
      <c r="J775" s="67"/>
      <c r="K775" s="67"/>
      <c r="L775" s="67"/>
      <c r="M775" s="192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</row>
    <row r="776" spans="1:27" ht="12.75">
      <c r="A776" s="59"/>
      <c r="B776" s="59"/>
      <c r="C776" s="128"/>
      <c r="D776" s="59"/>
      <c r="E776" s="264"/>
      <c r="F776" s="59"/>
      <c r="G776" s="59"/>
      <c r="H776" s="59"/>
      <c r="I776" s="59"/>
      <c r="J776" s="67"/>
      <c r="K776" s="67"/>
      <c r="L776" s="67"/>
      <c r="M776" s="192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</row>
    <row r="777" spans="1:27" ht="12.75">
      <c r="A777" s="59"/>
      <c r="B777" s="59"/>
      <c r="C777" s="128"/>
      <c r="D777" s="59"/>
      <c r="E777" s="264"/>
      <c r="F777" s="59"/>
      <c r="G777" s="59"/>
      <c r="H777" s="59"/>
      <c r="I777" s="59"/>
      <c r="J777" s="67"/>
      <c r="K777" s="67"/>
      <c r="L777" s="67"/>
      <c r="M777" s="192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</row>
    <row r="778" spans="1:27" ht="12.75">
      <c r="A778" s="59"/>
      <c r="B778" s="59"/>
      <c r="C778" s="128"/>
      <c r="D778" s="59"/>
      <c r="E778" s="264"/>
      <c r="F778" s="59"/>
      <c r="G778" s="59"/>
      <c r="H778" s="59"/>
      <c r="I778" s="59"/>
      <c r="J778" s="67"/>
      <c r="K778" s="67"/>
      <c r="L778" s="67"/>
      <c r="M778" s="192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</row>
    <row r="779" spans="1:27" ht="12.75">
      <c r="A779" s="59"/>
      <c r="B779" s="59"/>
      <c r="C779" s="128"/>
      <c r="D779" s="59"/>
      <c r="E779" s="264"/>
      <c r="F779" s="59"/>
      <c r="G779" s="59"/>
      <c r="H779" s="59"/>
      <c r="I779" s="59"/>
      <c r="J779" s="67"/>
      <c r="K779" s="67"/>
      <c r="L779" s="67"/>
      <c r="M779" s="192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</row>
    <row r="780" spans="1:27" ht="12.75">
      <c r="A780" s="59"/>
      <c r="B780" s="59"/>
      <c r="C780" s="128"/>
      <c r="D780" s="59"/>
      <c r="E780" s="264"/>
      <c r="F780" s="59"/>
      <c r="G780" s="59"/>
      <c r="H780" s="59"/>
      <c r="I780" s="59"/>
      <c r="J780" s="67"/>
      <c r="K780" s="67"/>
      <c r="L780" s="67"/>
      <c r="M780" s="192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</row>
    <row r="781" spans="1:27" ht="12.75">
      <c r="A781" s="59"/>
      <c r="B781" s="59"/>
      <c r="C781" s="128"/>
      <c r="D781" s="59"/>
      <c r="E781" s="264"/>
      <c r="F781" s="59"/>
      <c r="G781" s="59"/>
      <c r="H781" s="59"/>
      <c r="I781" s="59"/>
      <c r="J781" s="67"/>
      <c r="K781" s="67"/>
      <c r="L781" s="67"/>
      <c r="M781" s="192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</row>
    <row r="782" spans="1:27" ht="12.75">
      <c r="A782" s="59"/>
      <c r="B782" s="59"/>
      <c r="C782" s="128"/>
      <c r="D782" s="59"/>
      <c r="E782" s="264"/>
      <c r="F782" s="59"/>
      <c r="G782" s="59"/>
      <c r="H782" s="59"/>
      <c r="I782" s="59"/>
      <c r="J782" s="67"/>
      <c r="K782" s="67"/>
      <c r="L782" s="67"/>
      <c r="M782" s="192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</row>
    <row r="783" spans="1:27" ht="12.75">
      <c r="A783" s="59"/>
      <c r="B783" s="59"/>
      <c r="C783" s="128"/>
      <c r="D783" s="59"/>
      <c r="E783" s="264"/>
      <c r="F783" s="59"/>
      <c r="G783" s="59"/>
      <c r="H783" s="59"/>
      <c r="I783" s="59"/>
      <c r="J783" s="67"/>
      <c r="K783" s="67"/>
      <c r="L783" s="67"/>
      <c r="M783" s="192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</row>
    <row r="784" spans="1:27" ht="12.75">
      <c r="A784" s="59"/>
      <c r="B784" s="59"/>
      <c r="C784" s="128"/>
      <c r="D784" s="59"/>
      <c r="E784" s="264"/>
      <c r="F784" s="59"/>
      <c r="G784" s="59"/>
      <c r="H784" s="59"/>
      <c r="I784" s="59"/>
      <c r="J784" s="67"/>
      <c r="K784" s="67"/>
      <c r="L784" s="67"/>
      <c r="M784" s="192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</row>
    <row r="785" spans="1:27" ht="12.75">
      <c r="A785" s="59"/>
      <c r="B785" s="59"/>
      <c r="C785" s="128"/>
      <c r="D785" s="59"/>
      <c r="E785" s="264"/>
      <c r="F785" s="59"/>
      <c r="G785" s="59"/>
      <c r="H785" s="59"/>
      <c r="I785" s="59"/>
      <c r="J785" s="67"/>
      <c r="K785" s="67"/>
      <c r="L785" s="67"/>
      <c r="M785" s="192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</row>
    <row r="786" spans="1:27" ht="12.75">
      <c r="A786" s="59"/>
      <c r="B786" s="59"/>
      <c r="C786" s="128"/>
      <c r="D786" s="59"/>
      <c r="E786" s="264"/>
      <c r="F786" s="59"/>
      <c r="G786" s="59"/>
      <c r="H786" s="59"/>
      <c r="I786" s="59"/>
      <c r="J786" s="67"/>
      <c r="K786" s="67"/>
      <c r="L786" s="67"/>
      <c r="M786" s="192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</row>
    <row r="787" spans="1:27" ht="12.75">
      <c r="A787" s="59"/>
      <c r="B787" s="59"/>
      <c r="C787" s="128"/>
      <c r="D787" s="59"/>
      <c r="E787" s="264"/>
      <c r="F787" s="59"/>
      <c r="G787" s="59"/>
      <c r="H787" s="59"/>
      <c r="I787" s="59"/>
      <c r="J787" s="67"/>
      <c r="K787" s="67"/>
      <c r="L787" s="67"/>
      <c r="M787" s="192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</row>
    <row r="788" spans="1:27" ht="12.75">
      <c r="A788" s="59"/>
      <c r="B788" s="59"/>
      <c r="C788" s="128"/>
      <c r="D788" s="59"/>
      <c r="E788" s="264"/>
      <c r="F788" s="59"/>
      <c r="G788" s="59"/>
      <c r="H788" s="59"/>
      <c r="I788" s="59"/>
      <c r="J788" s="67"/>
      <c r="K788" s="67"/>
      <c r="L788" s="67"/>
      <c r="M788" s="192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</row>
    <row r="789" spans="1:27" ht="12.75">
      <c r="A789" s="59"/>
      <c r="B789" s="59"/>
      <c r="C789" s="128"/>
      <c r="D789" s="59"/>
      <c r="E789" s="264"/>
      <c r="F789" s="59"/>
      <c r="G789" s="59"/>
      <c r="H789" s="59"/>
      <c r="I789" s="59"/>
      <c r="J789" s="67"/>
      <c r="K789" s="67"/>
      <c r="L789" s="67"/>
      <c r="M789" s="192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</row>
    <row r="790" spans="1:27" ht="12.75">
      <c r="A790" s="59"/>
      <c r="B790" s="59"/>
      <c r="C790" s="128"/>
      <c r="D790" s="59"/>
      <c r="E790" s="264"/>
      <c r="F790" s="59"/>
      <c r="G790" s="59"/>
      <c r="H790" s="59"/>
      <c r="I790" s="59"/>
      <c r="J790" s="67"/>
      <c r="K790" s="67"/>
      <c r="L790" s="67"/>
      <c r="M790" s="192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</row>
    <row r="791" spans="1:27" ht="12.75">
      <c r="A791" s="59"/>
      <c r="B791" s="59"/>
      <c r="C791" s="128"/>
      <c r="D791" s="59"/>
      <c r="E791" s="264"/>
      <c r="F791" s="59"/>
      <c r="G791" s="59"/>
      <c r="H791" s="59"/>
      <c r="I791" s="59"/>
      <c r="J791" s="67"/>
      <c r="K791" s="67"/>
      <c r="L791" s="67"/>
      <c r="M791" s="192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</row>
    <row r="792" spans="1:27" ht="12.75">
      <c r="A792" s="59"/>
      <c r="B792" s="59"/>
      <c r="C792" s="128"/>
      <c r="D792" s="59"/>
      <c r="E792" s="264"/>
      <c r="F792" s="59"/>
      <c r="G792" s="59"/>
      <c r="H792" s="59"/>
      <c r="I792" s="59"/>
      <c r="J792" s="67"/>
      <c r="K792" s="67"/>
      <c r="L792" s="67"/>
      <c r="M792" s="192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</row>
    <row r="793" spans="1:27" ht="12.75">
      <c r="A793" s="59"/>
      <c r="B793" s="59"/>
      <c r="C793" s="128"/>
      <c r="D793" s="59"/>
      <c r="E793" s="264"/>
      <c r="F793" s="59"/>
      <c r="G793" s="59"/>
      <c r="H793" s="59"/>
      <c r="I793" s="59"/>
      <c r="J793" s="67"/>
      <c r="K793" s="67"/>
      <c r="L793" s="67"/>
      <c r="M793" s="192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</row>
    <row r="794" spans="1:27" ht="12.75">
      <c r="A794" s="59"/>
      <c r="B794" s="59"/>
      <c r="C794" s="128"/>
      <c r="D794" s="59"/>
      <c r="E794" s="264"/>
      <c r="F794" s="59"/>
      <c r="G794" s="59"/>
      <c r="H794" s="59"/>
      <c r="I794" s="59"/>
      <c r="J794" s="67"/>
      <c r="K794" s="67"/>
      <c r="L794" s="67"/>
      <c r="M794" s="192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</row>
    <row r="795" spans="1:27" ht="12.75">
      <c r="A795" s="59"/>
      <c r="B795" s="59"/>
      <c r="C795" s="128"/>
      <c r="D795" s="59"/>
      <c r="E795" s="264"/>
      <c r="F795" s="59"/>
      <c r="G795" s="59"/>
      <c r="H795" s="59"/>
      <c r="I795" s="59"/>
      <c r="J795" s="67"/>
      <c r="K795" s="67"/>
      <c r="L795" s="67"/>
      <c r="M795" s="192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</row>
    <row r="796" spans="1:27" ht="12.75">
      <c r="A796" s="59"/>
      <c r="B796" s="59"/>
      <c r="C796" s="128"/>
      <c r="D796" s="59"/>
      <c r="E796" s="264"/>
      <c r="F796" s="59"/>
      <c r="G796" s="59"/>
      <c r="H796" s="59"/>
      <c r="I796" s="59"/>
      <c r="J796" s="67"/>
      <c r="K796" s="67"/>
      <c r="L796" s="67"/>
      <c r="M796" s="192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</row>
    <row r="797" spans="1:27" ht="12.75">
      <c r="A797" s="59"/>
      <c r="B797" s="59"/>
      <c r="C797" s="128"/>
      <c r="D797" s="59"/>
      <c r="E797" s="264"/>
      <c r="F797" s="59"/>
      <c r="G797" s="59"/>
      <c r="H797" s="59"/>
      <c r="I797" s="59"/>
      <c r="J797" s="67"/>
      <c r="K797" s="67"/>
      <c r="L797" s="67"/>
      <c r="M797" s="192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</row>
    <row r="798" spans="1:27" ht="12.75">
      <c r="A798" s="59"/>
      <c r="B798" s="59"/>
      <c r="C798" s="128"/>
      <c r="D798" s="59"/>
      <c r="E798" s="264"/>
      <c r="F798" s="59"/>
      <c r="G798" s="59"/>
      <c r="H798" s="59"/>
      <c r="I798" s="59"/>
      <c r="J798" s="67"/>
      <c r="K798" s="67"/>
      <c r="L798" s="67"/>
      <c r="M798" s="192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</row>
    <row r="799" spans="1:27" ht="12.75">
      <c r="A799" s="59"/>
      <c r="B799" s="59"/>
      <c r="C799" s="128"/>
      <c r="D799" s="59"/>
      <c r="E799" s="264"/>
      <c r="F799" s="59"/>
      <c r="G799" s="59"/>
      <c r="H799" s="59"/>
      <c r="I799" s="59"/>
      <c r="J799" s="67"/>
      <c r="K799" s="67"/>
      <c r="L799" s="67"/>
      <c r="M799" s="192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</row>
    <row r="800" spans="1:27" ht="12.75">
      <c r="A800" s="59"/>
      <c r="B800" s="59"/>
      <c r="C800" s="128"/>
      <c r="D800" s="59"/>
      <c r="E800" s="264"/>
      <c r="F800" s="59"/>
      <c r="G800" s="59"/>
      <c r="H800" s="59"/>
      <c r="I800" s="59"/>
      <c r="J800" s="67"/>
      <c r="K800" s="67"/>
      <c r="L800" s="67"/>
      <c r="M800" s="192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</row>
    <row r="801" spans="1:27" ht="12.75">
      <c r="A801" s="59"/>
      <c r="B801" s="59"/>
      <c r="C801" s="128"/>
      <c r="D801" s="59"/>
      <c r="E801" s="264"/>
      <c r="F801" s="59"/>
      <c r="G801" s="59"/>
      <c r="H801" s="59"/>
      <c r="I801" s="59"/>
      <c r="J801" s="67"/>
      <c r="K801" s="67"/>
      <c r="L801" s="67"/>
      <c r="M801" s="192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</row>
    <row r="802" spans="1:27" ht="12.75">
      <c r="A802" s="59"/>
      <c r="B802" s="59"/>
      <c r="C802" s="128"/>
      <c r="D802" s="59"/>
      <c r="E802" s="264"/>
      <c r="F802" s="59"/>
      <c r="G802" s="59"/>
      <c r="H802" s="59"/>
      <c r="I802" s="59"/>
      <c r="J802" s="67"/>
      <c r="K802" s="67"/>
      <c r="L802" s="67"/>
      <c r="M802" s="192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</row>
    <row r="803" spans="1:27" ht="12.75">
      <c r="A803" s="59"/>
      <c r="B803" s="59"/>
      <c r="C803" s="128"/>
      <c r="D803" s="59"/>
      <c r="E803" s="264"/>
      <c r="F803" s="59"/>
      <c r="G803" s="59"/>
      <c r="H803" s="59"/>
      <c r="I803" s="59"/>
      <c r="J803" s="67"/>
      <c r="K803" s="67"/>
      <c r="L803" s="67"/>
      <c r="M803" s="192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</row>
    <row r="804" spans="1:27" ht="12.75">
      <c r="A804" s="59"/>
      <c r="B804" s="59"/>
      <c r="C804" s="128"/>
      <c r="D804" s="59"/>
      <c r="E804" s="264"/>
      <c r="F804" s="59"/>
      <c r="G804" s="59"/>
      <c r="H804" s="59"/>
      <c r="I804" s="59"/>
      <c r="J804" s="67"/>
      <c r="K804" s="67"/>
      <c r="L804" s="67"/>
      <c r="M804" s="192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</row>
    <row r="805" spans="1:27" ht="12.75">
      <c r="A805" s="59"/>
      <c r="B805" s="59"/>
      <c r="C805" s="128"/>
      <c r="D805" s="59"/>
      <c r="E805" s="264"/>
      <c r="F805" s="59"/>
      <c r="G805" s="59"/>
      <c r="H805" s="59"/>
      <c r="I805" s="59"/>
      <c r="J805" s="67"/>
      <c r="K805" s="67"/>
      <c r="L805" s="67"/>
      <c r="M805" s="192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</row>
    <row r="806" spans="1:27" ht="12.75">
      <c r="A806" s="59"/>
      <c r="B806" s="59"/>
      <c r="C806" s="128"/>
      <c r="D806" s="59"/>
      <c r="E806" s="264"/>
      <c r="F806" s="59"/>
      <c r="G806" s="59"/>
      <c r="H806" s="59"/>
      <c r="I806" s="59"/>
      <c r="J806" s="67"/>
      <c r="K806" s="67"/>
      <c r="L806" s="67"/>
      <c r="M806" s="192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</row>
    <row r="807" spans="1:27" ht="12.75">
      <c r="A807" s="59"/>
      <c r="B807" s="59"/>
      <c r="C807" s="128"/>
      <c r="D807" s="59"/>
      <c r="E807" s="264"/>
      <c r="F807" s="59"/>
      <c r="G807" s="59"/>
      <c r="H807" s="59"/>
      <c r="I807" s="59"/>
      <c r="J807" s="67"/>
      <c r="K807" s="67"/>
      <c r="L807" s="67"/>
      <c r="M807" s="192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</row>
    <row r="808" spans="1:27" ht="12.75">
      <c r="A808" s="59"/>
      <c r="B808" s="59"/>
      <c r="C808" s="128"/>
      <c r="D808" s="59"/>
      <c r="E808" s="264"/>
      <c r="F808" s="59"/>
      <c r="G808" s="59"/>
      <c r="H808" s="59"/>
      <c r="I808" s="59"/>
      <c r="J808" s="67"/>
      <c r="K808" s="67"/>
      <c r="L808" s="67"/>
      <c r="M808" s="192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</row>
    <row r="809" spans="1:27" ht="12.75">
      <c r="A809" s="59"/>
      <c r="B809" s="59"/>
      <c r="C809" s="128"/>
      <c r="D809" s="59"/>
      <c r="E809" s="264"/>
      <c r="F809" s="59"/>
      <c r="G809" s="59"/>
      <c r="H809" s="59"/>
      <c r="I809" s="59"/>
      <c r="J809" s="67"/>
      <c r="K809" s="67"/>
      <c r="L809" s="67"/>
      <c r="M809" s="192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</row>
    <row r="810" spans="1:27" ht="12.75">
      <c r="A810" s="59"/>
      <c r="B810" s="59"/>
      <c r="C810" s="128"/>
      <c r="D810" s="59"/>
      <c r="E810" s="264"/>
      <c r="F810" s="59"/>
      <c r="G810" s="59"/>
      <c r="H810" s="59"/>
      <c r="I810" s="59"/>
      <c r="J810" s="67"/>
      <c r="K810" s="67"/>
      <c r="L810" s="67"/>
      <c r="M810" s="192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</row>
    <row r="811" spans="1:27" ht="12.75">
      <c r="A811" s="59"/>
      <c r="B811" s="59"/>
      <c r="C811" s="128"/>
      <c r="D811" s="59"/>
      <c r="E811" s="264"/>
      <c r="F811" s="59"/>
      <c r="G811" s="59"/>
      <c r="H811" s="59"/>
      <c r="I811" s="59"/>
      <c r="J811" s="67"/>
      <c r="K811" s="67"/>
      <c r="L811" s="67"/>
      <c r="M811" s="192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</row>
    <row r="812" spans="1:27" ht="12.75">
      <c r="A812" s="59"/>
      <c r="B812" s="59"/>
      <c r="C812" s="128"/>
      <c r="D812" s="59"/>
      <c r="E812" s="264"/>
      <c r="F812" s="59"/>
      <c r="G812" s="59"/>
      <c r="H812" s="59"/>
      <c r="I812" s="59"/>
      <c r="J812" s="67"/>
      <c r="K812" s="67"/>
      <c r="L812" s="67"/>
      <c r="M812" s="192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</row>
    <row r="813" spans="1:27" ht="12.75">
      <c r="A813" s="59"/>
      <c r="B813" s="59"/>
      <c r="C813" s="128"/>
      <c r="D813" s="59"/>
      <c r="E813" s="264"/>
      <c r="F813" s="59"/>
      <c r="G813" s="59"/>
      <c r="H813" s="59"/>
      <c r="I813" s="59"/>
      <c r="J813" s="67"/>
      <c r="K813" s="67"/>
      <c r="L813" s="67"/>
      <c r="M813" s="192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</row>
    <row r="814" spans="1:27" ht="12.75">
      <c r="A814" s="59"/>
      <c r="B814" s="59"/>
      <c r="C814" s="128"/>
      <c r="D814" s="59"/>
      <c r="E814" s="264"/>
      <c r="F814" s="59"/>
      <c r="G814" s="59"/>
      <c r="H814" s="59"/>
      <c r="I814" s="59"/>
      <c r="J814" s="67"/>
      <c r="K814" s="67"/>
      <c r="L814" s="67"/>
      <c r="M814" s="192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</row>
    <row r="815" spans="1:27" ht="12.75">
      <c r="A815" s="59"/>
      <c r="B815" s="59"/>
      <c r="C815" s="128"/>
      <c r="D815" s="59"/>
      <c r="E815" s="264"/>
      <c r="F815" s="59"/>
      <c r="G815" s="59"/>
      <c r="H815" s="59"/>
      <c r="I815" s="59"/>
      <c r="J815" s="67"/>
      <c r="K815" s="67"/>
      <c r="L815" s="67"/>
      <c r="M815" s="192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</row>
    <row r="816" spans="1:27" ht="12.75">
      <c r="A816" s="59"/>
      <c r="B816" s="59"/>
      <c r="C816" s="128"/>
      <c r="D816" s="59"/>
      <c r="E816" s="264"/>
      <c r="F816" s="59"/>
      <c r="G816" s="59"/>
      <c r="H816" s="59"/>
      <c r="I816" s="59"/>
      <c r="J816" s="67"/>
      <c r="K816" s="67"/>
      <c r="L816" s="67"/>
      <c r="M816" s="192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</row>
    <row r="817" spans="1:27" ht="12.75">
      <c r="A817" s="59"/>
      <c r="B817" s="59"/>
      <c r="C817" s="128"/>
      <c r="D817" s="59"/>
      <c r="E817" s="264"/>
      <c r="F817" s="59"/>
      <c r="G817" s="59"/>
      <c r="H817" s="59"/>
      <c r="I817" s="59"/>
      <c r="J817" s="67"/>
      <c r="K817" s="67"/>
      <c r="L817" s="67"/>
      <c r="M817" s="192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</row>
    <row r="818" spans="1:27" ht="12.75">
      <c r="A818" s="59"/>
      <c r="B818" s="59"/>
      <c r="C818" s="128"/>
      <c r="D818" s="59"/>
      <c r="E818" s="264"/>
      <c r="F818" s="59"/>
      <c r="G818" s="59"/>
      <c r="H818" s="59"/>
      <c r="I818" s="59"/>
      <c r="J818" s="67"/>
      <c r="K818" s="67"/>
      <c r="L818" s="67"/>
      <c r="M818" s="192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</row>
    <row r="819" spans="1:27" ht="12.75">
      <c r="A819" s="59"/>
      <c r="B819" s="59"/>
      <c r="C819" s="128"/>
      <c r="D819" s="59"/>
      <c r="E819" s="264"/>
      <c r="F819" s="59"/>
      <c r="G819" s="59"/>
      <c r="H819" s="59"/>
      <c r="I819" s="59"/>
      <c r="J819" s="67"/>
      <c r="K819" s="67"/>
      <c r="L819" s="67"/>
      <c r="M819" s="192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</row>
    <row r="820" spans="1:27" ht="12.75">
      <c r="A820" s="59"/>
      <c r="B820" s="59"/>
      <c r="C820" s="128"/>
      <c r="D820" s="59"/>
      <c r="E820" s="264"/>
      <c r="F820" s="59"/>
      <c r="G820" s="59"/>
      <c r="H820" s="59"/>
      <c r="I820" s="59"/>
      <c r="J820" s="67"/>
      <c r="K820" s="67"/>
      <c r="L820" s="67"/>
      <c r="M820" s="192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</row>
    <row r="821" spans="1:27" ht="12.75">
      <c r="A821" s="59"/>
      <c r="B821" s="59"/>
      <c r="C821" s="128"/>
      <c r="D821" s="59"/>
      <c r="E821" s="264"/>
      <c r="F821" s="59"/>
      <c r="G821" s="59"/>
      <c r="H821" s="59"/>
      <c r="I821" s="59"/>
      <c r="J821" s="67"/>
      <c r="K821" s="67"/>
      <c r="L821" s="67"/>
      <c r="M821" s="192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</row>
    <row r="822" spans="1:27" ht="12.75">
      <c r="A822" s="59"/>
      <c r="B822" s="59"/>
      <c r="C822" s="128"/>
      <c r="D822" s="59"/>
      <c r="E822" s="264"/>
      <c r="F822" s="59"/>
      <c r="G822" s="59"/>
      <c r="H822" s="59"/>
      <c r="I822" s="59"/>
      <c r="J822" s="67"/>
      <c r="K822" s="67"/>
      <c r="L822" s="67"/>
      <c r="M822" s="192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</row>
    <row r="823" spans="1:27" ht="12.75">
      <c r="A823" s="59"/>
      <c r="B823" s="59"/>
      <c r="C823" s="128"/>
      <c r="D823" s="59"/>
      <c r="E823" s="264"/>
      <c r="F823" s="59"/>
      <c r="G823" s="59"/>
      <c r="H823" s="59"/>
      <c r="I823" s="59"/>
      <c r="J823" s="67"/>
      <c r="K823" s="67"/>
      <c r="L823" s="67"/>
      <c r="M823" s="192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</row>
    <row r="824" spans="1:27" ht="12.75">
      <c r="A824" s="59"/>
      <c r="B824" s="59"/>
      <c r="C824" s="128"/>
      <c r="D824" s="59"/>
      <c r="E824" s="264"/>
      <c r="F824" s="59"/>
      <c r="G824" s="59"/>
      <c r="H824" s="59"/>
      <c r="I824" s="59"/>
      <c r="J824" s="67"/>
      <c r="K824" s="67"/>
      <c r="L824" s="67"/>
      <c r="M824" s="192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</row>
    <row r="825" spans="1:27" ht="12.75">
      <c r="A825" s="59"/>
      <c r="B825" s="59"/>
      <c r="C825" s="128"/>
      <c r="D825" s="59"/>
      <c r="E825" s="264"/>
      <c r="F825" s="59"/>
      <c r="G825" s="59"/>
      <c r="H825" s="59"/>
      <c r="I825" s="59"/>
      <c r="J825" s="67"/>
      <c r="K825" s="67"/>
      <c r="L825" s="67"/>
      <c r="M825" s="192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</row>
    <row r="826" spans="1:27" ht="12.75">
      <c r="A826" s="59"/>
      <c r="B826" s="59"/>
      <c r="C826" s="128"/>
      <c r="D826" s="59"/>
      <c r="E826" s="264"/>
      <c r="F826" s="59"/>
      <c r="G826" s="59"/>
      <c r="H826" s="59"/>
      <c r="I826" s="59"/>
      <c r="J826" s="67"/>
      <c r="K826" s="67"/>
      <c r="L826" s="67"/>
      <c r="M826" s="192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</row>
    <row r="827" spans="1:27" ht="12.75">
      <c r="A827" s="59"/>
      <c r="B827" s="59"/>
      <c r="C827" s="128"/>
      <c r="D827" s="59"/>
      <c r="E827" s="264"/>
      <c r="F827" s="59"/>
      <c r="G827" s="59"/>
      <c r="H827" s="59"/>
      <c r="I827" s="59"/>
      <c r="J827" s="67"/>
      <c r="K827" s="67"/>
      <c r="L827" s="67"/>
      <c r="M827" s="192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</row>
    <row r="828" spans="1:27" ht="12.75">
      <c r="A828" s="59"/>
      <c r="B828" s="59"/>
      <c r="C828" s="128"/>
      <c r="D828" s="59"/>
      <c r="E828" s="264"/>
      <c r="F828" s="59"/>
      <c r="G828" s="59"/>
      <c r="H828" s="59"/>
      <c r="I828" s="59"/>
      <c r="J828" s="67"/>
      <c r="K828" s="67"/>
      <c r="L828" s="67"/>
      <c r="M828" s="192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</row>
    <row r="829" spans="1:27" ht="12.75">
      <c r="A829" s="59"/>
      <c r="B829" s="59"/>
      <c r="C829" s="128"/>
      <c r="D829" s="59"/>
      <c r="E829" s="264"/>
      <c r="F829" s="59"/>
      <c r="G829" s="59"/>
      <c r="H829" s="59"/>
      <c r="I829" s="59"/>
      <c r="J829" s="67"/>
      <c r="K829" s="67"/>
      <c r="L829" s="67"/>
      <c r="M829" s="192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</row>
    <row r="830" spans="1:27" ht="12.75">
      <c r="A830" s="59"/>
      <c r="B830" s="59"/>
      <c r="C830" s="128"/>
      <c r="D830" s="59"/>
      <c r="E830" s="264"/>
      <c r="F830" s="59"/>
      <c r="G830" s="59"/>
      <c r="H830" s="59"/>
      <c r="I830" s="59"/>
      <c r="J830" s="67"/>
      <c r="K830" s="67"/>
      <c r="L830" s="67"/>
      <c r="M830" s="192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</row>
    <row r="831" spans="1:27" ht="12.75">
      <c r="A831" s="59"/>
      <c r="B831" s="59"/>
      <c r="C831" s="128"/>
      <c r="D831" s="59"/>
      <c r="E831" s="264"/>
      <c r="F831" s="59"/>
      <c r="G831" s="59"/>
      <c r="H831" s="59"/>
      <c r="I831" s="59"/>
      <c r="J831" s="67"/>
      <c r="K831" s="67"/>
      <c r="L831" s="67"/>
      <c r="M831" s="192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</row>
    <row r="832" spans="1:27" ht="12.75">
      <c r="A832" s="59"/>
      <c r="B832" s="59"/>
      <c r="C832" s="128"/>
      <c r="D832" s="59"/>
      <c r="E832" s="264"/>
      <c r="F832" s="59"/>
      <c r="G832" s="59"/>
      <c r="H832" s="59"/>
      <c r="I832" s="59"/>
      <c r="J832" s="67"/>
      <c r="K832" s="67"/>
      <c r="L832" s="67"/>
      <c r="M832" s="192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</row>
    <row r="833" spans="1:27" ht="12.75">
      <c r="A833" s="59"/>
      <c r="B833" s="59"/>
      <c r="C833" s="128"/>
      <c r="D833" s="59"/>
      <c r="E833" s="264"/>
      <c r="F833" s="59"/>
      <c r="G833" s="59"/>
      <c r="H833" s="59"/>
      <c r="I833" s="59"/>
      <c r="J833" s="67"/>
      <c r="K833" s="67"/>
      <c r="L833" s="67"/>
      <c r="M833" s="192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</row>
    <row r="834" spans="1:27" ht="12.75">
      <c r="A834" s="59"/>
      <c r="B834" s="59"/>
      <c r="C834" s="128"/>
      <c r="D834" s="59"/>
      <c r="E834" s="264"/>
      <c r="F834" s="59"/>
      <c r="G834" s="59"/>
      <c r="H834" s="59"/>
      <c r="I834" s="59"/>
      <c r="J834" s="67"/>
      <c r="K834" s="67"/>
      <c r="L834" s="67"/>
      <c r="M834" s="192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</row>
    <row r="835" spans="1:27" ht="12.75">
      <c r="A835" s="59"/>
      <c r="B835" s="59"/>
      <c r="C835" s="128"/>
      <c r="D835" s="59"/>
      <c r="E835" s="264"/>
      <c r="F835" s="59"/>
      <c r="G835" s="59"/>
      <c r="H835" s="59"/>
      <c r="I835" s="59"/>
      <c r="J835" s="67"/>
      <c r="K835" s="67"/>
      <c r="L835" s="67"/>
      <c r="M835" s="192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</row>
    <row r="836" spans="1:27" ht="12.75">
      <c r="A836" s="59"/>
      <c r="B836" s="59"/>
      <c r="C836" s="128"/>
      <c r="D836" s="59"/>
      <c r="E836" s="264"/>
      <c r="F836" s="59"/>
      <c r="G836" s="59"/>
      <c r="H836" s="59"/>
      <c r="I836" s="59"/>
      <c r="J836" s="67"/>
      <c r="K836" s="67"/>
      <c r="L836" s="67"/>
      <c r="M836" s="192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</row>
    <row r="837" spans="1:27" ht="12.75">
      <c r="A837" s="59"/>
      <c r="B837" s="59"/>
      <c r="C837" s="128"/>
      <c r="D837" s="59"/>
      <c r="E837" s="264"/>
      <c r="F837" s="59"/>
      <c r="G837" s="59"/>
      <c r="H837" s="59"/>
      <c r="I837" s="59"/>
      <c r="J837" s="67"/>
      <c r="K837" s="67"/>
      <c r="L837" s="67"/>
      <c r="M837" s="192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</row>
    <row r="838" spans="1:27" ht="12.75">
      <c r="A838" s="59"/>
      <c r="B838" s="59"/>
      <c r="C838" s="128"/>
      <c r="D838" s="59"/>
      <c r="E838" s="264"/>
      <c r="F838" s="59"/>
      <c r="G838" s="59"/>
      <c r="H838" s="59"/>
      <c r="I838" s="59"/>
      <c r="J838" s="67"/>
      <c r="K838" s="67"/>
      <c r="L838" s="67"/>
      <c r="M838" s="192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</row>
    <row r="839" spans="1:27" ht="12.75">
      <c r="A839" s="59"/>
      <c r="B839" s="59"/>
      <c r="C839" s="128"/>
      <c r="D839" s="59"/>
      <c r="E839" s="264"/>
      <c r="F839" s="59"/>
      <c r="G839" s="59"/>
      <c r="H839" s="59"/>
      <c r="I839" s="59"/>
      <c r="J839" s="67"/>
      <c r="K839" s="67"/>
      <c r="L839" s="67"/>
      <c r="M839" s="192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</row>
    <row r="840" spans="1:27" ht="12.75">
      <c r="A840" s="59"/>
      <c r="B840" s="59"/>
      <c r="C840" s="128"/>
      <c r="D840" s="59"/>
      <c r="E840" s="264"/>
      <c r="F840" s="59"/>
      <c r="G840" s="59"/>
      <c r="H840" s="59"/>
      <c r="I840" s="59"/>
      <c r="J840" s="67"/>
      <c r="K840" s="67"/>
      <c r="L840" s="67"/>
      <c r="M840" s="192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</row>
    <row r="841" spans="1:27" ht="12.75">
      <c r="A841" s="59"/>
      <c r="B841" s="59"/>
      <c r="C841" s="128"/>
      <c r="D841" s="59"/>
      <c r="E841" s="264"/>
      <c r="F841" s="59"/>
      <c r="G841" s="59"/>
      <c r="H841" s="59"/>
      <c r="I841" s="59"/>
      <c r="J841" s="67"/>
      <c r="K841" s="67"/>
      <c r="L841" s="67"/>
      <c r="M841" s="192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</row>
    <row r="842" spans="1:27" ht="12.75">
      <c r="A842" s="59"/>
      <c r="B842" s="59"/>
      <c r="C842" s="128"/>
      <c r="D842" s="59"/>
      <c r="E842" s="264"/>
      <c r="F842" s="59"/>
      <c r="G842" s="59"/>
      <c r="H842" s="59"/>
      <c r="I842" s="59"/>
      <c r="J842" s="67"/>
      <c r="K842" s="67"/>
      <c r="L842" s="67"/>
      <c r="M842" s="192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</row>
    <row r="843" spans="1:27" ht="12.75">
      <c r="A843" s="59"/>
      <c r="B843" s="59"/>
      <c r="C843" s="128"/>
      <c r="D843" s="59"/>
      <c r="E843" s="264"/>
      <c r="F843" s="59"/>
      <c r="G843" s="59"/>
      <c r="H843" s="59"/>
      <c r="I843" s="59"/>
      <c r="J843" s="67"/>
      <c r="K843" s="67"/>
      <c r="L843" s="67"/>
      <c r="M843" s="192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</row>
    <row r="844" spans="1:27" ht="12.75">
      <c r="A844" s="59"/>
      <c r="B844" s="59"/>
      <c r="C844" s="128"/>
      <c r="D844" s="59"/>
      <c r="E844" s="264"/>
      <c r="F844" s="59"/>
      <c r="G844" s="59"/>
      <c r="H844" s="59"/>
      <c r="I844" s="59"/>
      <c r="J844" s="67"/>
      <c r="K844" s="67"/>
      <c r="L844" s="67"/>
      <c r="M844" s="192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</row>
    <row r="845" spans="1:27" ht="12.75">
      <c r="A845" s="59"/>
      <c r="B845" s="59"/>
      <c r="C845" s="128"/>
      <c r="D845" s="59"/>
      <c r="E845" s="264"/>
      <c r="F845" s="59"/>
      <c r="G845" s="59"/>
      <c r="H845" s="59"/>
      <c r="I845" s="59"/>
      <c r="J845" s="67"/>
      <c r="K845" s="67"/>
      <c r="L845" s="67"/>
      <c r="M845" s="192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</row>
    <row r="846" spans="1:27" ht="12.75">
      <c r="A846" s="59"/>
      <c r="B846" s="59"/>
      <c r="C846" s="128"/>
      <c r="D846" s="59"/>
      <c r="E846" s="264"/>
      <c r="F846" s="59"/>
      <c r="G846" s="59"/>
      <c r="H846" s="59"/>
      <c r="I846" s="59"/>
      <c r="J846" s="67"/>
      <c r="K846" s="67"/>
      <c r="L846" s="67"/>
      <c r="M846" s="192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</row>
    <row r="847" spans="1:27" ht="12.75">
      <c r="A847" s="59"/>
      <c r="B847" s="59"/>
      <c r="C847" s="128"/>
      <c r="D847" s="59"/>
      <c r="E847" s="264"/>
      <c r="F847" s="59"/>
      <c r="G847" s="59"/>
      <c r="H847" s="59"/>
      <c r="I847" s="59"/>
      <c r="J847" s="67"/>
      <c r="K847" s="67"/>
      <c r="L847" s="67"/>
      <c r="M847" s="192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</row>
    <row r="848" spans="1:27" ht="12.75">
      <c r="A848" s="59"/>
      <c r="B848" s="59"/>
      <c r="C848" s="128"/>
      <c r="D848" s="59"/>
      <c r="E848" s="264"/>
      <c r="F848" s="59"/>
      <c r="G848" s="59"/>
      <c r="H848" s="59"/>
      <c r="I848" s="59"/>
      <c r="J848" s="67"/>
      <c r="K848" s="67"/>
      <c r="L848" s="67"/>
      <c r="M848" s="192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</row>
    <row r="849" spans="1:27" ht="12.75">
      <c r="A849" s="59"/>
      <c r="B849" s="59"/>
      <c r="C849" s="128"/>
      <c r="D849" s="59"/>
      <c r="E849" s="264"/>
      <c r="F849" s="59"/>
      <c r="G849" s="59"/>
      <c r="H849" s="59"/>
      <c r="I849" s="59"/>
      <c r="J849" s="67"/>
      <c r="K849" s="67"/>
      <c r="L849" s="67"/>
      <c r="M849" s="192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</row>
    <row r="850" spans="1:27" ht="12.75">
      <c r="A850" s="59"/>
      <c r="B850" s="59"/>
      <c r="C850" s="128"/>
      <c r="D850" s="59"/>
      <c r="E850" s="264"/>
      <c r="F850" s="59"/>
      <c r="G850" s="59"/>
      <c r="H850" s="59"/>
      <c r="I850" s="59"/>
      <c r="J850" s="67"/>
      <c r="K850" s="67"/>
      <c r="L850" s="67"/>
      <c r="M850" s="192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</row>
    <row r="851" spans="1:27" ht="12.75">
      <c r="A851" s="59"/>
      <c r="B851" s="59"/>
      <c r="C851" s="128"/>
      <c r="D851" s="59"/>
      <c r="E851" s="264"/>
      <c r="F851" s="59"/>
      <c r="G851" s="59"/>
      <c r="H851" s="59"/>
      <c r="I851" s="59"/>
      <c r="J851" s="67"/>
      <c r="K851" s="67"/>
      <c r="L851" s="67"/>
      <c r="M851" s="192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</row>
    <row r="852" spans="1:27" ht="12.75">
      <c r="A852" s="59"/>
      <c r="B852" s="59"/>
      <c r="C852" s="128"/>
      <c r="D852" s="59"/>
      <c r="E852" s="264"/>
      <c r="F852" s="59"/>
      <c r="G852" s="59"/>
      <c r="H852" s="59"/>
      <c r="I852" s="59"/>
      <c r="J852" s="67"/>
      <c r="K852" s="67"/>
      <c r="L852" s="67"/>
      <c r="M852" s="192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</row>
    <row r="853" spans="1:27" ht="12.75">
      <c r="A853" s="59"/>
      <c r="B853" s="59"/>
      <c r="C853" s="128"/>
      <c r="D853" s="59"/>
      <c r="E853" s="264"/>
      <c r="F853" s="59"/>
      <c r="G853" s="59"/>
      <c r="H853" s="59"/>
      <c r="I853" s="59"/>
      <c r="J853" s="67"/>
      <c r="K853" s="67"/>
      <c r="L853" s="67"/>
      <c r="M853" s="192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</row>
    <row r="854" spans="1:27" ht="12.75">
      <c r="A854" s="59"/>
      <c r="B854" s="59"/>
      <c r="C854" s="128"/>
      <c r="D854" s="59"/>
      <c r="E854" s="264"/>
      <c r="F854" s="59"/>
      <c r="G854" s="59"/>
      <c r="H854" s="59"/>
      <c r="I854" s="59"/>
      <c r="J854" s="67"/>
      <c r="K854" s="67"/>
      <c r="L854" s="67"/>
      <c r="M854" s="192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</row>
    <row r="855" spans="1:27" ht="12.75">
      <c r="A855" s="59"/>
      <c r="B855" s="59"/>
      <c r="C855" s="128"/>
      <c r="D855" s="59"/>
      <c r="E855" s="264"/>
      <c r="F855" s="59"/>
      <c r="G855" s="59"/>
      <c r="H855" s="59"/>
      <c r="I855" s="59"/>
      <c r="J855" s="67"/>
      <c r="K855" s="67"/>
      <c r="L855" s="67"/>
      <c r="M855" s="192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</row>
    <row r="856" spans="1:27" ht="12.75">
      <c r="A856" s="59"/>
      <c r="B856" s="59"/>
      <c r="C856" s="128"/>
      <c r="D856" s="59"/>
      <c r="E856" s="264"/>
      <c r="F856" s="59"/>
      <c r="G856" s="59"/>
      <c r="H856" s="59"/>
      <c r="I856" s="59"/>
      <c r="J856" s="67"/>
      <c r="K856" s="67"/>
      <c r="L856" s="67"/>
      <c r="M856" s="192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</row>
    <row r="857" spans="1:27" ht="12.75">
      <c r="A857" s="59"/>
      <c r="B857" s="59"/>
      <c r="C857" s="128"/>
      <c r="D857" s="59"/>
      <c r="E857" s="264"/>
      <c r="F857" s="59"/>
      <c r="G857" s="59"/>
      <c r="H857" s="59"/>
      <c r="I857" s="59"/>
      <c r="J857" s="67"/>
      <c r="K857" s="67"/>
      <c r="L857" s="67"/>
      <c r="M857" s="192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</row>
    <row r="858" spans="1:27" ht="12.75">
      <c r="A858" s="59"/>
      <c r="B858" s="59"/>
      <c r="C858" s="128"/>
      <c r="D858" s="59"/>
      <c r="E858" s="264"/>
      <c r="F858" s="59"/>
      <c r="G858" s="59"/>
      <c r="H858" s="59"/>
      <c r="I858" s="59"/>
      <c r="J858" s="67"/>
      <c r="K858" s="67"/>
      <c r="L858" s="67"/>
      <c r="M858" s="192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</row>
    <row r="859" spans="1:27" ht="12.75">
      <c r="A859" s="59"/>
      <c r="B859" s="59"/>
      <c r="C859" s="128"/>
      <c r="D859" s="59"/>
      <c r="E859" s="264"/>
      <c r="F859" s="59"/>
      <c r="G859" s="59"/>
      <c r="H859" s="59"/>
      <c r="I859" s="59"/>
      <c r="J859" s="67"/>
      <c r="K859" s="67"/>
      <c r="L859" s="67"/>
      <c r="M859" s="192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</row>
    <row r="860" spans="1:27" ht="12.75">
      <c r="A860" s="59"/>
      <c r="B860" s="59"/>
      <c r="C860" s="128"/>
      <c r="D860" s="59"/>
      <c r="E860" s="264"/>
      <c r="F860" s="59"/>
      <c r="G860" s="59"/>
      <c r="H860" s="59"/>
      <c r="I860" s="59"/>
      <c r="J860" s="67"/>
      <c r="K860" s="67"/>
      <c r="L860" s="67"/>
      <c r="M860" s="192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</row>
    <row r="861" spans="1:27" ht="12.75">
      <c r="A861" s="59"/>
      <c r="B861" s="59"/>
      <c r="C861" s="128"/>
      <c r="D861" s="59"/>
      <c r="E861" s="264"/>
      <c r="F861" s="59"/>
      <c r="G861" s="59"/>
      <c r="H861" s="59"/>
      <c r="I861" s="59"/>
      <c r="J861" s="67"/>
      <c r="K861" s="67"/>
      <c r="L861" s="67"/>
      <c r="M861" s="192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</row>
    <row r="862" spans="1:27" ht="12.75">
      <c r="A862" s="59"/>
      <c r="B862" s="59"/>
      <c r="C862" s="128"/>
      <c r="D862" s="59"/>
      <c r="E862" s="264"/>
      <c r="F862" s="59"/>
      <c r="G862" s="59"/>
      <c r="H862" s="59"/>
      <c r="I862" s="59"/>
      <c r="J862" s="67"/>
      <c r="K862" s="67"/>
      <c r="L862" s="67"/>
      <c r="M862" s="192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</row>
    <row r="863" spans="1:27" ht="12.75">
      <c r="A863" s="59"/>
      <c r="B863" s="59"/>
      <c r="C863" s="128"/>
      <c r="D863" s="59"/>
      <c r="E863" s="264"/>
      <c r="F863" s="59"/>
      <c r="G863" s="59"/>
      <c r="H863" s="59"/>
      <c r="I863" s="59"/>
      <c r="J863" s="67"/>
      <c r="K863" s="67"/>
      <c r="L863" s="67"/>
      <c r="M863" s="192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</row>
    <row r="864" spans="1:27" ht="12.75">
      <c r="A864" s="59"/>
      <c r="B864" s="59"/>
      <c r="C864" s="128"/>
      <c r="D864" s="59"/>
      <c r="E864" s="264"/>
      <c r="F864" s="59"/>
      <c r="G864" s="59"/>
      <c r="H864" s="59"/>
      <c r="I864" s="59"/>
      <c r="J864" s="67"/>
      <c r="K864" s="67"/>
      <c r="L864" s="67"/>
      <c r="M864" s="192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</row>
    <row r="865" spans="1:27" ht="12.75">
      <c r="A865" s="59"/>
      <c r="B865" s="59"/>
      <c r="C865" s="128"/>
      <c r="D865" s="59"/>
      <c r="E865" s="264"/>
      <c r="F865" s="59"/>
      <c r="G865" s="59"/>
      <c r="H865" s="59"/>
      <c r="I865" s="59"/>
      <c r="J865" s="67"/>
      <c r="K865" s="67"/>
      <c r="L865" s="67"/>
      <c r="M865" s="192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</row>
    <row r="866" spans="1:27" ht="12.75">
      <c r="A866" s="59"/>
      <c r="B866" s="59"/>
      <c r="C866" s="128"/>
      <c r="D866" s="59"/>
      <c r="E866" s="264"/>
      <c r="F866" s="59"/>
      <c r="G866" s="59"/>
      <c r="H866" s="59"/>
      <c r="I866" s="59"/>
      <c r="J866" s="67"/>
      <c r="K866" s="67"/>
      <c r="L866" s="67"/>
      <c r="M866" s="192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</row>
    <row r="867" spans="1:27" ht="12.75">
      <c r="A867" s="59"/>
      <c r="B867" s="59"/>
      <c r="C867" s="128"/>
      <c r="D867" s="59"/>
      <c r="E867" s="264"/>
      <c r="F867" s="59"/>
      <c r="G867" s="59"/>
      <c r="H867" s="59"/>
      <c r="I867" s="59"/>
      <c r="J867" s="67"/>
      <c r="K867" s="67"/>
      <c r="L867" s="67"/>
      <c r="M867" s="192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</row>
    <row r="868" spans="1:27" ht="12.75">
      <c r="A868" s="59"/>
      <c r="B868" s="59"/>
      <c r="C868" s="128"/>
      <c r="D868" s="59"/>
      <c r="E868" s="264"/>
      <c r="F868" s="59"/>
      <c r="G868" s="59"/>
      <c r="H868" s="59"/>
      <c r="I868" s="59"/>
      <c r="J868" s="67"/>
      <c r="K868" s="67"/>
      <c r="L868" s="67"/>
      <c r="M868" s="192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</row>
    <row r="869" spans="1:27" ht="12.75">
      <c r="A869" s="59"/>
      <c r="B869" s="59"/>
      <c r="C869" s="128"/>
      <c r="D869" s="59"/>
      <c r="E869" s="264"/>
      <c r="F869" s="59"/>
      <c r="G869" s="59"/>
      <c r="H869" s="59"/>
      <c r="I869" s="59"/>
      <c r="J869" s="67"/>
      <c r="K869" s="67"/>
      <c r="L869" s="67"/>
      <c r="M869" s="192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</row>
    <row r="870" spans="1:27" ht="12.75">
      <c r="A870" s="59"/>
      <c r="B870" s="59"/>
      <c r="C870" s="128"/>
      <c r="D870" s="59"/>
      <c r="E870" s="264"/>
      <c r="F870" s="59"/>
      <c r="G870" s="59"/>
      <c r="H870" s="59"/>
      <c r="I870" s="59"/>
      <c r="J870" s="67"/>
      <c r="K870" s="67"/>
      <c r="L870" s="67"/>
      <c r="M870" s="192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</row>
    <row r="871" spans="1:27" ht="12.75">
      <c r="A871" s="59"/>
      <c r="B871" s="59"/>
      <c r="C871" s="128"/>
      <c r="D871" s="59"/>
      <c r="E871" s="264"/>
      <c r="F871" s="59"/>
      <c r="G871" s="59"/>
      <c r="H871" s="59"/>
      <c r="I871" s="59"/>
      <c r="J871" s="67"/>
      <c r="K871" s="67"/>
      <c r="L871" s="67"/>
      <c r="M871" s="192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</row>
    <row r="872" spans="1:27" ht="12.75">
      <c r="A872" s="59"/>
      <c r="B872" s="59"/>
      <c r="C872" s="128"/>
      <c r="D872" s="59"/>
      <c r="E872" s="264"/>
      <c r="F872" s="59"/>
      <c r="G872" s="59"/>
      <c r="H872" s="59"/>
      <c r="I872" s="59"/>
      <c r="J872" s="67"/>
      <c r="K872" s="67"/>
      <c r="L872" s="67"/>
      <c r="M872" s="192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</row>
    <row r="873" spans="1:27" ht="12.75">
      <c r="A873" s="59"/>
      <c r="B873" s="59"/>
      <c r="C873" s="128"/>
      <c r="D873" s="59"/>
      <c r="E873" s="264"/>
      <c r="F873" s="59"/>
      <c r="G873" s="59"/>
      <c r="H873" s="59"/>
      <c r="I873" s="59"/>
      <c r="J873" s="67"/>
      <c r="K873" s="67"/>
      <c r="L873" s="67"/>
      <c r="M873" s="192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</row>
    <row r="874" spans="1:27" ht="12.75">
      <c r="A874" s="59"/>
      <c r="B874" s="59"/>
      <c r="C874" s="128"/>
      <c r="D874" s="59"/>
      <c r="E874" s="264"/>
      <c r="F874" s="59"/>
      <c r="G874" s="59"/>
      <c r="H874" s="59"/>
      <c r="I874" s="59"/>
      <c r="J874" s="67"/>
      <c r="K874" s="67"/>
      <c r="L874" s="67"/>
      <c r="M874" s="192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</row>
    <row r="875" spans="1:27" ht="12.75">
      <c r="A875" s="59"/>
      <c r="B875" s="59"/>
      <c r="C875" s="128"/>
      <c r="D875" s="59"/>
      <c r="E875" s="264"/>
      <c r="F875" s="59"/>
      <c r="G875" s="59"/>
      <c r="H875" s="59"/>
      <c r="I875" s="59"/>
      <c r="J875" s="67"/>
      <c r="K875" s="67"/>
      <c r="L875" s="67"/>
      <c r="M875" s="192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</row>
    <row r="876" spans="1:27" ht="12.75">
      <c r="A876" s="59"/>
      <c r="B876" s="59"/>
      <c r="C876" s="128"/>
      <c r="D876" s="59"/>
      <c r="E876" s="264"/>
      <c r="F876" s="59"/>
      <c r="G876" s="59"/>
      <c r="H876" s="59"/>
      <c r="I876" s="59"/>
      <c r="J876" s="67"/>
      <c r="K876" s="67"/>
      <c r="L876" s="67"/>
      <c r="M876" s="192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</row>
    <row r="877" spans="1:27" ht="12.75">
      <c r="A877" s="59"/>
      <c r="B877" s="59"/>
      <c r="C877" s="128"/>
      <c r="D877" s="59"/>
      <c r="E877" s="264"/>
      <c r="F877" s="59"/>
      <c r="G877" s="59"/>
      <c r="H877" s="59"/>
      <c r="I877" s="59"/>
      <c r="J877" s="67"/>
      <c r="K877" s="67"/>
      <c r="L877" s="67"/>
      <c r="M877" s="192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</row>
    <row r="878" spans="1:27" ht="12.75">
      <c r="A878" s="59"/>
      <c r="B878" s="59"/>
      <c r="C878" s="128"/>
      <c r="D878" s="59"/>
      <c r="E878" s="264"/>
      <c r="F878" s="59"/>
      <c r="G878" s="59"/>
      <c r="H878" s="59"/>
      <c r="I878" s="59"/>
      <c r="J878" s="67"/>
      <c r="K878" s="67"/>
      <c r="L878" s="67"/>
      <c r="M878" s="192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</row>
    <row r="879" spans="1:27" ht="12.75">
      <c r="A879" s="59"/>
      <c r="B879" s="59"/>
      <c r="C879" s="128"/>
      <c r="D879" s="59"/>
      <c r="E879" s="264"/>
      <c r="F879" s="59"/>
      <c r="G879" s="59"/>
      <c r="H879" s="59"/>
      <c r="I879" s="59"/>
      <c r="J879" s="67"/>
      <c r="K879" s="67"/>
      <c r="L879" s="67"/>
      <c r="M879" s="192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</row>
    <row r="880" spans="1:27" ht="12.75">
      <c r="A880" s="59"/>
      <c r="B880" s="59"/>
      <c r="C880" s="128"/>
      <c r="D880" s="59"/>
      <c r="E880" s="264"/>
      <c r="F880" s="59"/>
      <c r="G880" s="59"/>
      <c r="H880" s="59"/>
      <c r="I880" s="59"/>
      <c r="J880" s="67"/>
      <c r="K880" s="67"/>
      <c r="L880" s="67"/>
      <c r="M880" s="192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</row>
    <row r="881" spans="1:27" ht="12.75">
      <c r="A881" s="59"/>
      <c r="B881" s="59"/>
      <c r="C881" s="128"/>
      <c r="D881" s="59"/>
      <c r="E881" s="264"/>
      <c r="F881" s="59"/>
      <c r="G881" s="59"/>
      <c r="H881" s="59"/>
      <c r="I881" s="59"/>
      <c r="J881" s="67"/>
      <c r="K881" s="67"/>
      <c r="L881" s="67"/>
      <c r="M881" s="192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</row>
    <row r="882" spans="1:27" ht="12.75">
      <c r="A882" s="59"/>
      <c r="B882" s="59"/>
      <c r="C882" s="128"/>
      <c r="D882" s="59"/>
      <c r="E882" s="264"/>
      <c r="F882" s="59"/>
      <c r="G882" s="59"/>
      <c r="H882" s="59"/>
      <c r="I882" s="59"/>
      <c r="J882" s="67"/>
      <c r="K882" s="67"/>
      <c r="L882" s="67"/>
      <c r="M882" s="192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</row>
    <row r="883" spans="1:27" ht="12.75">
      <c r="A883" s="59"/>
      <c r="B883" s="59"/>
      <c r="C883" s="128"/>
      <c r="D883" s="59"/>
      <c r="E883" s="264"/>
      <c r="F883" s="59"/>
      <c r="G883" s="59"/>
      <c r="H883" s="59"/>
      <c r="I883" s="59"/>
      <c r="J883" s="67"/>
      <c r="K883" s="67"/>
      <c r="L883" s="67"/>
      <c r="M883" s="192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</row>
    <row r="884" spans="1:27" ht="12.75">
      <c r="A884" s="59"/>
      <c r="B884" s="59"/>
      <c r="C884" s="128"/>
      <c r="D884" s="59"/>
      <c r="E884" s="264"/>
      <c r="F884" s="59"/>
      <c r="G884" s="59"/>
      <c r="H884" s="59"/>
      <c r="I884" s="59"/>
      <c r="J884" s="67"/>
      <c r="K884" s="67"/>
      <c r="L884" s="67"/>
      <c r="M884" s="192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</row>
    <row r="885" spans="1:27" ht="12.75">
      <c r="A885" s="59"/>
      <c r="B885" s="59"/>
      <c r="C885" s="128"/>
      <c r="D885" s="59"/>
      <c r="E885" s="264"/>
      <c r="F885" s="59"/>
      <c r="G885" s="59"/>
      <c r="H885" s="59"/>
      <c r="I885" s="59"/>
      <c r="J885" s="67"/>
      <c r="K885" s="67"/>
      <c r="L885" s="67"/>
      <c r="M885" s="192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</row>
    <row r="886" spans="1:27" ht="12.75">
      <c r="A886" s="59"/>
      <c r="B886" s="59"/>
      <c r="C886" s="128"/>
      <c r="D886" s="59"/>
      <c r="E886" s="264"/>
      <c r="F886" s="59"/>
      <c r="G886" s="59"/>
      <c r="H886" s="59"/>
      <c r="I886" s="59"/>
      <c r="J886" s="67"/>
      <c r="K886" s="67"/>
      <c r="L886" s="67"/>
      <c r="M886" s="192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</row>
    <row r="887" spans="1:27" ht="12.75">
      <c r="A887" s="59"/>
      <c r="B887" s="59"/>
      <c r="C887" s="128"/>
      <c r="D887" s="59"/>
      <c r="E887" s="264"/>
      <c r="F887" s="59"/>
      <c r="G887" s="59"/>
      <c r="H887" s="59"/>
      <c r="I887" s="59"/>
      <c r="J887" s="67"/>
      <c r="K887" s="67"/>
      <c r="L887" s="67"/>
      <c r="M887" s="192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</row>
    <row r="888" spans="1:27" ht="12.75">
      <c r="A888" s="59"/>
      <c r="B888" s="59"/>
      <c r="C888" s="128"/>
      <c r="D888" s="59"/>
      <c r="E888" s="264"/>
      <c r="F888" s="59"/>
      <c r="G888" s="59"/>
      <c r="H888" s="59"/>
      <c r="I888" s="59"/>
      <c r="J888" s="67"/>
      <c r="K888" s="67"/>
      <c r="L888" s="67"/>
      <c r="M888" s="192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</row>
    <row r="889" spans="1:27" ht="12.75">
      <c r="A889" s="59"/>
      <c r="B889" s="59"/>
      <c r="C889" s="128"/>
      <c r="D889" s="59"/>
      <c r="E889" s="264"/>
      <c r="F889" s="59"/>
      <c r="G889" s="59"/>
      <c r="H889" s="59"/>
      <c r="I889" s="59"/>
      <c r="J889" s="67"/>
      <c r="K889" s="67"/>
      <c r="L889" s="67"/>
      <c r="M889" s="192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</row>
    <row r="890" spans="1:27" ht="12.75">
      <c r="A890" s="59"/>
      <c r="B890" s="59"/>
      <c r="C890" s="128"/>
      <c r="D890" s="59"/>
      <c r="E890" s="264"/>
      <c r="F890" s="59"/>
      <c r="G890" s="59"/>
      <c r="H890" s="59"/>
      <c r="I890" s="59"/>
      <c r="J890" s="67"/>
      <c r="K890" s="67"/>
      <c r="L890" s="67"/>
      <c r="M890" s="192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</row>
    <row r="891" spans="1:27" ht="12.75">
      <c r="A891" s="59"/>
      <c r="B891" s="59"/>
      <c r="C891" s="128"/>
      <c r="D891" s="59"/>
      <c r="E891" s="264"/>
      <c r="F891" s="59"/>
      <c r="G891" s="59"/>
      <c r="H891" s="59"/>
      <c r="I891" s="59"/>
      <c r="J891" s="67"/>
      <c r="K891" s="67"/>
      <c r="L891" s="67"/>
      <c r="M891" s="192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</row>
    <row r="892" spans="1:27" ht="12.75">
      <c r="A892" s="59"/>
      <c r="B892" s="59"/>
      <c r="C892" s="128"/>
      <c r="D892" s="59"/>
      <c r="E892" s="264"/>
      <c r="F892" s="59"/>
      <c r="G892" s="59"/>
      <c r="H892" s="59"/>
      <c r="I892" s="59"/>
      <c r="J892" s="67"/>
      <c r="K892" s="67"/>
      <c r="L892" s="67"/>
      <c r="M892" s="192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</row>
    <row r="893" spans="1:27" ht="12.75">
      <c r="A893" s="59"/>
      <c r="B893" s="59"/>
      <c r="C893" s="128"/>
      <c r="D893" s="59"/>
      <c r="E893" s="264"/>
      <c r="F893" s="59"/>
      <c r="G893" s="59"/>
      <c r="H893" s="59"/>
      <c r="I893" s="59"/>
      <c r="J893" s="67"/>
      <c r="K893" s="67"/>
      <c r="L893" s="67"/>
      <c r="M893" s="192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</row>
    <row r="894" spans="1:27" ht="12.75">
      <c r="A894" s="59"/>
      <c r="B894" s="59"/>
      <c r="C894" s="128"/>
      <c r="D894" s="59"/>
      <c r="E894" s="264"/>
      <c r="F894" s="59"/>
      <c r="G894" s="59"/>
      <c r="H894" s="59"/>
      <c r="I894" s="59"/>
      <c r="J894" s="67"/>
      <c r="K894" s="67"/>
      <c r="L894" s="67"/>
      <c r="M894" s="192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</row>
    <row r="895" spans="1:27" ht="12.75">
      <c r="A895" s="59"/>
      <c r="B895" s="59"/>
      <c r="C895" s="128"/>
      <c r="D895" s="59"/>
      <c r="E895" s="264"/>
      <c r="F895" s="59"/>
      <c r="G895" s="59"/>
      <c r="H895" s="59"/>
      <c r="I895" s="59"/>
      <c r="J895" s="67"/>
      <c r="K895" s="67"/>
      <c r="L895" s="67"/>
      <c r="M895" s="192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</row>
    <row r="896" spans="1:27" ht="12.75">
      <c r="A896" s="59"/>
      <c r="B896" s="59"/>
      <c r="C896" s="128"/>
      <c r="D896" s="59"/>
      <c r="E896" s="264"/>
      <c r="F896" s="59"/>
      <c r="G896" s="59"/>
      <c r="H896" s="59"/>
      <c r="I896" s="59"/>
      <c r="J896" s="67"/>
      <c r="K896" s="67"/>
      <c r="L896" s="67"/>
      <c r="M896" s="192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</row>
    <row r="897" spans="1:27" ht="12.75">
      <c r="A897" s="59"/>
      <c r="B897" s="59"/>
      <c r="C897" s="128"/>
      <c r="D897" s="59"/>
      <c r="E897" s="264"/>
      <c r="F897" s="59"/>
      <c r="G897" s="59"/>
      <c r="H897" s="59"/>
      <c r="I897" s="59"/>
      <c r="J897" s="67"/>
      <c r="K897" s="67"/>
      <c r="L897" s="67"/>
      <c r="M897" s="192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</row>
    <row r="898" spans="1:27" ht="12.75">
      <c r="A898" s="59"/>
      <c r="B898" s="59"/>
      <c r="C898" s="128"/>
      <c r="D898" s="59"/>
      <c r="E898" s="264"/>
      <c r="F898" s="59"/>
      <c r="G898" s="59"/>
      <c r="H898" s="59"/>
      <c r="I898" s="59"/>
      <c r="J898" s="67"/>
      <c r="K898" s="67"/>
      <c r="L898" s="67"/>
      <c r="M898" s="192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</row>
    <row r="899" spans="1:27" ht="12.75">
      <c r="A899" s="59"/>
      <c r="B899" s="59"/>
      <c r="C899" s="128"/>
      <c r="D899" s="59"/>
      <c r="E899" s="264"/>
      <c r="F899" s="59"/>
      <c r="G899" s="59"/>
      <c r="H899" s="59"/>
      <c r="I899" s="59"/>
      <c r="J899" s="67"/>
      <c r="K899" s="67"/>
      <c r="L899" s="67"/>
      <c r="M899" s="192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</row>
    <row r="900" spans="1:27" ht="12.75">
      <c r="A900" s="59"/>
      <c r="B900" s="59"/>
      <c r="C900" s="128"/>
      <c r="D900" s="59"/>
      <c r="E900" s="264"/>
      <c r="F900" s="59"/>
      <c r="G900" s="59"/>
      <c r="H900" s="59"/>
      <c r="I900" s="59"/>
      <c r="J900" s="67"/>
      <c r="K900" s="67"/>
      <c r="L900" s="67"/>
      <c r="M900" s="192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</row>
    <row r="901" spans="1:27" ht="12.75">
      <c r="A901" s="59"/>
      <c r="B901" s="59"/>
      <c r="C901" s="128"/>
      <c r="D901" s="59"/>
      <c r="E901" s="264"/>
      <c r="F901" s="59"/>
      <c r="G901" s="59"/>
      <c r="H901" s="59"/>
      <c r="I901" s="59"/>
      <c r="J901" s="67"/>
      <c r="K901" s="67"/>
      <c r="L901" s="67"/>
      <c r="M901" s="192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</row>
    <row r="902" spans="1:27" ht="12.75">
      <c r="A902" s="59"/>
      <c r="B902" s="59"/>
      <c r="C902" s="128"/>
      <c r="D902" s="59"/>
      <c r="E902" s="264"/>
      <c r="F902" s="59"/>
      <c r="G902" s="59"/>
      <c r="H902" s="59"/>
      <c r="I902" s="59"/>
      <c r="J902" s="67"/>
      <c r="K902" s="67"/>
      <c r="L902" s="67"/>
      <c r="M902" s="192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</row>
    <row r="903" spans="1:27" ht="12.75">
      <c r="A903" s="59"/>
      <c r="B903" s="59"/>
      <c r="C903" s="128"/>
      <c r="D903" s="59"/>
      <c r="E903" s="264"/>
      <c r="F903" s="59"/>
      <c r="G903" s="59"/>
      <c r="H903" s="59"/>
      <c r="I903" s="59"/>
      <c r="J903" s="67"/>
      <c r="K903" s="67"/>
      <c r="L903" s="67"/>
      <c r="M903" s="192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</row>
    <row r="904" spans="1:27" ht="12.75">
      <c r="A904" s="59"/>
      <c r="B904" s="59"/>
      <c r="C904" s="128"/>
      <c r="D904" s="59"/>
      <c r="E904" s="264"/>
      <c r="F904" s="59"/>
      <c r="G904" s="59"/>
      <c r="H904" s="59"/>
      <c r="I904" s="59"/>
      <c r="J904" s="67"/>
      <c r="K904" s="67"/>
      <c r="L904" s="67"/>
      <c r="M904" s="192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</row>
    <row r="905" spans="1:27" ht="12.75">
      <c r="A905" s="59"/>
      <c r="B905" s="59"/>
      <c r="C905" s="128"/>
      <c r="D905" s="59"/>
      <c r="E905" s="264"/>
      <c r="F905" s="59"/>
      <c r="G905" s="59"/>
      <c r="H905" s="59"/>
      <c r="I905" s="59"/>
      <c r="J905" s="67"/>
      <c r="K905" s="67"/>
      <c r="L905" s="67"/>
      <c r="M905" s="192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</row>
    <row r="906" spans="1:27" ht="12.75">
      <c r="A906" s="59"/>
      <c r="B906" s="59"/>
      <c r="C906" s="128"/>
      <c r="D906" s="59"/>
      <c r="E906" s="264"/>
      <c r="F906" s="59"/>
      <c r="G906" s="59"/>
      <c r="H906" s="59"/>
      <c r="I906" s="59"/>
      <c r="J906" s="67"/>
      <c r="K906" s="67"/>
      <c r="L906" s="67"/>
      <c r="M906" s="192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</row>
    <row r="907" spans="1:27" ht="12.75">
      <c r="A907" s="59"/>
      <c r="B907" s="59"/>
      <c r="C907" s="128"/>
      <c r="D907" s="59"/>
      <c r="E907" s="264"/>
      <c r="F907" s="59"/>
      <c r="G907" s="59"/>
      <c r="H907" s="59"/>
      <c r="I907" s="59"/>
      <c r="J907" s="67"/>
      <c r="K907" s="67"/>
      <c r="L907" s="67"/>
      <c r="M907" s="192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</row>
    <row r="908" spans="1:27" ht="12.75">
      <c r="A908" s="59"/>
      <c r="B908" s="59"/>
      <c r="C908" s="128"/>
      <c r="D908" s="59"/>
      <c r="E908" s="264"/>
      <c r="F908" s="59"/>
      <c r="G908" s="59"/>
      <c r="H908" s="59"/>
      <c r="I908" s="59"/>
      <c r="J908" s="67"/>
      <c r="K908" s="67"/>
      <c r="L908" s="67"/>
      <c r="M908" s="192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</row>
    <row r="909" spans="1:27" ht="12.75">
      <c r="A909" s="59"/>
      <c r="B909" s="59"/>
      <c r="C909" s="128"/>
      <c r="D909" s="59"/>
      <c r="E909" s="264"/>
      <c r="F909" s="59"/>
      <c r="G909" s="59"/>
      <c r="H909" s="59"/>
      <c r="I909" s="59"/>
      <c r="J909" s="67"/>
      <c r="K909" s="67"/>
      <c r="L909" s="67"/>
      <c r="M909" s="192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</row>
    <row r="910" spans="1:27" ht="12.75">
      <c r="A910" s="59"/>
      <c r="B910" s="59"/>
      <c r="C910" s="128"/>
      <c r="D910" s="59"/>
      <c r="E910" s="264"/>
      <c r="F910" s="59"/>
      <c r="G910" s="59"/>
      <c r="H910" s="59"/>
      <c r="I910" s="59"/>
      <c r="J910" s="67"/>
      <c r="K910" s="67"/>
      <c r="L910" s="67"/>
      <c r="M910" s="192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</row>
    <row r="911" spans="1:27" ht="12.75">
      <c r="A911" s="59"/>
      <c r="B911" s="59"/>
      <c r="C911" s="128"/>
      <c r="D911" s="59"/>
      <c r="E911" s="264"/>
      <c r="F911" s="59"/>
      <c r="G911" s="59"/>
      <c r="H911" s="59"/>
      <c r="I911" s="59"/>
      <c r="J911" s="67"/>
      <c r="K911" s="67"/>
      <c r="L911" s="67"/>
      <c r="M911" s="192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</row>
    <row r="912" spans="1:27" ht="12.75">
      <c r="A912" s="59"/>
      <c r="B912" s="59"/>
      <c r="C912" s="128"/>
      <c r="D912" s="59"/>
      <c r="E912" s="264"/>
      <c r="F912" s="59"/>
      <c r="G912" s="59"/>
      <c r="H912" s="59"/>
      <c r="I912" s="59"/>
      <c r="J912" s="67"/>
      <c r="K912" s="67"/>
      <c r="L912" s="67"/>
      <c r="M912" s="192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</row>
    <row r="913" spans="1:27" ht="12.75">
      <c r="A913" s="59"/>
      <c r="B913" s="59"/>
      <c r="C913" s="128"/>
      <c r="D913" s="59"/>
      <c r="E913" s="264"/>
      <c r="F913" s="59"/>
      <c r="G913" s="59"/>
      <c r="H913" s="59"/>
      <c r="I913" s="59"/>
      <c r="J913" s="67"/>
      <c r="K913" s="67"/>
      <c r="L913" s="67"/>
      <c r="M913" s="192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</row>
    <row r="914" spans="1:27" ht="12.75">
      <c r="A914" s="59"/>
      <c r="B914" s="59"/>
      <c r="C914" s="128"/>
      <c r="D914" s="59"/>
      <c r="E914" s="264"/>
      <c r="F914" s="59"/>
      <c r="G914" s="59"/>
      <c r="H914" s="59"/>
      <c r="I914" s="59"/>
      <c r="J914" s="67"/>
      <c r="K914" s="67"/>
      <c r="L914" s="67"/>
      <c r="M914" s="192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</row>
    <row r="915" spans="1:27" ht="12.75">
      <c r="A915" s="59"/>
      <c r="B915" s="59"/>
      <c r="C915" s="128"/>
      <c r="D915" s="59"/>
      <c r="E915" s="264"/>
      <c r="F915" s="59"/>
      <c r="G915" s="59"/>
      <c r="H915" s="59"/>
      <c r="I915" s="59"/>
      <c r="J915" s="67"/>
      <c r="K915" s="67"/>
      <c r="L915" s="67"/>
      <c r="M915" s="192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</row>
    <row r="916" spans="1:27" ht="12.75">
      <c r="A916" s="59"/>
      <c r="B916" s="59"/>
      <c r="C916" s="128"/>
      <c r="D916" s="59"/>
      <c r="E916" s="264"/>
      <c r="F916" s="59"/>
      <c r="G916" s="59"/>
      <c r="H916" s="59"/>
      <c r="I916" s="59"/>
      <c r="J916" s="67"/>
      <c r="K916" s="67"/>
      <c r="L916" s="67"/>
      <c r="M916" s="192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</row>
    <row r="917" spans="1:27" ht="12.75">
      <c r="A917" s="59"/>
      <c r="B917" s="59"/>
      <c r="C917" s="128"/>
      <c r="D917" s="59"/>
      <c r="E917" s="264"/>
      <c r="F917" s="59"/>
      <c r="G917" s="59"/>
      <c r="H917" s="59"/>
      <c r="I917" s="59"/>
      <c r="J917" s="67"/>
      <c r="K917" s="67"/>
      <c r="L917" s="67"/>
      <c r="M917" s="192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</row>
    <row r="918" spans="1:27" ht="12.75">
      <c r="A918" s="59"/>
      <c r="B918" s="59"/>
      <c r="C918" s="128"/>
      <c r="D918" s="59"/>
      <c r="E918" s="264"/>
      <c r="F918" s="59"/>
      <c r="G918" s="59"/>
      <c r="H918" s="59"/>
      <c r="I918" s="59"/>
      <c r="J918" s="67"/>
      <c r="K918" s="67"/>
      <c r="L918" s="67"/>
      <c r="M918" s="192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</row>
    <row r="919" spans="1:27" ht="12.75">
      <c r="A919" s="59"/>
      <c r="B919" s="59"/>
      <c r="C919" s="128"/>
      <c r="D919" s="59"/>
      <c r="E919" s="264"/>
      <c r="F919" s="59"/>
      <c r="G919" s="59"/>
      <c r="H919" s="59"/>
      <c r="I919" s="59"/>
      <c r="J919" s="67"/>
      <c r="K919" s="67"/>
      <c r="L919" s="67"/>
      <c r="M919" s="192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</row>
    <row r="920" spans="1:27" ht="12.75">
      <c r="A920" s="59"/>
      <c r="B920" s="59"/>
      <c r="C920" s="128"/>
      <c r="D920" s="59"/>
      <c r="E920" s="264"/>
      <c r="F920" s="59"/>
      <c r="G920" s="59"/>
      <c r="H920" s="59"/>
      <c r="I920" s="59"/>
      <c r="J920" s="67"/>
      <c r="K920" s="67"/>
      <c r="L920" s="67"/>
      <c r="M920" s="192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</row>
    <row r="921" spans="1:27" ht="12.75">
      <c r="A921" s="59"/>
      <c r="B921" s="59"/>
      <c r="C921" s="128"/>
      <c r="D921" s="59"/>
      <c r="E921" s="264"/>
      <c r="F921" s="59"/>
      <c r="G921" s="59"/>
      <c r="H921" s="59"/>
      <c r="I921" s="59"/>
      <c r="J921" s="67"/>
      <c r="K921" s="67"/>
      <c r="L921" s="67"/>
      <c r="M921" s="192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</row>
    <row r="922" spans="1:27" ht="12.75">
      <c r="A922" s="59"/>
      <c r="B922" s="59"/>
      <c r="C922" s="128"/>
      <c r="D922" s="59"/>
      <c r="E922" s="264"/>
      <c r="F922" s="59"/>
      <c r="G922" s="59"/>
      <c r="H922" s="59"/>
      <c r="I922" s="59"/>
      <c r="J922" s="67"/>
      <c r="K922" s="67"/>
      <c r="L922" s="67"/>
      <c r="M922" s="192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</row>
    <row r="923" spans="1:27" ht="12.75">
      <c r="A923" s="59"/>
      <c r="B923" s="59"/>
      <c r="C923" s="128"/>
      <c r="D923" s="59"/>
      <c r="E923" s="264"/>
      <c r="F923" s="59"/>
      <c r="G923" s="59"/>
      <c r="H923" s="59"/>
      <c r="I923" s="59"/>
      <c r="J923" s="67"/>
      <c r="K923" s="67"/>
      <c r="L923" s="67"/>
      <c r="M923" s="192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</row>
    <row r="924" spans="1:27" ht="12.75">
      <c r="A924" s="59"/>
      <c r="B924" s="59"/>
      <c r="C924" s="128"/>
      <c r="D924" s="59"/>
      <c r="E924" s="264"/>
      <c r="F924" s="59"/>
      <c r="G924" s="59"/>
      <c r="H924" s="59"/>
      <c r="I924" s="59"/>
      <c r="J924" s="67"/>
      <c r="K924" s="67"/>
      <c r="L924" s="67"/>
      <c r="M924" s="192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</row>
    <row r="925" spans="1:27" ht="12.75">
      <c r="A925" s="59"/>
      <c r="B925" s="59"/>
      <c r="C925" s="128"/>
      <c r="D925" s="59"/>
      <c r="E925" s="264"/>
      <c r="F925" s="59"/>
      <c r="G925" s="59"/>
      <c r="H925" s="59"/>
      <c r="I925" s="59"/>
      <c r="J925" s="67"/>
      <c r="K925" s="67"/>
      <c r="L925" s="67"/>
      <c r="M925" s="192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</row>
    <row r="926" spans="1:27" ht="12.75">
      <c r="A926" s="59"/>
      <c r="B926" s="59"/>
      <c r="C926" s="128"/>
      <c r="D926" s="59"/>
      <c r="E926" s="264"/>
      <c r="F926" s="59"/>
      <c r="G926" s="59"/>
      <c r="H926" s="59"/>
      <c r="I926" s="59"/>
      <c r="J926" s="67"/>
      <c r="K926" s="67"/>
      <c r="L926" s="67"/>
      <c r="M926" s="192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</row>
    <row r="927" spans="1:27" ht="12.75">
      <c r="A927" s="59"/>
      <c r="B927" s="59"/>
      <c r="C927" s="128"/>
      <c r="D927" s="59"/>
      <c r="E927" s="264"/>
      <c r="F927" s="59"/>
      <c r="G927" s="59"/>
      <c r="H927" s="59"/>
      <c r="I927" s="59"/>
      <c r="J927" s="67"/>
      <c r="K927" s="67"/>
      <c r="L927" s="67"/>
      <c r="M927" s="192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</row>
    <row r="928" spans="1:27" ht="12.75">
      <c r="A928" s="59"/>
      <c r="B928" s="59"/>
      <c r="C928" s="128"/>
      <c r="D928" s="59"/>
      <c r="E928" s="264"/>
      <c r="F928" s="59"/>
      <c r="G928" s="59"/>
      <c r="H928" s="59"/>
      <c r="I928" s="59"/>
      <c r="J928" s="67"/>
      <c r="K928" s="67"/>
      <c r="L928" s="67"/>
      <c r="M928" s="192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</row>
    <row r="929" spans="1:27" ht="12.75">
      <c r="A929" s="59"/>
      <c r="B929" s="59"/>
      <c r="C929" s="128"/>
      <c r="D929" s="59"/>
      <c r="E929" s="264"/>
      <c r="F929" s="59"/>
      <c r="G929" s="59"/>
      <c r="H929" s="59"/>
      <c r="I929" s="59"/>
      <c r="J929" s="67"/>
      <c r="K929" s="67"/>
      <c r="L929" s="67"/>
      <c r="M929" s="192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</row>
    <row r="930" spans="1:27" ht="12.75">
      <c r="A930" s="59"/>
      <c r="B930" s="59"/>
      <c r="C930" s="128"/>
      <c r="D930" s="59"/>
      <c r="E930" s="264"/>
      <c r="F930" s="59"/>
      <c r="G930" s="59"/>
      <c r="H930" s="59"/>
      <c r="I930" s="59"/>
      <c r="J930" s="67"/>
      <c r="K930" s="67"/>
      <c r="L930" s="67"/>
      <c r="M930" s="192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</row>
    <row r="931" spans="1:27" ht="12.75">
      <c r="A931" s="59"/>
      <c r="B931" s="59"/>
      <c r="C931" s="128"/>
      <c r="D931" s="59"/>
      <c r="E931" s="264"/>
      <c r="F931" s="59"/>
      <c r="G931" s="59"/>
      <c r="H931" s="59"/>
      <c r="I931" s="59"/>
      <c r="J931" s="67"/>
      <c r="K931" s="67"/>
      <c r="L931" s="67"/>
      <c r="M931" s="192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</row>
    <row r="932" spans="1:27" ht="12.75">
      <c r="A932" s="59"/>
      <c r="B932" s="59"/>
      <c r="C932" s="128"/>
      <c r="D932" s="59"/>
      <c r="E932" s="264"/>
      <c r="F932" s="59"/>
      <c r="G932" s="59"/>
      <c r="H932" s="59"/>
      <c r="I932" s="59"/>
      <c r="J932" s="67"/>
      <c r="K932" s="67"/>
      <c r="L932" s="67"/>
      <c r="M932" s="192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</row>
    <row r="933" spans="1:27" ht="12.75">
      <c r="A933" s="59"/>
      <c r="B933" s="59"/>
      <c r="C933" s="128"/>
      <c r="D933" s="59"/>
      <c r="E933" s="264"/>
      <c r="F933" s="59"/>
      <c r="G933" s="59"/>
      <c r="H933" s="59"/>
      <c r="I933" s="59"/>
      <c r="J933" s="67"/>
      <c r="K933" s="67"/>
      <c r="L933" s="67"/>
      <c r="M933" s="192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</row>
    <row r="934" spans="1:27" ht="12.75">
      <c r="A934" s="59"/>
      <c r="B934" s="59"/>
      <c r="C934" s="128"/>
      <c r="D934" s="59"/>
      <c r="E934" s="264"/>
      <c r="F934" s="59"/>
      <c r="G934" s="59"/>
      <c r="H934" s="59"/>
      <c r="I934" s="59"/>
      <c r="J934" s="67"/>
      <c r="K934" s="67"/>
      <c r="L934" s="67"/>
      <c r="M934" s="192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</row>
    <row r="935" spans="1:27" ht="12.75">
      <c r="A935" s="59"/>
      <c r="B935" s="59"/>
      <c r="C935" s="128"/>
      <c r="D935" s="59"/>
      <c r="E935" s="264"/>
      <c r="F935" s="59"/>
      <c r="G935" s="59"/>
      <c r="H935" s="59"/>
      <c r="I935" s="59"/>
      <c r="J935" s="67"/>
      <c r="K935" s="67"/>
      <c r="L935" s="67"/>
      <c r="M935" s="192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</row>
    <row r="936" spans="1:27" ht="12.75">
      <c r="A936" s="59"/>
      <c r="B936" s="59"/>
      <c r="C936" s="128"/>
      <c r="D936" s="59"/>
      <c r="E936" s="264"/>
      <c r="F936" s="59"/>
      <c r="G936" s="59"/>
      <c r="H936" s="59"/>
      <c r="I936" s="59"/>
      <c r="J936" s="67"/>
      <c r="K936" s="67"/>
      <c r="L936" s="67"/>
      <c r="M936" s="192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</row>
    <row r="937" spans="1:27" ht="12.75">
      <c r="A937" s="59"/>
      <c r="B937" s="59"/>
      <c r="C937" s="128"/>
      <c r="D937" s="59"/>
      <c r="E937" s="264"/>
      <c r="F937" s="59"/>
      <c r="G937" s="59"/>
      <c r="H937" s="59"/>
      <c r="I937" s="59"/>
      <c r="J937" s="67"/>
      <c r="K937" s="67"/>
      <c r="L937" s="67"/>
      <c r="M937" s="192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</row>
    <row r="938" spans="1:27" ht="12.75">
      <c r="A938" s="59"/>
      <c r="B938" s="59"/>
      <c r="C938" s="128"/>
      <c r="D938" s="59"/>
      <c r="E938" s="264"/>
      <c r="F938" s="59"/>
      <c r="G938" s="59"/>
      <c r="H938" s="59"/>
      <c r="I938" s="59"/>
      <c r="J938" s="67"/>
      <c r="K938" s="67"/>
      <c r="L938" s="67"/>
      <c r="M938" s="192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</row>
    <row r="939" spans="1:27" ht="12.75">
      <c r="A939" s="59"/>
      <c r="B939" s="59"/>
      <c r="C939" s="128"/>
      <c r="D939" s="59"/>
      <c r="E939" s="264"/>
      <c r="F939" s="59"/>
      <c r="G939" s="59"/>
      <c r="H939" s="59"/>
      <c r="I939" s="59"/>
      <c r="J939" s="67"/>
      <c r="K939" s="67"/>
      <c r="L939" s="67"/>
      <c r="M939" s="192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</row>
    <row r="940" spans="1:27" ht="12.75">
      <c r="A940" s="59"/>
      <c r="B940" s="59"/>
      <c r="C940" s="128"/>
      <c r="D940" s="59"/>
      <c r="E940" s="264"/>
      <c r="F940" s="59"/>
      <c r="G940" s="59"/>
      <c r="H940" s="59"/>
      <c r="I940" s="59"/>
      <c r="J940" s="67"/>
      <c r="K940" s="67"/>
      <c r="L940" s="67"/>
      <c r="M940" s="192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</row>
    <row r="941" spans="1:27" ht="12.75">
      <c r="A941" s="59"/>
      <c r="B941" s="59"/>
      <c r="C941" s="128"/>
      <c r="D941" s="59"/>
      <c r="E941" s="264"/>
      <c r="F941" s="59"/>
      <c r="G941" s="59"/>
      <c r="H941" s="59"/>
      <c r="I941" s="59"/>
      <c r="J941" s="67"/>
      <c r="K941" s="67"/>
      <c r="L941" s="67"/>
      <c r="M941" s="192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</row>
    <row r="942" spans="1:27" ht="12.75">
      <c r="A942" s="59"/>
      <c r="B942" s="59"/>
      <c r="C942" s="128"/>
      <c r="D942" s="59"/>
      <c r="E942" s="264"/>
      <c r="F942" s="59"/>
      <c r="G942" s="59"/>
      <c r="H942" s="59"/>
      <c r="I942" s="59"/>
      <c r="J942" s="67"/>
      <c r="K942" s="67"/>
      <c r="L942" s="67"/>
      <c r="M942" s="192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</row>
    <row r="943" spans="1:27" ht="12.75">
      <c r="A943" s="59"/>
      <c r="B943" s="59"/>
      <c r="C943" s="128"/>
      <c r="D943" s="59"/>
      <c r="E943" s="264"/>
      <c r="F943" s="59"/>
      <c r="G943" s="59"/>
      <c r="H943" s="59"/>
      <c r="I943" s="59"/>
      <c r="J943" s="67"/>
      <c r="K943" s="67"/>
      <c r="L943" s="67"/>
      <c r="M943" s="192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</row>
    <row r="944" spans="1:27" ht="12.75">
      <c r="A944" s="59"/>
      <c r="B944" s="59"/>
      <c r="C944" s="128"/>
      <c r="D944" s="59"/>
      <c r="E944" s="264"/>
      <c r="F944" s="59"/>
      <c r="G944" s="59"/>
      <c r="H944" s="59"/>
      <c r="I944" s="59"/>
      <c r="J944" s="67"/>
      <c r="K944" s="67"/>
      <c r="L944" s="67"/>
      <c r="M944" s="192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</row>
    <row r="945" spans="1:27" ht="12.75">
      <c r="A945" s="59"/>
      <c r="B945" s="59"/>
      <c r="C945" s="128"/>
      <c r="D945" s="59"/>
      <c r="E945" s="264"/>
      <c r="F945" s="59"/>
      <c r="G945" s="59"/>
      <c r="H945" s="59"/>
      <c r="I945" s="59"/>
      <c r="J945" s="67"/>
      <c r="K945" s="67"/>
      <c r="L945" s="67"/>
      <c r="M945" s="192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</row>
    <row r="946" spans="1:27" ht="12.75">
      <c r="A946" s="59"/>
      <c r="B946" s="59"/>
      <c r="C946" s="128"/>
      <c r="D946" s="59"/>
      <c r="E946" s="264"/>
      <c r="F946" s="59"/>
      <c r="G946" s="59"/>
      <c r="H946" s="59"/>
      <c r="I946" s="59"/>
      <c r="J946" s="67"/>
      <c r="K946" s="67"/>
      <c r="L946" s="67"/>
      <c r="M946" s="192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</row>
    <row r="947" spans="1:27" ht="12.75">
      <c r="A947" s="59"/>
      <c r="B947" s="59"/>
      <c r="C947" s="128"/>
      <c r="D947" s="59"/>
      <c r="E947" s="264"/>
      <c r="F947" s="59"/>
      <c r="G947" s="59"/>
      <c r="H947" s="59"/>
      <c r="I947" s="59"/>
      <c r="J947" s="67"/>
      <c r="K947" s="67"/>
      <c r="L947" s="67"/>
      <c r="M947" s="192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</row>
    <row r="948" spans="1:27" ht="12.75">
      <c r="A948" s="59"/>
      <c r="B948" s="59"/>
      <c r="C948" s="128"/>
      <c r="D948" s="59"/>
      <c r="E948" s="264"/>
      <c r="F948" s="59"/>
      <c r="G948" s="59"/>
      <c r="H948" s="59"/>
      <c r="I948" s="59"/>
      <c r="J948" s="67"/>
      <c r="K948" s="67"/>
      <c r="L948" s="67"/>
      <c r="M948" s="192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</row>
    <row r="949" spans="1:27" ht="12.75">
      <c r="A949" s="59"/>
      <c r="B949" s="59"/>
      <c r="C949" s="128"/>
      <c r="D949" s="59"/>
      <c r="E949" s="264"/>
      <c r="F949" s="59"/>
      <c r="G949" s="59"/>
      <c r="H949" s="59"/>
      <c r="I949" s="59"/>
      <c r="J949" s="67"/>
      <c r="K949" s="67"/>
      <c r="L949" s="67"/>
      <c r="M949" s="192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</row>
    <row r="950" spans="1:27" ht="12.75">
      <c r="A950" s="59"/>
      <c r="B950" s="59"/>
      <c r="C950" s="128"/>
      <c r="D950" s="59"/>
      <c r="E950" s="264"/>
      <c r="F950" s="59"/>
      <c r="G950" s="59"/>
      <c r="H950" s="59"/>
      <c r="I950" s="59"/>
      <c r="J950" s="67"/>
      <c r="K950" s="67"/>
      <c r="L950" s="67"/>
      <c r="M950" s="192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</row>
    <row r="951" spans="1:27" ht="12.75">
      <c r="A951" s="59"/>
      <c r="B951" s="59"/>
      <c r="C951" s="128"/>
      <c r="D951" s="59"/>
      <c r="E951" s="264"/>
      <c r="F951" s="59"/>
      <c r="G951" s="59"/>
      <c r="H951" s="59"/>
      <c r="I951" s="59"/>
      <c r="J951" s="67"/>
      <c r="K951" s="67"/>
      <c r="L951" s="67"/>
      <c r="M951" s="192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</row>
    <row r="952" spans="1:27" ht="12.75">
      <c r="A952" s="59"/>
      <c r="B952" s="59"/>
      <c r="C952" s="128"/>
      <c r="D952" s="59"/>
      <c r="E952" s="264"/>
      <c r="F952" s="59"/>
      <c r="G952" s="59"/>
      <c r="H952" s="59"/>
      <c r="I952" s="59"/>
      <c r="J952" s="67"/>
      <c r="K952" s="67"/>
      <c r="L952" s="67"/>
      <c r="M952" s="192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</row>
    <row r="953" spans="1:27" ht="12.75">
      <c r="A953" s="59"/>
      <c r="B953" s="59"/>
      <c r="C953" s="128"/>
      <c r="D953" s="59"/>
      <c r="E953" s="264"/>
      <c r="F953" s="59"/>
      <c r="G953" s="59"/>
      <c r="H953" s="59"/>
      <c r="I953" s="59"/>
      <c r="J953" s="67"/>
      <c r="K953" s="67"/>
      <c r="L953" s="67"/>
      <c r="M953" s="192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</row>
    <row r="954" spans="1:27" ht="12.75">
      <c r="A954" s="59"/>
      <c r="B954" s="59"/>
      <c r="C954" s="128"/>
      <c r="D954" s="59"/>
      <c r="E954" s="264"/>
      <c r="F954" s="59"/>
      <c r="G954" s="59"/>
      <c r="H954" s="59"/>
      <c r="I954" s="59"/>
      <c r="J954" s="67"/>
      <c r="K954" s="67"/>
      <c r="L954" s="67"/>
      <c r="M954" s="192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</row>
    <row r="955" spans="1:27" ht="12.75">
      <c r="A955" s="59"/>
      <c r="B955" s="59"/>
      <c r="C955" s="128"/>
      <c r="D955" s="59"/>
      <c r="E955" s="264"/>
      <c r="F955" s="59"/>
      <c r="G955" s="59"/>
      <c r="H955" s="59"/>
      <c r="I955" s="59"/>
      <c r="J955" s="67"/>
      <c r="K955" s="67"/>
      <c r="L955" s="67"/>
      <c r="M955" s="192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</row>
    <row r="956" spans="1:27" ht="12.75">
      <c r="A956" s="59"/>
      <c r="B956" s="59"/>
      <c r="C956" s="128"/>
      <c r="D956" s="59"/>
      <c r="E956" s="264"/>
      <c r="F956" s="59"/>
      <c r="G956" s="59"/>
      <c r="H956" s="59"/>
      <c r="I956" s="59"/>
      <c r="J956" s="67"/>
      <c r="K956" s="67"/>
      <c r="L956" s="67"/>
      <c r="M956" s="192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</row>
    <row r="957" spans="1:27" ht="12.75">
      <c r="A957" s="59"/>
      <c r="B957" s="59"/>
      <c r="C957" s="128"/>
      <c r="D957" s="59"/>
      <c r="E957" s="264"/>
      <c r="F957" s="59"/>
      <c r="G957" s="59"/>
      <c r="H957" s="59"/>
      <c r="I957" s="59"/>
      <c r="J957" s="67"/>
      <c r="K957" s="67"/>
      <c r="L957" s="67"/>
      <c r="M957" s="192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</row>
    <row r="958" spans="1:27" ht="12.75">
      <c r="A958" s="59"/>
      <c r="B958" s="59"/>
      <c r="C958" s="128"/>
      <c r="D958" s="59"/>
      <c r="E958" s="264"/>
      <c r="F958" s="59"/>
      <c r="G958" s="59"/>
      <c r="H958" s="59"/>
      <c r="I958" s="59"/>
      <c r="J958" s="67"/>
      <c r="K958" s="67"/>
      <c r="L958" s="67"/>
      <c r="M958" s="192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</row>
    <row r="959" spans="1:27" ht="12.75">
      <c r="A959" s="59"/>
      <c r="B959" s="59"/>
      <c r="C959" s="128"/>
      <c r="D959" s="59"/>
      <c r="E959" s="264"/>
      <c r="F959" s="59"/>
      <c r="G959" s="59"/>
      <c r="H959" s="59"/>
      <c r="I959" s="59"/>
      <c r="J959" s="67"/>
      <c r="K959" s="67"/>
      <c r="L959" s="67"/>
      <c r="M959" s="192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</row>
    <row r="960" spans="1:27" ht="12.75">
      <c r="A960" s="59"/>
      <c r="B960" s="59"/>
      <c r="C960" s="128"/>
      <c r="D960" s="59"/>
      <c r="E960" s="264"/>
      <c r="F960" s="59"/>
      <c r="G960" s="59"/>
      <c r="H960" s="59"/>
      <c r="I960" s="59"/>
      <c r="J960" s="67"/>
      <c r="K960" s="67"/>
      <c r="L960" s="67"/>
      <c r="M960" s="192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</row>
    <row r="961" spans="1:27" ht="12.75">
      <c r="A961" s="59"/>
      <c r="B961" s="59"/>
      <c r="C961" s="128"/>
      <c r="D961" s="59"/>
      <c r="E961" s="264"/>
      <c r="F961" s="59"/>
      <c r="G961" s="59"/>
      <c r="H961" s="59"/>
      <c r="I961" s="59"/>
      <c r="J961" s="67"/>
      <c r="K961" s="67"/>
      <c r="L961" s="67"/>
      <c r="M961" s="192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</row>
    <row r="962" spans="1:27" ht="12.75">
      <c r="A962" s="59"/>
      <c r="B962" s="59"/>
      <c r="C962" s="128"/>
      <c r="D962" s="59"/>
      <c r="E962" s="264"/>
      <c r="F962" s="59"/>
      <c r="G962" s="59"/>
      <c r="H962" s="59"/>
      <c r="I962" s="59"/>
      <c r="J962" s="67"/>
      <c r="K962" s="67"/>
      <c r="L962" s="67"/>
      <c r="M962" s="192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</row>
    <row r="963" spans="1:27" ht="12.75">
      <c r="A963" s="59"/>
      <c r="B963" s="59"/>
      <c r="C963" s="128"/>
      <c r="D963" s="59"/>
      <c r="E963" s="264"/>
      <c r="F963" s="59"/>
      <c r="G963" s="59"/>
      <c r="H963" s="59"/>
      <c r="I963" s="59"/>
      <c r="J963" s="67"/>
      <c r="K963" s="67"/>
      <c r="L963" s="67"/>
      <c r="M963" s="192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</row>
    <row r="964" spans="1:27" ht="12.75">
      <c r="A964" s="59"/>
      <c r="B964" s="59"/>
      <c r="C964" s="128"/>
      <c r="D964" s="59"/>
      <c r="E964" s="264"/>
      <c r="F964" s="59"/>
      <c r="G964" s="59"/>
      <c r="H964" s="59"/>
      <c r="I964" s="59"/>
      <c r="J964" s="67"/>
      <c r="K964" s="67"/>
      <c r="L964" s="67"/>
      <c r="M964" s="192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</row>
    <row r="965" spans="1:27" ht="12.75">
      <c r="A965" s="59"/>
      <c r="B965" s="59"/>
      <c r="C965" s="128"/>
      <c r="D965" s="59"/>
      <c r="E965" s="264"/>
      <c r="F965" s="59"/>
      <c r="G965" s="59"/>
      <c r="H965" s="59"/>
      <c r="I965" s="59"/>
      <c r="J965" s="67"/>
      <c r="K965" s="67"/>
      <c r="L965" s="67"/>
      <c r="M965" s="192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</row>
    <row r="966" spans="1:27" ht="12.75">
      <c r="A966" s="59"/>
      <c r="B966" s="59"/>
      <c r="C966" s="128"/>
      <c r="D966" s="59"/>
      <c r="E966" s="264"/>
      <c r="F966" s="59"/>
      <c r="G966" s="59"/>
      <c r="H966" s="59"/>
      <c r="I966" s="59"/>
      <c r="J966" s="67"/>
      <c r="K966" s="67"/>
      <c r="L966" s="67"/>
      <c r="M966" s="192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</row>
    <row r="967" spans="1:27" ht="12.75">
      <c r="A967" s="59"/>
      <c r="B967" s="59"/>
      <c r="C967" s="128"/>
      <c r="D967" s="59"/>
      <c r="E967" s="264"/>
      <c r="F967" s="59"/>
      <c r="G967" s="59"/>
      <c r="H967" s="59"/>
      <c r="I967" s="59"/>
      <c r="J967" s="67"/>
      <c r="K967" s="67"/>
      <c r="L967" s="67"/>
      <c r="M967" s="192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</row>
    <row r="968" spans="1:27" ht="12.75">
      <c r="A968" s="59"/>
      <c r="B968" s="59"/>
      <c r="C968" s="128"/>
      <c r="D968" s="59"/>
      <c r="E968" s="264"/>
      <c r="F968" s="59"/>
      <c r="G968" s="59"/>
      <c r="H968" s="59"/>
      <c r="I968" s="59"/>
      <c r="J968" s="67"/>
      <c r="K968" s="67"/>
      <c r="L968" s="67"/>
      <c r="M968" s="192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</row>
    <row r="969" spans="1:27" ht="12.75">
      <c r="A969" s="59"/>
      <c r="B969" s="59"/>
      <c r="C969" s="128"/>
      <c r="D969" s="59"/>
      <c r="E969" s="264"/>
      <c r="F969" s="59"/>
      <c r="G969" s="59"/>
      <c r="H969" s="59"/>
      <c r="I969" s="59"/>
      <c r="J969" s="67"/>
      <c r="K969" s="67"/>
      <c r="L969" s="67"/>
      <c r="M969" s="192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</row>
    <row r="970" spans="1:27" ht="12.75">
      <c r="A970" s="59"/>
      <c r="B970" s="59"/>
      <c r="C970" s="128"/>
      <c r="D970" s="59"/>
      <c r="E970" s="264"/>
      <c r="F970" s="59"/>
      <c r="G970" s="59"/>
      <c r="H970" s="59"/>
      <c r="I970" s="59"/>
      <c r="J970" s="67"/>
      <c r="K970" s="67"/>
      <c r="L970" s="67"/>
      <c r="M970" s="192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</row>
    <row r="971" spans="1:27" ht="12.75">
      <c r="A971" s="59"/>
      <c r="B971" s="59"/>
      <c r="C971" s="128"/>
      <c r="D971" s="59"/>
      <c r="E971" s="264"/>
      <c r="F971" s="59"/>
      <c r="G971" s="59"/>
      <c r="H971" s="59"/>
      <c r="I971" s="59"/>
      <c r="J971" s="67"/>
      <c r="K971" s="67"/>
      <c r="L971" s="67"/>
      <c r="M971" s="192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</row>
    <row r="972" spans="1:27" ht="12.75">
      <c r="A972" s="59"/>
      <c r="B972" s="59"/>
      <c r="C972" s="128"/>
      <c r="D972" s="59"/>
      <c r="E972" s="264"/>
      <c r="F972" s="59"/>
      <c r="G972" s="59"/>
      <c r="H972" s="59"/>
      <c r="I972" s="59"/>
      <c r="J972" s="67"/>
      <c r="K972" s="67"/>
      <c r="L972" s="67"/>
      <c r="M972" s="192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</row>
    <row r="973" spans="1:27" ht="12.75">
      <c r="A973" s="59"/>
      <c r="B973" s="59"/>
      <c r="C973" s="128"/>
      <c r="D973" s="59"/>
      <c r="E973" s="264"/>
      <c r="F973" s="59"/>
      <c r="G973" s="59"/>
      <c r="H973" s="59"/>
      <c r="I973" s="59"/>
      <c r="J973" s="67"/>
      <c r="K973" s="67"/>
      <c r="L973" s="67"/>
      <c r="M973" s="192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</row>
    <row r="974" spans="1:27" ht="12.75">
      <c r="A974" s="59"/>
      <c r="B974" s="59"/>
      <c r="C974" s="128"/>
      <c r="D974" s="59"/>
      <c r="E974" s="264"/>
      <c r="F974" s="59"/>
      <c r="G974" s="59"/>
      <c r="H974" s="59"/>
      <c r="I974" s="59"/>
      <c r="J974" s="67"/>
      <c r="K974" s="67"/>
      <c r="L974" s="67"/>
      <c r="M974" s="192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</row>
    <row r="975" spans="1:27" ht="12.75">
      <c r="A975" s="59"/>
      <c r="B975" s="59"/>
      <c r="C975" s="128"/>
      <c r="D975" s="59"/>
      <c r="E975" s="264"/>
      <c r="F975" s="59"/>
      <c r="G975" s="59"/>
      <c r="H975" s="59"/>
      <c r="I975" s="59"/>
      <c r="J975" s="67"/>
      <c r="K975" s="67"/>
      <c r="L975" s="67"/>
      <c r="M975" s="192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</row>
    <row r="976" spans="1:27" ht="12.75">
      <c r="A976" s="59"/>
      <c r="B976" s="59"/>
      <c r="C976" s="128"/>
      <c r="D976" s="59"/>
      <c r="E976" s="264"/>
      <c r="F976" s="59"/>
      <c r="G976" s="59"/>
      <c r="H976" s="59"/>
      <c r="I976" s="59"/>
      <c r="J976" s="67"/>
      <c r="K976" s="67"/>
      <c r="L976" s="67"/>
      <c r="M976" s="192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</row>
    <row r="977" spans="1:27" ht="12.75">
      <c r="A977" s="59"/>
      <c r="B977" s="59"/>
      <c r="C977" s="128"/>
      <c r="D977" s="59"/>
      <c r="E977" s="264"/>
      <c r="F977" s="59"/>
      <c r="G977" s="59"/>
      <c r="H977" s="59"/>
      <c r="I977" s="59"/>
      <c r="J977" s="67"/>
      <c r="K977" s="67"/>
      <c r="L977" s="67"/>
      <c r="M977" s="192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</row>
    <row r="978" spans="1:27" ht="12.75">
      <c r="A978" s="59"/>
      <c r="B978" s="59"/>
      <c r="C978" s="128"/>
      <c r="D978" s="59"/>
      <c r="E978" s="264"/>
      <c r="F978" s="59"/>
      <c r="G978" s="59"/>
      <c r="H978" s="59"/>
      <c r="I978" s="59"/>
      <c r="J978" s="67"/>
      <c r="K978" s="67"/>
      <c r="L978" s="67"/>
      <c r="M978" s="192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</row>
    <row r="979" spans="1:27" ht="12.75">
      <c r="A979" s="59"/>
      <c r="B979" s="59"/>
      <c r="C979" s="128"/>
      <c r="D979" s="59"/>
      <c r="E979" s="264"/>
      <c r="F979" s="59"/>
      <c r="G979" s="59"/>
      <c r="H979" s="59"/>
      <c r="I979" s="59"/>
      <c r="J979" s="67"/>
      <c r="K979" s="67"/>
      <c r="L979" s="67"/>
      <c r="M979" s="192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</row>
    <row r="980" spans="1:27" ht="12.75">
      <c r="A980" s="59"/>
      <c r="B980" s="59"/>
      <c r="C980" s="128"/>
      <c r="D980" s="59"/>
      <c r="E980" s="264"/>
      <c r="F980" s="59"/>
      <c r="G980" s="59"/>
      <c r="H980" s="59"/>
      <c r="I980" s="59"/>
      <c r="J980" s="67"/>
      <c r="K980" s="67"/>
      <c r="L980" s="67"/>
      <c r="M980" s="192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</row>
    <row r="981" spans="1:27" ht="12.75">
      <c r="A981" s="59"/>
      <c r="B981" s="59"/>
      <c r="C981" s="128"/>
      <c r="D981" s="59"/>
      <c r="E981" s="264"/>
      <c r="F981" s="59"/>
      <c r="G981" s="59"/>
      <c r="H981" s="59"/>
      <c r="I981" s="59"/>
      <c r="J981" s="67"/>
      <c r="K981" s="67"/>
      <c r="L981" s="67"/>
      <c r="M981" s="192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</row>
    <row r="982" spans="1:27" ht="12.75">
      <c r="A982" s="59"/>
      <c r="B982" s="59"/>
      <c r="C982" s="128"/>
      <c r="D982" s="59"/>
      <c r="E982" s="264"/>
      <c r="F982" s="59"/>
      <c r="G982" s="59"/>
      <c r="H982" s="59"/>
      <c r="I982" s="59"/>
      <c r="J982" s="67"/>
      <c r="K982" s="67"/>
      <c r="L982" s="67"/>
      <c r="M982" s="192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</row>
    <row r="983" spans="1:27" ht="12.75">
      <c r="A983" s="59"/>
      <c r="B983" s="59"/>
      <c r="C983" s="128"/>
      <c r="D983" s="59"/>
      <c r="E983" s="264"/>
      <c r="F983" s="59"/>
      <c r="G983" s="59"/>
      <c r="H983" s="59"/>
      <c r="I983" s="59"/>
      <c r="J983" s="67"/>
      <c r="K983" s="67"/>
      <c r="L983" s="67"/>
      <c r="M983" s="192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</row>
    <row r="984" spans="1:27" ht="12.75">
      <c r="A984" s="59"/>
      <c r="B984" s="59"/>
      <c r="C984" s="128"/>
      <c r="D984" s="59"/>
      <c r="E984" s="264"/>
      <c r="F984" s="59"/>
      <c r="G984" s="59"/>
      <c r="H984" s="59"/>
      <c r="I984" s="59"/>
      <c r="J984" s="67"/>
      <c r="K984" s="67"/>
      <c r="L984" s="67"/>
      <c r="M984" s="192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</row>
    <row r="985" spans="1:27" ht="12.75">
      <c r="A985" s="59"/>
      <c r="B985" s="59"/>
      <c r="C985" s="128"/>
      <c r="D985" s="59"/>
      <c r="E985" s="264"/>
      <c r="F985" s="59"/>
      <c r="G985" s="59"/>
      <c r="H985" s="59"/>
      <c r="I985" s="59"/>
      <c r="J985" s="67"/>
      <c r="K985" s="67"/>
      <c r="L985" s="67"/>
      <c r="M985" s="192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</row>
    <row r="986" spans="1:27" ht="12.75">
      <c r="A986" s="59"/>
      <c r="B986" s="59"/>
      <c r="C986" s="128"/>
      <c r="D986" s="59"/>
      <c r="E986" s="264"/>
      <c r="F986" s="59"/>
      <c r="G986" s="59"/>
      <c r="H986" s="59"/>
      <c r="I986" s="59"/>
      <c r="J986" s="67"/>
      <c r="K986" s="67"/>
      <c r="L986" s="67"/>
      <c r="M986" s="192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</row>
    <row r="987" spans="1:27" ht="12.75">
      <c r="A987" s="59"/>
      <c r="B987" s="59"/>
      <c r="C987" s="128"/>
      <c r="D987" s="59"/>
      <c r="E987" s="264"/>
      <c r="F987" s="59"/>
      <c r="G987" s="59"/>
      <c r="H987" s="59"/>
      <c r="I987" s="59"/>
      <c r="J987" s="67"/>
      <c r="K987" s="67"/>
      <c r="L987" s="67"/>
      <c r="M987" s="192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</row>
    <row r="988" spans="1:27" ht="12.75">
      <c r="A988" s="59"/>
      <c r="B988" s="59"/>
      <c r="C988" s="128"/>
      <c r="D988" s="59"/>
      <c r="E988" s="264"/>
      <c r="F988" s="59"/>
      <c r="G988" s="59"/>
      <c r="H988" s="59"/>
      <c r="I988" s="59"/>
      <c r="J988" s="67"/>
      <c r="K988" s="67"/>
      <c r="L988" s="67"/>
      <c r="M988" s="192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</row>
    <row r="989" spans="1:27" ht="12.75">
      <c r="A989" s="59"/>
      <c r="B989" s="59"/>
      <c r="C989" s="128"/>
      <c r="D989" s="59"/>
      <c r="E989" s="264"/>
      <c r="F989" s="59"/>
      <c r="G989" s="59"/>
      <c r="H989" s="59"/>
      <c r="I989" s="59"/>
      <c r="J989" s="67"/>
      <c r="K989" s="67"/>
      <c r="L989" s="67"/>
      <c r="M989" s="192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</row>
    <row r="990" spans="1:27" ht="12.75">
      <c r="A990" s="59"/>
      <c r="B990" s="59"/>
      <c r="C990" s="128"/>
      <c r="D990" s="59"/>
      <c r="E990" s="264"/>
      <c r="F990" s="59"/>
      <c r="G990" s="59"/>
      <c r="H990" s="59"/>
      <c r="I990" s="59"/>
      <c r="J990" s="67"/>
      <c r="K990" s="67"/>
      <c r="L990" s="67"/>
      <c r="M990" s="192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</row>
    <row r="991" spans="1:27" ht="12.75">
      <c r="A991" s="59"/>
      <c r="B991" s="59"/>
      <c r="C991" s="128"/>
      <c r="D991" s="59"/>
      <c r="E991" s="264"/>
      <c r="F991" s="59"/>
      <c r="G991" s="59"/>
      <c r="H991" s="59"/>
      <c r="I991" s="59"/>
      <c r="J991" s="67"/>
      <c r="K991" s="67"/>
      <c r="L991" s="67"/>
      <c r="M991" s="192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</row>
    <row r="992" spans="1:27" ht="12.75">
      <c r="A992" s="59"/>
      <c r="B992" s="59"/>
      <c r="C992" s="128"/>
      <c r="D992" s="59"/>
      <c r="E992" s="264"/>
      <c r="F992" s="59"/>
      <c r="G992" s="59"/>
      <c r="H992" s="59"/>
      <c r="I992" s="59"/>
      <c r="J992" s="67"/>
      <c r="K992" s="67"/>
      <c r="L992" s="67"/>
      <c r="M992" s="192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</row>
    <row r="993" spans="1:27" ht="12.75">
      <c r="A993" s="59"/>
      <c r="B993" s="59"/>
      <c r="C993" s="128"/>
      <c r="D993" s="59"/>
      <c r="E993" s="264"/>
      <c r="F993" s="59"/>
      <c r="G993" s="59"/>
      <c r="H993" s="59"/>
      <c r="I993" s="59"/>
      <c r="J993" s="67"/>
      <c r="K993" s="67"/>
      <c r="L993" s="67"/>
      <c r="M993" s="192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</row>
    <row r="994" spans="1:27" ht="12.75">
      <c r="A994" s="59"/>
      <c r="B994" s="59"/>
      <c r="C994" s="128"/>
      <c r="D994" s="59"/>
      <c r="E994" s="264"/>
      <c r="F994" s="59"/>
      <c r="G994" s="59"/>
      <c r="H994" s="59"/>
      <c r="I994" s="59"/>
      <c r="J994" s="67"/>
      <c r="K994" s="67"/>
      <c r="L994" s="67"/>
      <c r="M994" s="192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</row>
    <row r="995" spans="1:27" ht="12.75">
      <c r="A995" s="59"/>
      <c r="B995" s="59"/>
      <c r="C995" s="128"/>
      <c r="D995" s="59"/>
      <c r="E995" s="264"/>
      <c r="F995" s="59"/>
      <c r="G995" s="59"/>
      <c r="H995" s="59"/>
      <c r="I995" s="59"/>
      <c r="J995" s="67"/>
      <c r="K995" s="67"/>
      <c r="L995" s="67"/>
      <c r="M995" s="192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</row>
    <row r="996" spans="1:27" ht="12.75">
      <c r="A996" s="59"/>
      <c r="B996" s="59"/>
      <c r="C996" s="128"/>
      <c r="D996" s="59"/>
      <c r="E996" s="264"/>
      <c r="F996" s="59"/>
      <c r="G996" s="59"/>
      <c r="H996" s="59"/>
      <c r="I996" s="59"/>
      <c r="J996" s="67"/>
      <c r="K996" s="67"/>
      <c r="L996" s="67"/>
      <c r="M996" s="192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</row>
    <row r="997" spans="1:27" ht="12.75">
      <c r="A997" s="59"/>
      <c r="B997" s="59"/>
      <c r="C997" s="128"/>
      <c r="D997" s="59"/>
      <c r="E997" s="264"/>
      <c r="F997" s="59"/>
      <c r="G997" s="59"/>
      <c r="H997" s="59"/>
      <c r="I997" s="59"/>
      <c r="J997" s="67"/>
      <c r="K997" s="67"/>
      <c r="L997" s="67"/>
      <c r="M997" s="192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</row>
    <row r="998" spans="1:27" ht="12.75">
      <c r="A998" s="59"/>
      <c r="B998" s="59"/>
      <c r="C998" s="128"/>
      <c r="D998" s="59"/>
      <c r="E998" s="264"/>
      <c r="F998" s="59"/>
      <c r="G998" s="59"/>
      <c r="H998" s="59"/>
      <c r="I998" s="59"/>
      <c r="J998" s="67"/>
      <c r="K998" s="67"/>
      <c r="L998" s="67"/>
      <c r="M998" s="192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</row>
    <row r="999" spans="1:27" ht="12.75">
      <c r="A999" s="59"/>
      <c r="B999" s="59"/>
      <c r="C999" s="128"/>
      <c r="D999" s="59"/>
      <c r="E999" s="264"/>
      <c r="F999" s="59"/>
      <c r="G999" s="59"/>
      <c r="H999" s="59"/>
      <c r="I999" s="59"/>
      <c r="J999" s="67"/>
      <c r="K999" s="67"/>
      <c r="L999" s="67"/>
      <c r="M999" s="192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</row>
    <row r="1000" spans="1:27" ht="12.75">
      <c r="A1000" s="59"/>
      <c r="B1000" s="59"/>
      <c r="C1000" s="128"/>
      <c r="D1000" s="59"/>
      <c r="E1000" s="264"/>
      <c r="F1000" s="59"/>
      <c r="G1000" s="59"/>
      <c r="H1000" s="59"/>
      <c r="I1000" s="59"/>
      <c r="J1000" s="67"/>
      <c r="K1000" s="67"/>
      <c r="L1000" s="67"/>
      <c r="M1000" s="192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</row>
    <row r="1001" spans="1:27" ht="12.75">
      <c r="A1001" s="59"/>
      <c r="B1001" s="59"/>
      <c r="C1001" s="128"/>
      <c r="D1001" s="59"/>
      <c r="E1001" s="264"/>
      <c r="F1001" s="59"/>
      <c r="G1001" s="59"/>
      <c r="H1001" s="59"/>
      <c r="I1001" s="59"/>
      <c r="J1001" s="67"/>
      <c r="K1001" s="67"/>
      <c r="L1001" s="67"/>
      <c r="M1001" s="192"/>
      <c r="N1001" s="59"/>
      <c r="O1001" s="59"/>
      <c r="P1001" s="59"/>
      <c r="Q1001" s="59"/>
      <c r="R1001" s="59"/>
      <c r="S1001" s="59"/>
      <c r="T1001" s="59"/>
      <c r="U1001" s="59"/>
      <c r="V1001" s="59"/>
      <c r="W1001" s="59"/>
      <c r="X1001" s="59"/>
      <c r="Y1001" s="59"/>
      <c r="Z1001" s="59"/>
      <c r="AA1001" s="59"/>
    </row>
    <row r="1002" spans="1:27" ht="12.75">
      <c r="A1002" s="59"/>
      <c r="B1002" s="59"/>
      <c r="C1002" s="128"/>
      <c r="D1002" s="59"/>
      <c r="E1002" s="264"/>
      <c r="F1002" s="59"/>
      <c r="G1002" s="59"/>
      <c r="H1002" s="59"/>
      <c r="I1002" s="59"/>
      <c r="J1002" s="67"/>
      <c r="K1002" s="67"/>
      <c r="L1002" s="67"/>
      <c r="M1002" s="192"/>
      <c r="N1002" s="59"/>
      <c r="O1002" s="59"/>
      <c r="P1002" s="59"/>
      <c r="Q1002" s="59"/>
      <c r="R1002" s="59"/>
      <c r="S1002" s="59"/>
      <c r="T1002" s="59"/>
      <c r="U1002" s="59"/>
      <c r="V1002" s="59"/>
      <c r="W1002" s="59"/>
      <c r="X1002" s="59"/>
      <c r="Y1002" s="59"/>
      <c r="Z1002" s="59"/>
      <c r="AA1002" s="59"/>
    </row>
    <row r="1003" spans="1:27" ht="12.75">
      <c r="A1003" s="59"/>
      <c r="B1003" s="59"/>
      <c r="C1003" s="128"/>
      <c r="D1003" s="59"/>
      <c r="E1003" s="264"/>
      <c r="F1003" s="59"/>
      <c r="G1003" s="59"/>
      <c r="H1003" s="59"/>
      <c r="I1003" s="59"/>
      <c r="J1003" s="67"/>
      <c r="K1003" s="67"/>
      <c r="L1003" s="67"/>
      <c r="M1003" s="192"/>
      <c r="N1003" s="59"/>
      <c r="O1003" s="59"/>
      <c r="P1003" s="59"/>
      <c r="Q1003" s="59"/>
      <c r="R1003" s="59"/>
      <c r="S1003" s="59"/>
      <c r="T1003" s="59"/>
      <c r="U1003" s="59"/>
      <c r="V1003" s="59"/>
      <c r="W1003" s="59"/>
      <c r="X1003" s="59"/>
      <c r="Y1003" s="59"/>
      <c r="Z1003" s="59"/>
      <c r="AA1003" s="59"/>
    </row>
    <row r="1004" spans="1:27" ht="12.75">
      <c r="A1004" s="59"/>
      <c r="B1004" s="59"/>
      <c r="C1004" s="128"/>
      <c r="D1004" s="59"/>
      <c r="E1004" s="264"/>
      <c r="F1004" s="59"/>
      <c r="G1004" s="59"/>
      <c r="H1004" s="59"/>
      <c r="I1004" s="59"/>
      <c r="J1004" s="67"/>
      <c r="K1004" s="67"/>
      <c r="L1004" s="67"/>
      <c r="M1004" s="192"/>
      <c r="N1004" s="59"/>
      <c r="O1004" s="59"/>
      <c r="P1004" s="59"/>
      <c r="Q1004" s="59"/>
      <c r="R1004" s="59"/>
      <c r="S1004" s="59"/>
      <c r="T1004" s="59"/>
      <c r="U1004" s="59"/>
      <c r="V1004" s="59"/>
      <c r="W1004" s="59"/>
      <c r="X1004" s="59"/>
      <c r="Y1004" s="59"/>
      <c r="Z1004" s="59"/>
      <c r="AA1004" s="59"/>
    </row>
    <row r="1005" spans="1:27" ht="13.5" thickBot="1">
      <c r="A1005" s="59"/>
      <c r="B1005" s="59"/>
      <c r="C1005" s="128"/>
      <c r="D1005" s="59"/>
      <c r="E1005" s="264"/>
      <c r="F1005" s="59"/>
      <c r="G1005" s="59"/>
      <c r="H1005" s="59"/>
      <c r="I1005" s="59"/>
      <c r="J1005" s="67"/>
      <c r="K1005" s="67"/>
      <c r="L1005" s="67"/>
      <c r="M1005" s="192"/>
      <c r="N1005" s="59"/>
      <c r="O1005" s="59"/>
      <c r="P1005" s="59"/>
      <c r="Q1005" s="59"/>
      <c r="R1005" s="59"/>
      <c r="S1005" s="59"/>
      <c r="T1005" s="59"/>
      <c r="U1005" s="59"/>
      <c r="V1005" s="59"/>
      <c r="W1005" s="59"/>
      <c r="X1005" s="59"/>
      <c r="Y1005" s="59"/>
      <c r="Z1005" s="59"/>
      <c r="AA1005" s="59"/>
    </row>
    <row r="1006" spans="1:27" ht="14.25" thickTop="1" thickBot="1">
      <c r="A1006" s="59"/>
      <c r="B1006" s="59"/>
      <c r="C1006" s="129"/>
      <c r="D1006" s="59"/>
      <c r="E1006" s="264"/>
      <c r="F1006" s="59"/>
      <c r="G1006" s="59"/>
      <c r="H1006" s="80"/>
      <c r="I1006" s="59"/>
      <c r="J1006" s="67"/>
      <c r="K1006" s="67"/>
      <c r="L1006" s="67"/>
      <c r="M1006" s="192"/>
      <c r="N1006" s="59"/>
      <c r="O1006" s="59"/>
      <c r="P1006" s="59"/>
      <c r="Q1006" s="59"/>
      <c r="R1006" s="59"/>
      <c r="S1006" s="59"/>
      <c r="T1006" s="59"/>
      <c r="U1006" s="59"/>
      <c r="V1006" s="59"/>
      <c r="W1006" s="59"/>
      <c r="X1006" s="59"/>
      <c r="Y1006" s="59"/>
      <c r="Z1006" s="59"/>
      <c r="AA1006" s="59"/>
    </row>
  </sheetData>
  <mergeCells count="4">
    <mergeCell ref="F33:H36"/>
    <mergeCell ref="E42:F42"/>
    <mergeCell ref="D273:D277"/>
    <mergeCell ref="F273:F277"/>
  </mergeCells>
  <printOptions horizontalCentered="1" gridLines="1"/>
  <pageMargins left="0" right="0" top="0.10413476263399694" bottom="0.26" header="0" footer="0"/>
  <pageSetup scale="86" pageOrder="overThenDown" orientation="portrait" cellComments="atEnd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21079-9EC9-4EE5-9328-66F730221A23}">
  <sheetPr codeName="Sheet18">
    <outlinePr summaryBelow="0" summaryRight="0"/>
  </sheetPr>
  <dimension ref="A1:AA1006"/>
  <sheetViews>
    <sheetView showGridLines="0" workbookViewId="0">
      <pane ySplit="1" topLeftCell="A19" activePane="bottomLeft" state="frozen"/>
      <selection pane="bottomLeft" activeCell="I37" sqref="I37"/>
    </sheetView>
  </sheetViews>
  <sheetFormatPr defaultColWidth="12.5703125" defaultRowHeight="15.75" customHeight="1"/>
  <cols>
    <col min="1" max="1" width="12.5703125" style="60"/>
    <col min="2" max="2" width="23.7109375" style="60" customWidth="1"/>
    <col min="3" max="12" width="12.5703125" style="60"/>
    <col min="13" max="13" width="12.5703125" style="201"/>
    <col min="14" max="16384" width="12.5703125" style="60"/>
  </cols>
  <sheetData>
    <row r="1" spans="1:27" ht="26.25" customHeight="1">
      <c r="A1" s="72" t="s">
        <v>108</v>
      </c>
      <c r="B1" s="162" t="s">
        <v>47</v>
      </c>
      <c r="C1" s="73" t="s">
        <v>48</v>
      </c>
      <c r="D1" s="72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5"/>
      <c r="J1" s="133"/>
      <c r="K1" s="133"/>
      <c r="L1" s="133"/>
      <c r="M1" s="191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</row>
    <row r="2" spans="1:27" ht="22.5" customHeight="1" thickBot="1">
      <c r="A2" s="176">
        <v>45170</v>
      </c>
      <c r="B2" s="177"/>
      <c r="C2" s="178"/>
      <c r="D2" s="177"/>
      <c r="E2" s="178"/>
      <c r="F2" s="179">
        <f t="shared" ref="F2:F31" si="0">(E2-C2) *24-(D2)</f>
        <v>0</v>
      </c>
      <c r="G2" s="79"/>
      <c r="H2" s="80"/>
      <c r="I2" s="59"/>
      <c r="J2" s="67">
        <f>G2*D36</f>
        <v>0</v>
      </c>
      <c r="K2" s="67">
        <f>F2*C36</f>
        <v>0</v>
      </c>
      <c r="L2" s="67">
        <f t="shared" ref="L2:L32" si="1">J2+K2+H2</f>
        <v>0</v>
      </c>
      <c r="M2" s="192">
        <f>L2 * P25</f>
        <v>0</v>
      </c>
      <c r="N2" s="59"/>
      <c r="O2" s="59"/>
      <c r="P2" s="59"/>
      <c r="Q2" s="65"/>
      <c r="R2" s="65"/>
      <c r="S2" s="81"/>
      <c r="T2" s="81"/>
      <c r="U2" s="81"/>
      <c r="V2" s="65"/>
      <c r="W2" s="65"/>
      <c r="X2" s="65"/>
      <c r="Y2" s="65"/>
      <c r="Z2" s="65"/>
      <c r="AA2" s="65"/>
    </row>
    <row r="3" spans="1:27" ht="24.75" customHeight="1" thickTop="1" thickBot="1">
      <c r="A3" s="176">
        <v>45171</v>
      </c>
      <c r="B3" s="177"/>
      <c r="C3" s="129"/>
      <c r="D3" s="177"/>
      <c r="E3" s="129"/>
      <c r="F3" s="179">
        <f t="shared" si="0"/>
        <v>0</v>
      </c>
      <c r="G3" s="79"/>
      <c r="H3" s="80"/>
      <c r="I3" s="59"/>
      <c r="J3" s="152">
        <f>G3*D36</f>
        <v>0</v>
      </c>
      <c r="K3" s="152">
        <f>F3*C36</f>
        <v>0</v>
      </c>
      <c r="L3" s="67">
        <f t="shared" si="1"/>
        <v>0</v>
      </c>
      <c r="M3" s="192">
        <f>L3 * P25</f>
        <v>0</v>
      </c>
      <c r="N3" s="59"/>
      <c r="O3" s="59"/>
      <c r="P3" s="59"/>
      <c r="Q3" s="65"/>
      <c r="R3" s="65"/>
      <c r="S3" s="81"/>
      <c r="T3" s="81"/>
      <c r="U3" s="81"/>
      <c r="V3" s="65"/>
      <c r="W3" s="65"/>
      <c r="X3" s="65"/>
      <c r="Y3" s="65"/>
      <c r="Z3" s="65"/>
      <c r="AA3" s="65"/>
    </row>
    <row r="4" spans="1:27" ht="24.75" customHeight="1" thickTop="1" thickBot="1">
      <c r="A4" s="176">
        <v>45172</v>
      </c>
      <c r="B4" s="177"/>
      <c r="C4" s="129"/>
      <c r="D4" s="177"/>
      <c r="E4" s="129"/>
      <c r="F4" s="179">
        <f t="shared" si="0"/>
        <v>0</v>
      </c>
      <c r="G4" s="79"/>
      <c r="H4" s="80"/>
      <c r="I4" s="59"/>
      <c r="J4" s="67">
        <f>G4*D36</f>
        <v>0</v>
      </c>
      <c r="K4" s="67">
        <f>F4*C36</f>
        <v>0</v>
      </c>
      <c r="L4" s="67">
        <f t="shared" si="1"/>
        <v>0</v>
      </c>
      <c r="M4" s="192">
        <f>L4 * P25</f>
        <v>0</v>
      </c>
      <c r="N4" s="59"/>
      <c r="O4" s="59"/>
      <c r="P4" s="59"/>
      <c r="Q4" s="65"/>
      <c r="R4" s="65"/>
      <c r="S4" s="81"/>
      <c r="T4" s="81"/>
      <c r="U4" s="81"/>
      <c r="V4" s="65"/>
      <c r="W4" s="65"/>
      <c r="X4" s="65"/>
      <c r="Y4" s="65"/>
      <c r="Z4" s="65"/>
      <c r="AA4" s="65"/>
    </row>
    <row r="5" spans="1:27" ht="24.75" customHeight="1" thickTop="1" thickBot="1">
      <c r="A5" s="176">
        <v>45173</v>
      </c>
      <c r="B5" s="177" t="s">
        <v>109</v>
      </c>
      <c r="C5" s="129">
        <v>0.33333333333333331</v>
      </c>
      <c r="D5" s="177"/>
      <c r="E5" s="129">
        <v>0.75694444444444453</v>
      </c>
      <c r="F5" s="179">
        <f t="shared" si="0"/>
        <v>10.16666666666667</v>
      </c>
      <c r="G5" s="79">
        <f t="shared" ref="G5:G22" si="2">(F5-$S$16)</f>
        <v>1.1666666666666696</v>
      </c>
      <c r="H5" s="80">
        <v>250</v>
      </c>
      <c r="I5" s="59"/>
      <c r="J5" s="67">
        <f>G5*D36</f>
        <v>116.66666666666697</v>
      </c>
      <c r="K5" s="67">
        <f>F5*C36</f>
        <v>508.33333333333348</v>
      </c>
      <c r="L5" s="67">
        <f>J5+K5+H5</f>
        <v>875.00000000000045</v>
      </c>
      <c r="M5" s="192">
        <f>L5 * P25</f>
        <v>14.297500000000008</v>
      </c>
      <c r="N5" s="59"/>
      <c r="O5" s="59"/>
      <c r="P5" s="59"/>
      <c r="Q5" s="65"/>
      <c r="R5" s="65"/>
      <c r="S5" s="81"/>
      <c r="T5" s="81"/>
      <c r="U5" s="81"/>
      <c r="V5" s="65"/>
      <c r="W5" s="65"/>
      <c r="X5" s="65"/>
      <c r="Y5" s="65"/>
      <c r="Z5" s="65"/>
      <c r="AA5" s="65"/>
    </row>
    <row r="6" spans="1:27" ht="24.75" customHeight="1" thickTop="1" thickBot="1">
      <c r="A6" s="176">
        <v>45174</v>
      </c>
      <c r="B6" s="177" t="s">
        <v>193</v>
      </c>
      <c r="C6" s="129">
        <v>0.33333333333333331</v>
      </c>
      <c r="D6" s="177">
        <v>1</v>
      </c>
      <c r="E6" s="129">
        <v>0.75</v>
      </c>
      <c r="F6" s="179">
        <f t="shared" si="0"/>
        <v>9</v>
      </c>
      <c r="G6" s="79">
        <f t="shared" si="2"/>
        <v>0</v>
      </c>
      <c r="H6" s="80">
        <v>300</v>
      </c>
      <c r="I6" s="59"/>
      <c r="J6" s="67">
        <f>G6*D36</f>
        <v>0</v>
      </c>
      <c r="K6" s="67">
        <f>F6*C36</f>
        <v>450</v>
      </c>
      <c r="L6" s="67">
        <f t="shared" si="1"/>
        <v>750</v>
      </c>
      <c r="M6" s="192">
        <f>L6 * P25</f>
        <v>12.255000000000001</v>
      </c>
      <c r="N6" s="59"/>
      <c r="O6" s="59"/>
      <c r="P6" s="59"/>
      <c r="Q6" s="137"/>
      <c r="R6" s="137"/>
      <c r="S6" s="81"/>
      <c r="T6" s="81"/>
      <c r="U6" s="81"/>
      <c r="V6" s="137"/>
      <c r="W6" s="137"/>
      <c r="X6" s="137"/>
      <c r="Y6" s="137"/>
      <c r="Z6" s="137"/>
      <c r="AA6" s="137"/>
    </row>
    <row r="7" spans="1:27" ht="24.75" customHeight="1" thickTop="1" thickBot="1">
      <c r="A7" s="176">
        <v>45175</v>
      </c>
      <c r="B7" s="177" t="s">
        <v>193</v>
      </c>
      <c r="C7" s="129">
        <v>0.33333333333333331</v>
      </c>
      <c r="D7" s="177">
        <v>1</v>
      </c>
      <c r="E7" s="129">
        <v>0.72916666666666663</v>
      </c>
      <c r="F7" s="179">
        <f t="shared" si="0"/>
        <v>8.5</v>
      </c>
      <c r="G7" s="79"/>
      <c r="H7" s="80">
        <v>300</v>
      </c>
      <c r="I7" s="59"/>
      <c r="J7" s="67">
        <f>G7*D36</f>
        <v>0</v>
      </c>
      <c r="K7" s="67">
        <f>F7*C36</f>
        <v>425</v>
      </c>
      <c r="L7" s="67">
        <f t="shared" si="1"/>
        <v>725</v>
      </c>
      <c r="M7" s="192">
        <f>L7 * P25</f>
        <v>11.846500000000001</v>
      </c>
      <c r="N7" s="59"/>
      <c r="O7" s="59"/>
      <c r="P7" s="59"/>
      <c r="Q7" s="133"/>
      <c r="R7" s="133"/>
      <c r="S7" s="82"/>
      <c r="T7" s="82"/>
      <c r="U7" s="82"/>
      <c r="V7" s="133"/>
      <c r="W7" s="133"/>
      <c r="X7" s="133"/>
      <c r="Y7" s="133"/>
      <c r="Z7" s="133"/>
      <c r="AA7" s="133"/>
    </row>
    <row r="8" spans="1:27" ht="24.75" customHeight="1" thickTop="1" thickBot="1">
      <c r="A8" s="176">
        <v>45176</v>
      </c>
      <c r="B8" s="177" t="s">
        <v>194</v>
      </c>
      <c r="C8" s="129">
        <v>0.33333333333333331</v>
      </c>
      <c r="D8" s="177">
        <v>1</v>
      </c>
      <c r="E8" s="129">
        <v>0.76388888888888884</v>
      </c>
      <c r="F8" s="179">
        <f t="shared" si="0"/>
        <v>9.3333333333333321</v>
      </c>
      <c r="G8" s="79">
        <f t="shared" si="2"/>
        <v>0.33333333333333215</v>
      </c>
      <c r="H8" s="80">
        <v>300</v>
      </c>
      <c r="I8" s="59"/>
      <c r="J8" s="67">
        <f>G8*D36</f>
        <v>33.333333333333215</v>
      </c>
      <c r="K8" s="67">
        <f>F8*C36</f>
        <v>466.66666666666663</v>
      </c>
      <c r="L8" s="67">
        <f t="shared" si="1"/>
        <v>799.99999999999977</v>
      </c>
      <c r="M8" s="192">
        <f>L8 * P25</f>
        <v>13.071999999999997</v>
      </c>
      <c r="N8" s="59"/>
      <c r="O8" s="59"/>
      <c r="P8" s="59"/>
      <c r="Q8" s="132"/>
      <c r="R8" s="132"/>
      <c r="S8" s="82"/>
      <c r="T8" s="83"/>
      <c r="U8" s="84" t="s">
        <v>54</v>
      </c>
      <c r="V8" s="132"/>
      <c r="W8" s="132"/>
      <c r="X8" s="132"/>
      <c r="Y8" s="132"/>
      <c r="Z8" s="132"/>
      <c r="AA8" s="132"/>
    </row>
    <row r="9" spans="1:27" ht="24.75" customHeight="1" thickTop="1" thickBot="1">
      <c r="A9" s="176">
        <v>45177</v>
      </c>
      <c r="B9" s="177" t="s">
        <v>95</v>
      </c>
      <c r="C9" s="129">
        <v>0.33333333333333331</v>
      </c>
      <c r="D9" s="177">
        <v>1</v>
      </c>
      <c r="E9" s="129">
        <v>0.75</v>
      </c>
      <c r="F9" s="179">
        <f t="shared" si="0"/>
        <v>9</v>
      </c>
      <c r="G9" s="79"/>
      <c r="H9" s="80">
        <v>250</v>
      </c>
      <c r="I9" s="59"/>
      <c r="J9" s="67">
        <f>G9*D36</f>
        <v>0</v>
      </c>
      <c r="K9" s="67">
        <f>F9*C36</f>
        <v>450</v>
      </c>
      <c r="L9" s="67">
        <f t="shared" si="1"/>
        <v>700</v>
      </c>
      <c r="M9" s="192">
        <f>L9 * P25</f>
        <v>11.438000000000001</v>
      </c>
      <c r="N9" s="59"/>
      <c r="O9" s="59"/>
      <c r="P9" s="59"/>
      <c r="Q9" s="133"/>
      <c r="R9" s="133"/>
      <c r="S9" s="82"/>
      <c r="T9" s="82"/>
      <c r="U9" s="82" t="s">
        <v>55</v>
      </c>
      <c r="V9" s="133"/>
      <c r="W9" s="133"/>
      <c r="X9" s="133"/>
      <c r="Y9" s="133"/>
      <c r="Z9" s="133"/>
      <c r="AA9" s="133"/>
    </row>
    <row r="10" spans="1:27" ht="24.75" customHeight="1" thickTop="1" thickBot="1">
      <c r="A10" s="176">
        <v>45178</v>
      </c>
      <c r="B10" s="177" t="s">
        <v>195</v>
      </c>
      <c r="C10" s="129">
        <v>0.33333333333333331</v>
      </c>
      <c r="D10" s="177">
        <v>1</v>
      </c>
      <c r="E10" s="129">
        <v>0.64583333333333337</v>
      </c>
      <c r="F10" s="179">
        <f t="shared" si="0"/>
        <v>6.5000000000000018</v>
      </c>
      <c r="G10" s="79"/>
      <c r="H10" s="80">
        <v>250</v>
      </c>
      <c r="I10" s="59"/>
      <c r="J10" s="67">
        <f>G10*D36</f>
        <v>0</v>
      </c>
      <c r="K10" s="67">
        <f>F10*C36</f>
        <v>325.00000000000011</v>
      </c>
      <c r="L10" s="67">
        <f t="shared" si="1"/>
        <v>575.00000000000011</v>
      </c>
      <c r="M10" s="192">
        <f>L10 * P25</f>
        <v>9.395500000000002</v>
      </c>
      <c r="N10" s="59"/>
      <c r="O10" s="59"/>
      <c r="P10" s="59"/>
      <c r="Q10" s="181"/>
      <c r="R10" s="181"/>
      <c r="S10" s="82"/>
      <c r="T10" s="82"/>
      <c r="U10" s="85" t="s">
        <v>56</v>
      </c>
      <c r="V10" s="181"/>
      <c r="W10" s="181"/>
      <c r="X10" s="181"/>
      <c r="Y10" s="181"/>
      <c r="Z10" s="181"/>
      <c r="AA10" s="181"/>
    </row>
    <row r="11" spans="1:27" ht="24.75" customHeight="1" thickTop="1" thickBot="1">
      <c r="A11" s="176">
        <v>45179</v>
      </c>
      <c r="B11" s="177"/>
      <c r="C11" s="129"/>
      <c r="D11" s="177"/>
      <c r="E11" s="129"/>
      <c r="F11" s="179">
        <f t="shared" si="0"/>
        <v>0</v>
      </c>
      <c r="G11" s="79"/>
      <c r="H11" s="80"/>
      <c r="I11" s="59"/>
      <c r="J11" s="67">
        <f>G11*D36</f>
        <v>0</v>
      </c>
      <c r="K11" s="67">
        <f>F11*C36</f>
        <v>0</v>
      </c>
      <c r="L11" s="67">
        <f t="shared" si="1"/>
        <v>0</v>
      </c>
      <c r="M11" s="192">
        <f>L11 * P25</f>
        <v>0</v>
      </c>
      <c r="N11" s="59"/>
      <c r="O11" s="59"/>
      <c r="P11" s="59"/>
      <c r="Q11" s="136"/>
      <c r="R11" s="136"/>
      <c r="S11" s="82"/>
      <c r="T11" s="82"/>
      <c r="U11" s="82"/>
      <c r="V11" s="136"/>
      <c r="W11" s="136"/>
      <c r="X11" s="136"/>
      <c r="Y11" s="136"/>
      <c r="Z11" s="136"/>
      <c r="AA11" s="136"/>
    </row>
    <row r="12" spans="1:27" ht="24.75" customHeight="1" thickTop="1" thickBot="1">
      <c r="A12" s="176">
        <v>45180</v>
      </c>
      <c r="B12" s="177" t="s">
        <v>196</v>
      </c>
      <c r="C12" s="129">
        <v>0.33333333333333331</v>
      </c>
      <c r="D12" s="177">
        <v>1</v>
      </c>
      <c r="E12" s="129">
        <v>0.72916666666666663</v>
      </c>
      <c r="F12" s="179">
        <f t="shared" si="0"/>
        <v>8.5</v>
      </c>
      <c r="G12" s="79"/>
      <c r="H12" s="80">
        <v>260</v>
      </c>
      <c r="I12" s="59"/>
      <c r="J12" s="67">
        <f>G12*D36</f>
        <v>0</v>
      </c>
      <c r="K12" s="67">
        <f>F12*C36</f>
        <v>425</v>
      </c>
      <c r="L12" s="67">
        <f t="shared" si="1"/>
        <v>685</v>
      </c>
      <c r="M12" s="192">
        <f>L12 * P25</f>
        <v>11.1929</v>
      </c>
      <c r="N12" s="59"/>
      <c r="O12" s="59"/>
      <c r="P12" s="59"/>
      <c r="Q12" s="136"/>
      <c r="R12" s="136"/>
      <c r="S12" s="83"/>
      <c r="T12" s="83"/>
      <c r="U12" s="83" t="s">
        <v>57</v>
      </c>
      <c r="V12" s="136"/>
      <c r="W12" s="136"/>
      <c r="X12" s="136"/>
      <c r="Y12" s="136"/>
      <c r="Z12" s="136"/>
      <c r="AA12" s="136"/>
    </row>
    <row r="13" spans="1:27" ht="24.75" customHeight="1" thickTop="1" thickBot="1">
      <c r="A13" s="176">
        <v>45181</v>
      </c>
      <c r="B13" s="177" t="s">
        <v>197</v>
      </c>
      <c r="C13" s="129">
        <v>0.29166666666666669</v>
      </c>
      <c r="D13" s="177">
        <v>1</v>
      </c>
      <c r="E13" s="129">
        <v>0.82638888888888884</v>
      </c>
      <c r="F13" s="179">
        <f t="shared" si="0"/>
        <v>11.83333333333333</v>
      </c>
      <c r="G13" s="79">
        <f t="shared" si="2"/>
        <v>2.8333333333333304</v>
      </c>
      <c r="H13" s="80">
        <v>300</v>
      </c>
      <c r="I13" s="59"/>
      <c r="J13" s="67">
        <f>G13*D36</f>
        <v>283.33333333333303</v>
      </c>
      <c r="K13" s="67">
        <f>F13*C36</f>
        <v>591.66666666666652</v>
      </c>
      <c r="L13" s="67">
        <f t="shared" si="1"/>
        <v>1174.9999999999995</v>
      </c>
      <c r="M13" s="192">
        <f>L13 * P25</f>
        <v>19.199499999999993</v>
      </c>
      <c r="N13" s="59"/>
      <c r="O13" s="59"/>
      <c r="P13" s="59"/>
      <c r="Q13" s="136"/>
      <c r="R13" s="136"/>
      <c r="S13" s="82"/>
      <c r="T13" s="82"/>
      <c r="U13" s="82"/>
      <c r="V13" s="136"/>
      <c r="W13" s="136"/>
      <c r="X13" s="136"/>
      <c r="Y13" s="136"/>
      <c r="Z13" s="136"/>
      <c r="AA13" s="136"/>
    </row>
    <row r="14" spans="1:27" ht="24.75" customHeight="1" thickTop="1" thickBot="1">
      <c r="A14" s="176">
        <v>45182</v>
      </c>
      <c r="B14" s="177" t="s">
        <v>198</v>
      </c>
      <c r="C14" s="129">
        <v>0.33333333333333331</v>
      </c>
      <c r="D14" s="177">
        <v>1</v>
      </c>
      <c r="E14" s="129">
        <v>0.79166666666666663</v>
      </c>
      <c r="F14" s="179">
        <f t="shared" si="0"/>
        <v>10</v>
      </c>
      <c r="G14" s="79">
        <f t="shared" si="2"/>
        <v>1</v>
      </c>
      <c r="H14" s="80">
        <v>250</v>
      </c>
      <c r="I14" s="59"/>
      <c r="J14" s="67">
        <f>G14*D36</f>
        <v>100</v>
      </c>
      <c r="K14" s="67">
        <f>F14*C36</f>
        <v>500</v>
      </c>
      <c r="L14" s="67">
        <f t="shared" si="1"/>
        <v>850</v>
      </c>
      <c r="M14" s="192">
        <f>L14 * P25</f>
        <v>13.889000000000001</v>
      </c>
      <c r="N14" s="59"/>
      <c r="O14" s="59"/>
      <c r="P14" s="59"/>
      <c r="Q14" s="65"/>
      <c r="R14" s="65"/>
      <c r="S14" s="81">
        <v>50</v>
      </c>
      <c r="T14" s="88"/>
      <c r="U14" s="82"/>
      <c r="V14" s="65"/>
      <c r="W14" s="65"/>
      <c r="X14" s="65"/>
      <c r="Y14" s="65"/>
      <c r="Z14" s="65"/>
      <c r="AA14" s="65"/>
    </row>
    <row r="15" spans="1:27" ht="24.75" customHeight="1" thickTop="1" thickBot="1">
      <c r="A15" s="176">
        <v>45183</v>
      </c>
      <c r="B15" s="177" t="s">
        <v>198</v>
      </c>
      <c r="C15" s="129">
        <v>0.33333333333333331</v>
      </c>
      <c r="D15" s="182">
        <v>1</v>
      </c>
      <c r="E15" s="129">
        <v>0.72916666666666663</v>
      </c>
      <c r="F15" s="179">
        <f t="shared" si="0"/>
        <v>8.5</v>
      </c>
      <c r="G15" s="79"/>
      <c r="H15" s="80">
        <v>250</v>
      </c>
      <c r="I15" s="59"/>
      <c r="J15" s="67">
        <f>G15*D36</f>
        <v>0</v>
      </c>
      <c r="K15" s="67">
        <f>F15*C36</f>
        <v>425</v>
      </c>
      <c r="L15" s="67">
        <f t="shared" si="1"/>
        <v>675</v>
      </c>
      <c r="M15" s="192">
        <f>L15 * P25</f>
        <v>11.029500000000001</v>
      </c>
      <c r="N15" s="59"/>
      <c r="O15" s="59"/>
      <c r="P15" s="59"/>
      <c r="Q15" s="136"/>
      <c r="R15" s="136"/>
      <c r="S15" s="89">
        <v>9</v>
      </c>
      <c r="T15" s="88"/>
      <c r="U15" s="83" t="s">
        <v>88</v>
      </c>
      <c r="V15" s="136"/>
      <c r="W15" s="136"/>
      <c r="X15" s="136"/>
      <c r="Y15" s="136"/>
      <c r="Z15" s="136"/>
      <c r="AA15" s="136"/>
    </row>
    <row r="16" spans="1:27" ht="24.75" customHeight="1" thickTop="1" thickBot="1">
      <c r="A16" s="176">
        <v>45184</v>
      </c>
      <c r="B16" s="177" t="s">
        <v>58</v>
      </c>
      <c r="C16" s="129">
        <v>0.33333333333333331</v>
      </c>
      <c r="D16" s="182">
        <v>2</v>
      </c>
      <c r="E16" s="129">
        <v>0.75</v>
      </c>
      <c r="F16" s="179">
        <f t="shared" si="0"/>
        <v>8</v>
      </c>
      <c r="G16" s="79"/>
      <c r="H16" s="80"/>
      <c r="I16" s="59"/>
      <c r="J16" s="67">
        <f>G16*D36</f>
        <v>0</v>
      </c>
      <c r="K16" s="67">
        <f>F16*D36</f>
        <v>800</v>
      </c>
      <c r="L16" s="67">
        <f>J16+K16+H19</f>
        <v>1050</v>
      </c>
      <c r="M16" s="192">
        <f>L16 * P25</f>
        <v>17.157</v>
      </c>
      <c r="N16" s="59"/>
      <c r="O16" s="59"/>
      <c r="P16" s="59"/>
      <c r="Q16" s="65"/>
      <c r="R16" s="65"/>
      <c r="S16" s="90">
        <v>9</v>
      </c>
      <c r="T16" s="91"/>
      <c r="U16" s="92">
        <f>SUM(E2:E32)</f>
        <v>11.722222222222223</v>
      </c>
      <c r="V16" s="65"/>
      <c r="W16" s="65"/>
      <c r="X16" s="65"/>
      <c r="Y16" s="65"/>
      <c r="Z16" s="65"/>
      <c r="AA16" s="65"/>
    </row>
    <row r="17" spans="1:27" ht="24.75" customHeight="1" thickTop="1" thickBot="1">
      <c r="A17" s="176">
        <v>45185</v>
      </c>
      <c r="B17" s="177"/>
      <c r="C17" s="129"/>
      <c r="D17" s="182"/>
      <c r="E17" s="129"/>
      <c r="F17" s="179">
        <f t="shared" si="0"/>
        <v>0</v>
      </c>
      <c r="G17" s="79"/>
      <c r="H17" s="80"/>
      <c r="I17" s="59"/>
      <c r="J17" s="67">
        <f>G17*D36</f>
        <v>0</v>
      </c>
      <c r="K17" s="67">
        <f>F17*D36</f>
        <v>0</v>
      </c>
      <c r="L17" s="67">
        <f t="shared" si="1"/>
        <v>0</v>
      </c>
      <c r="M17" s="192">
        <f>L17 * P25</f>
        <v>0</v>
      </c>
      <c r="N17" s="59"/>
      <c r="O17" s="59"/>
      <c r="P17" s="59"/>
      <c r="Q17" s="65"/>
      <c r="R17" s="65"/>
      <c r="S17" s="91"/>
      <c r="T17" s="91"/>
      <c r="U17" s="90">
        <f>U16*D37</f>
        <v>0</v>
      </c>
      <c r="V17" s="65"/>
      <c r="W17" s="65"/>
      <c r="X17" s="65"/>
      <c r="Y17" s="65"/>
      <c r="Z17" s="65"/>
      <c r="AA17" s="65"/>
    </row>
    <row r="18" spans="1:27" ht="24.75" customHeight="1" thickTop="1" thickBot="1">
      <c r="A18" s="176">
        <v>45186</v>
      </c>
      <c r="B18" s="177"/>
      <c r="C18" s="129"/>
      <c r="D18" s="182"/>
      <c r="E18" s="129"/>
      <c r="F18" s="179">
        <f t="shared" si="0"/>
        <v>0</v>
      </c>
      <c r="G18" s="79"/>
      <c r="H18" s="80"/>
      <c r="I18" s="59"/>
      <c r="J18" s="67">
        <f>G18*D36</f>
        <v>0</v>
      </c>
      <c r="K18" s="67">
        <f>F18*D36</f>
        <v>0</v>
      </c>
      <c r="L18" s="67">
        <f t="shared" si="1"/>
        <v>0</v>
      </c>
      <c r="M18" s="192">
        <f>L18 * P25</f>
        <v>0</v>
      </c>
      <c r="N18" s="59"/>
      <c r="O18" s="59"/>
      <c r="P18" s="59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</row>
    <row r="19" spans="1:27" ht="24.75" customHeight="1" thickTop="1" thickBot="1">
      <c r="A19" s="176">
        <v>45187</v>
      </c>
      <c r="B19" s="177" t="s">
        <v>58</v>
      </c>
      <c r="C19" s="129">
        <v>0.33333333333333331</v>
      </c>
      <c r="D19" s="182">
        <v>1</v>
      </c>
      <c r="E19" s="129">
        <v>0.79166666666666663</v>
      </c>
      <c r="F19" s="179">
        <f t="shared" si="0"/>
        <v>10</v>
      </c>
      <c r="G19" s="79"/>
      <c r="H19" s="80">
        <v>250</v>
      </c>
      <c r="I19" s="59"/>
      <c r="J19" s="67">
        <f>G19*D36</f>
        <v>0</v>
      </c>
      <c r="K19" s="67">
        <f>F19*D36</f>
        <v>1000</v>
      </c>
      <c r="L19" s="67" t="e">
        <f>J19+K19+#REF!</f>
        <v>#REF!</v>
      </c>
      <c r="M19" s="192" t="e">
        <f>L19 * P25</f>
        <v>#REF!</v>
      </c>
      <c r="N19" s="59"/>
      <c r="O19" s="59"/>
      <c r="P19" s="59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</row>
    <row r="20" spans="1:27" ht="24.75" customHeight="1" thickTop="1" thickBot="1">
      <c r="A20" s="176">
        <v>45188</v>
      </c>
      <c r="B20" s="177" t="s">
        <v>58</v>
      </c>
      <c r="C20" s="129">
        <v>0.33333333333333331</v>
      </c>
      <c r="D20" s="182">
        <v>1</v>
      </c>
      <c r="E20" s="129">
        <v>0.70833333333333337</v>
      </c>
      <c r="F20" s="179">
        <f t="shared" si="0"/>
        <v>8.0000000000000018</v>
      </c>
      <c r="G20" s="79"/>
      <c r="H20" s="80">
        <v>250</v>
      </c>
      <c r="I20" s="59"/>
      <c r="J20" s="67">
        <f>G20*D36</f>
        <v>0</v>
      </c>
      <c r="K20" s="67">
        <f>F20*C36</f>
        <v>400.00000000000011</v>
      </c>
      <c r="L20" s="67">
        <f t="shared" si="1"/>
        <v>650.00000000000011</v>
      </c>
      <c r="M20" s="192">
        <f>L20 * P25</f>
        <v>10.621000000000002</v>
      </c>
      <c r="N20" s="59"/>
      <c r="O20" s="59"/>
      <c r="P20" s="59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</row>
    <row r="21" spans="1:27" ht="24.75" customHeight="1" thickTop="1" thickBot="1">
      <c r="A21" s="176">
        <v>45189</v>
      </c>
      <c r="B21" s="177" t="s">
        <v>260</v>
      </c>
      <c r="C21" s="129">
        <v>0.33333333333333331</v>
      </c>
      <c r="D21" s="182"/>
      <c r="E21" s="129">
        <v>0.5</v>
      </c>
      <c r="F21" s="179">
        <f t="shared" si="0"/>
        <v>4</v>
      </c>
      <c r="G21" s="79"/>
      <c r="H21" s="80">
        <v>250</v>
      </c>
      <c r="I21" s="59"/>
      <c r="J21" s="67">
        <f>G21*D36</f>
        <v>0</v>
      </c>
      <c r="K21" s="67">
        <f>F21*C36</f>
        <v>200</v>
      </c>
      <c r="L21" s="67">
        <f t="shared" si="1"/>
        <v>450</v>
      </c>
      <c r="M21" s="192">
        <f>L21 * P25</f>
        <v>7.3529999999999998</v>
      </c>
      <c r="N21" s="59"/>
      <c r="O21" s="59"/>
      <c r="P21" s="59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</row>
    <row r="22" spans="1:27" ht="24.75" customHeight="1" thickTop="1" thickBot="1">
      <c r="A22" s="176">
        <v>45190</v>
      </c>
      <c r="B22" s="177"/>
      <c r="C22" s="129">
        <v>0.33333333333333331</v>
      </c>
      <c r="D22" s="182">
        <v>1</v>
      </c>
      <c r="E22" s="129">
        <v>0.75</v>
      </c>
      <c r="F22" s="179">
        <f t="shared" si="0"/>
        <v>9</v>
      </c>
      <c r="G22" s="79">
        <f t="shared" si="2"/>
        <v>0</v>
      </c>
      <c r="H22" s="80">
        <v>250</v>
      </c>
      <c r="I22" s="59"/>
      <c r="J22" s="67">
        <f>G22*D36</f>
        <v>0</v>
      </c>
      <c r="K22" s="67">
        <f>F22*C36</f>
        <v>450</v>
      </c>
      <c r="L22" s="67">
        <f t="shared" si="1"/>
        <v>700</v>
      </c>
      <c r="M22" s="192">
        <f>L22 * P25</f>
        <v>11.438000000000001</v>
      </c>
      <c r="N22" s="59"/>
      <c r="O22" s="59"/>
      <c r="P22" s="59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</row>
    <row r="23" spans="1:27" ht="24.75" customHeight="1" thickTop="1" thickBot="1">
      <c r="A23" s="176">
        <v>45191</v>
      </c>
      <c r="B23" s="177" t="s">
        <v>58</v>
      </c>
      <c r="C23" s="129">
        <v>0.33333333333333331</v>
      </c>
      <c r="D23" s="182">
        <v>2</v>
      </c>
      <c r="E23" s="129">
        <v>0.75</v>
      </c>
      <c r="F23" s="179">
        <f t="shared" si="0"/>
        <v>8</v>
      </c>
      <c r="G23" s="79"/>
      <c r="H23" s="80"/>
      <c r="I23" s="59"/>
      <c r="J23" s="67">
        <f>G23*D36</f>
        <v>0</v>
      </c>
      <c r="K23" s="67">
        <f>F23*C36</f>
        <v>400</v>
      </c>
      <c r="L23" s="67">
        <f t="shared" si="1"/>
        <v>400</v>
      </c>
      <c r="M23" s="192">
        <f>L23 * P25</f>
        <v>6.5360000000000005</v>
      </c>
      <c r="N23" s="59"/>
      <c r="O23" s="59"/>
      <c r="P23" s="59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</row>
    <row r="24" spans="1:27" ht="24.75" customHeight="1" thickTop="1" thickBot="1">
      <c r="A24" s="176">
        <v>45192</v>
      </c>
      <c r="B24" s="177"/>
      <c r="C24" s="129"/>
      <c r="D24" s="182"/>
      <c r="E24" s="129"/>
      <c r="F24" s="179">
        <f t="shared" si="0"/>
        <v>0</v>
      </c>
      <c r="G24" s="79"/>
      <c r="H24" s="80"/>
      <c r="I24" s="59"/>
      <c r="J24" s="67">
        <f>G24*D36</f>
        <v>0</v>
      </c>
      <c r="K24" s="67">
        <f>F24*C36</f>
        <v>0</v>
      </c>
      <c r="L24" s="67">
        <f t="shared" si="1"/>
        <v>0</v>
      </c>
      <c r="M24" s="192">
        <f>L24 * P25</f>
        <v>0</v>
      </c>
      <c r="N24" s="59"/>
      <c r="O24" s="59"/>
      <c r="P24" s="59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</row>
    <row r="25" spans="1:27" ht="24.75" customHeight="1" thickTop="1" thickBot="1">
      <c r="A25" s="176">
        <v>45193</v>
      </c>
      <c r="B25" s="177"/>
      <c r="C25" s="129"/>
      <c r="D25" s="182"/>
      <c r="E25" s="129"/>
      <c r="F25" s="179">
        <f t="shared" si="0"/>
        <v>0</v>
      </c>
      <c r="G25" s="79"/>
      <c r="H25" s="80"/>
      <c r="I25" s="59"/>
      <c r="J25" s="67">
        <f>G25*D36</f>
        <v>0</v>
      </c>
      <c r="K25" s="67">
        <f>F25*C36</f>
        <v>0</v>
      </c>
      <c r="L25" s="67">
        <f t="shared" si="1"/>
        <v>0</v>
      </c>
      <c r="M25" s="192">
        <f>L25 * P25</f>
        <v>0</v>
      </c>
      <c r="N25" s="59"/>
      <c r="O25" t="e" vm="1">
        <v>#VALUE!</v>
      </c>
      <c r="P25" s="125" cm="1">
        <f t="array" ref="P25">_FV(O25,"Price")</f>
        <v>1.634E-2</v>
      </c>
      <c r="Q25" t="str" cm="1">
        <f t="array" ref="Q25">_FV(O25,"From currency",TRUE)</f>
        <v>MKD</v>
      </c>
      <c r="R25" t="str" cm="1">
        <f t="array" ref="R25">_FV(O25,"Currency")</f>
        <v>EUR</v>
      </c>
      <c r="S25" s="65"/>
      <c r="T25" s="65"/>
      <c r="U25" s="65"/>
      <c r="V25" s="65"/>
      <c r="W25" s="65"/>
      <c r="X25" s="65"/>
      <c r="Y25" s="65"/>
      <c r="Z25" s="65"/>
      <c r="AA25" s="65"/>
    </row>
    <row r="26" spans="1:27" ht="24.75" customHeight="1" thickTop="1" thickBot="1">
      <c r="A26" s="176">
        <v>45194</v>
      </c>
      <c r="B26" s="177"/>
      <c r="C26" s="129"/>
      <c r="D26" s="182"/>
      <c r="E26" s="129"/>
      <c r="F26" s="179">
        <f>(E26-C26) *24-(D26)</f>
        <v>0</v>
      </c>
      <c r="G26" s="79"/>
      <c r="H26" s="80"/>
      <c r="I26" s="59"/>
      <c r="J26" s="67">
        <f>G26*D36</f>
        <v>0</v>
      </c>
      <c r="K26" s="67">
        <f>F26*C36</f>
        <v>0</v>
      </c>
      <c r="L26" s="67">
        <f t="shared" si="1"/>
        <v>0</v>
      </c>
      <c r="M26" s="192">
        <f>L26 * P25</f>
        <v>0</v>
      </c>
      <c r="N26" s="59"/>
      <c r="O26" s="59"/>
      <c r="P26" s="59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</row>
    <row r="27" spans="1:27" ht="24.75" customHeight="1" thickTop="1" thickBot="1">
      <c r="A27" s="176">
        <v>45195</v>
      </c>
      <c r="B27" s="177"/>
      <c r="C27" s="129"/>
      <c r="D27" s="182"/>
      <c r="E27" s="129"/>
      <c r="F27" s="179">
        <f>(E27-C27) *24-(D27)</f>
        <v>0</v>
      </c>
      <c r="G27" s="79"/>
      <c r="H27" s="80"/>
      <c r="I27" s="59"/>
      <c r="J27" s="67">
        <f>G27*D36</f>
        <v>0</v>
      </c>
      <c r="K27" s="67">
        <f>F27*C36</f>
        <v>0</v>
      </c>
      <c r="L27" s="67">
        <f t="shared" si="1"/>
        <v>0</v>
      </c>
      <c r="M27" s="192">
        <f>L27 * P25</f>
        <v>0</v>
      </c>
      <c r="N27" s="59"/>
      <c r="O27" s="59"/>
      <c r="P27" s="59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</row>
    <row r="28" spans="1:27" ht="24.75" customHeight="1" thickTop="1" thickBot="1">
      <c r="A28" s="176">
        <v>45196</v>
      </c>
      <c r="B28" s="177"/>
      <c r="C28" s="129"/>
      <c r="D28" s="182"/>
      <c r="E28" s="129"/>
      <c r="F28" s="179">
        <f t="shared" si="0"/>
        <v>0</v>
      </c>
      <c r="G28" s="79"/>
      <c r="H28" s="80"/>
      <c r="I28" s="59"/>
      <c r="J28" s="67">
        <f>G28*D36</f>
        <v>0</v>
      </c>
      <c r="K28" s="67">
        <f>F28*C36</f>
        <v>0</v>
      </c>
      <c r="L28" s="67">
        <f t="shared" si="1"/>
        <v>0</v>
      </c>
      <c r="M28" s="192">
        <f>L28 * P25</f>
        <v>0</v>
      </c>
      <c r="N28" s="59"/>
      <c r="O28" s="59"/>
      <c r="P28" s="59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</row>
    <row r="29" spans="1:27" ht="24.75" customHeight="1" thickTop="1" thickBot="1">
      <c r="A29" s="176">
        <v>45197</v>
      </c>
      <c r="B29" s="177"/>
      <c r="C29" s="129"/>
      <c r="D29" s="182"/>
      <c r="E29" s="129"/>
      <c r="F29" s="179">
        <f t="shared" si="0"/>
        <v>0</v>
      </c>
      <c r="G29" s="79"/>
      <c r="H29" s="80"/>
      <c r="I29" s="59"/>
      <c r="J29" s="67">
        <f>G29*D36</f>
        <v>0</v>
      </c>
      <c r="K29" s="67">
        <f>F29*C36</f>
        <v>0</v>
      </c>
      <c r="L29" s="67">
        <f t="shared" si="1"/>
        <v>0</v>
      </c>
      <c r="M29" s="192">
        <f>L29 * P25</f>
        <v>0</v>
      </c>
      <c r="N29" s="59"/>
      <c r="O29" s="59"/>
      <c r="P29" s="59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</row>
    <row r="30" spans="1:27" ht="24.75" customHeight="1" thickTop="1" thickBot="1">
      <c r="A30" s="176">
        <v>45198</v>
      </c>
      <c r="B30" s="177"/>
      <c r="C30" s="129"/>
      <c r="D30" s="182"/>
      <c r="E30" s="129"/>
      <c r="F30" s="179">
        <f t="shared" si="0"/>
        <v>0</v>
      </c>
      <c r="G30" s="79"/>
      <c r="H30" s="80"/>
      <c r="I30" s="59"/>
      <c r="J30" s="67">
        <f>G30*D36</f>
        <v>0</v>
      </c>
      <c r="K30" s="67">
        <f>F30*C36</f>
        <v>0</v>
      </c>
      <c r="L30" s="67">
        <f t="shared" si="1"/>
        <v>0</v>
      </c>
      <c r="M30" s="192">
        <f>L30 * P25</f>
        <v>0</v>
      </c>
      <c r="N30" s="59"/>
      <c r="O30" s="59"/>
      <c r="P30" s="59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</row>
    <row r="31" spans="1:27" ht="24.75" customHeight="1" thickTop="1" thickBot="1">
      <c r="A31" s="176">
        <v>45199</v>
      </c>
      <c r="B31" s="177"/>
      <c r="C31" s="129"/>
      <c r="D31" s="182"/>
      <c r="E31" s="129"/>
      <c r="F31" s="179">
        <f t="shared" si="0"/>
        <v>0</v>
      </c>
      <c r="G31" s="79"/>
      <c r="H31" s="80"/>
      <c r="I31" s="59"/>
      <c r="J31" s="67">
        <f>G31*D36</f>
        <v>0</v>
      </c>
      <c r="K31" s="67">
        <f>F31*C36</f>
        <v>0</v>
      </c>
      <c r="L31" s="67">
        <f t="shared" si="1"/>
        <v>0</v>
      </c>
      <c r="M31" s="192">
        <f>L31 * P25</f>
        <v>0</v>
      </c>
      <c r="N31" s="59"/>
      <c r="O31" s="59"/>
      <c r="P31" s="59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</row>
    <row r="32" spans="1:27" ht="24.75" customHeight="1" thickTop="1" thickBot="1">
      <c r="A32" s="176"/>
      <c r="B32" s="177"/>
      <c r="C32" s="129"/>
      <c r="D32" s="182"/>
      <c r="E32" s="129"/>
      <c r="F32" s="179"/>
      <c r="G32" s="79"/>
      <c r="H32" s="80"/>
      <c r="I32" s="59"/>
      <c r="J32" s="67">
        <f>G32*D36</f>
        <v>0</v>
      </c>
      <c r="K32" s="67">
        <f>F32*C36</f>
        <v>0</v>
      </c>
      <c r="L32" s="67">
        <f t="shared" si="1"/>
        <v>0</v>
      </c>
      <c r="M32" s="192">
        <f>L32 * P25</f>
        <v>0</v>
      </c>
      <c r="N32" s="59"/>
      <c r="O32" s="59"/>
      <c r="P32" s="59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</row>
    <row r="33" spans="1:27" ht="24.75" customHeight="1" thickTop="1">
      <c r="A33" s="96" t="s">
        <v>30</v>
      </c>
      <c r="B33" s="97"/>
      <c r="C33" s="169" t="s">
        <v>86</v>
      </c>
      <c r="D33" s="183" t="s">
        <v>60</v>
      </c>
      <c r="E33" s="99"/>
      <c r="F33" s="327" t="s">
        <v>144</v>
      </c>
      <c r="G33" s="328"/>
      <c r="H33" s="328"/>
      <c r="I33" s="59"/>
      <c r="J33" s="67"/>
      <c r="K33" s="184"/>
      <c r="L33" s="184"/>
      <c r="M33" s="193"/>
      <c r="N33" s="59"/>
      <c r="O33" s="59"/>
      <c r="P33" s="59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</row>
    <row r="34" spans="1:27" ht="24.75" customHeight="1" thickBot="1">
      <c r="A34" s="93" t="s">
        <v>62</v>
      </c>
      <c r="B34" s="86">
        <f>SUM(B33)</f>
        <v>0</v>
      </c>
      <c r="C34" s="86">
        <f>SUM(H2:H32)</f>
        <v>3710</v>
      </c>
      <c r="D34" s="100">
        <f>B36*D36</f>
        <v>533.33333333333326</v>
      </c>
      <c r="E34" s="86"/>
      <c r="F34" s="328"/>
      <c r="G34" s="328"/>
      <c r="H34" s="328"/>
      <c r="I34" s="59"/>
      <c r="J34" s="67"/>
      <c r="K34" s="185"/>
      <c r="L34" s="185"/>
      <c r="M34" s="194"/>
      <c r="N34" s="59"/>
      <c r="O34" s="59"/>
      <c r="P34" s="59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</row>
    <row r="35" spans="1:27" ht="24.75" customHeight="1" thickTop="1" thickBot="1">
      <c r="A35" s="102" t="s">
        <v>34</v>
      </c>
      <c r="B35" s="102" t="s">
        <v>52</v>
      </c>
      <c r="C35" s="75" t="s">
        <v>35</v>
      </c>
      <c r="D35" s="75" t="s">
        <v>63</v>
      </c>
      <c r="E35" s="75" t="s">
        <v>36</v>
      </c>
      <c r="F35" s="328"/>
      <c r="G35" s="328"/>
      <c r="H35" s="328"/>
      <c r="I35" s="59"/>
      <c r="J35" s="67"/>
      <c r="K35" s="67"/>
      <c r="L35" s="67"/>
      <c r="M35" s="192"/>
      <c r="N35" s="59"/>
      <c r="O35" s="59"/>
      <c r="P35" s="59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</row>
    <row r="36" spans="1:27" ht="18" thickBot="1">
      <c r="A36" s="103">
        <f>SUM(F2:F32)</f>
        <v>138.33333333333331</v>
      </c>
      <c r="B36" s="103">
        <f>SUM(G2:G32)</f>
        <v>5.3333333333333321</v>
      </c>
      <c r="C36" s="80">
        <f>Puntoret!E25</f>
        <v>50</v>
      </c>
      <c r="D36" s="80">
        <f>SUM(C36+S14)</f>
        <v>100</v>
      </c>
      <c r="E36" s="80">
        <f>A36*C36+C34+D34-B34</f>
        <v>11160</v>
      </c>
      <c r="F36" s="329"/>
      <c r="G36" s="329"/>
      <c r="H36" s="329"/>
      <c r="I36" s="192">
        <f>E36* P25</f>
        <v>182.3544</v>
      </c>
      <c r="J36" s="67"/>
      <c r="K36" s="67"/>
      <c r="L36" s="67"/>
      <c r="M36" s="192"/>
      <c r="N36" s="59"/>
      <c r="O36" s="59"/>
      <c r="P36" s="59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</row>
    <row r="37" spans="1:27" ht="19.5" customHeight="1" thickTop="1" thickBot="1">
      <c r="A37" s="59"/>
      <c r="B37" s="59"/>
      <c r="C37" s="128"/>
      <c r="D37" s="134"/>
      <c r="E37" s="132"/>
      <c r="F37" s="59"/>
      <c r="G37" s="59"/>
      <c r="H37" s="65"/>
      <c r="I37" s="65"/>
      <c r="J37" s="133"/>
      <c r="K37" s="133"/>
      <c r="L37" s="133"/>
      <c r="M37" s="191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</row>
    <row r="38" spans="1:27" ht="19.5" customHeight="1" thickTop="1">
      <c r="A38" s="59"/>
      <c r="B38" s="59"/>
      <c r="C38" s="128"/>
      <c r="D38" s="134"/>
      <c r="E38" s="132"/>
      <c r="F38" s="59"/>
      <c r="G38" s="59"/>
      <c r="H38" s="59"/>
      <c r="I38" s="128"/>
      <c r="J38" s="133"/>
      <c r="K38" s="183"/>
      <c r="L38" s="99"/>
      <c r="M38" s="195"/>
      <c r="N38" s="183"/>
      <c r="O38" s="99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</row>
    <row r="39" spans="1:27" ht="19.5" customHeight="1">
      <c r="A39" s="59"/>
      <c r="B39" s="59"/>
      <c r="C39" s="128"/>
      <c r="D39" s="134"/>
      <c r="E39" s="132"/>
      <c r="F39" s="59" t="s">
        <v>163</v>
      </c>
      <c r="G39" s="59"/>
      <c r="H39" s="65"/>
      <c r="I39" s="65"/>
      <c r="J39" s="133"/>
      <c r="K39" s="86"/>
      <c r="L39" s="86"/>
      <c r="M39" s="196"/>
      <c r="N39" s="100"/>
      <c r="O39" s="86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</row>
    <row r="40" spans="1:27" ht="19.5" customHeight="1" thickBot="1">
      <c r="A40" s="59"/>
      <c r="B40" s="59"/>
      <c r="C40" s="128"/>
      <c r="D40" s="134"/>
      <c r="E40" s="132"/>
      <c r="F40" s="59"/>
      <c r="G40" s="180"/>
      <c r="H40" s="175"/>
      <c r="I40" s="65"/>
      <c r="J40" s="133"/>
      <c r="K40" s="186"/>
      <c r="L40" s="186"/>
      <c r="M40" s="197"/>
      <c r="N40" s="75"/>
      <c r="O40" s="7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</row>
    <row r="41" spans="1:27" ht="19.5" customHeight="1" thickBot="1">
      <c r="A41" s="59"/>
      <c r="B41" s="59"/>
      <c r="C41" s="128"/>
      <c r="D41" s="134"/>
      <c r="E41" s="132"/>
      <c r="F41" s="59"/>
      <c r="G41" s="180"/>
      <c r="H41" s="175"/>
      <c r="I41" s="65"/>
      <c r="J41" s="133" t="s">
        <v>0</v>
      </c>
      <c r="K41" s="187"/>
      <c r="L41" s="187"/>
      <c r="M41" s="198"/>
      <c r="N41" s="80"/>
      <c r="O41" s="80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</row>
    <row r="42" spans="1:27" ht="19.5" customHeight="1" thickTop="1">
      <c r="A42" s="59"/>
      <c r="B42" s="59"/>
      <c r="C42" s="59"/>
      <c r="D42" s="65"/>
      <c r="E42" s="330"/>
      <c r="F42" s="328"/>
      <c r="G42" s="180"/>
      <c r="H42" s="175"/>
      <c r="I42" s="65"/>
      <c r="J42" s="133"/>
      <c r="K42" s="133"/>
      <c r="L42" s="133"/>
      <c r="M42" s="191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</row>
    <row r="43" spans="1:27" ht="19.5" customHeight="1">
      <c r="A43" s="59"/>
      <c r="B43" s="59"/>
      <c r="C43" s="128"/>
      <c r="D43" s="65"/>
      <c r="E43" s="132"/>
      <c r="F43" s="59"/>
      <c r="G43" s="180"/>
      <c r="H43" s="175"/>
      <c r="I43" s="65"/>
      <c r="J43" s="133"/>
      <c r="K43" s="133"/>
      <c r="L43" s="133"/>
      <c r="M43" s="191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</row>
    <row r="44" spans="1:27" ht="19.5" customHeight="1">
      <c r="A44" s="59"/>
      <c r="B44" s="59"/>
      <c r="C44" s="128"/>
      <c r="D44" s="134"/>
      <c r="E44" s="132"/>
      <c r="F44" s="59"/>
      <c r="G44" s="180"/>
      <c r="H44" s="175"/>
      <c r="I44" s="65"/>
      <c r="J44" s="133"/>
      <c r="K44" s="133"/>
      <c r="L44" s="133"/>
      <c r="M44" s="191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</row>
    <row r="45" spans="1:27" ht="19.5" customHeight="1">
      <c r="A45" s="59"/>
      <c r="B45" s="59"/>
      <c r="C45" s="128"/>
      <c r="D45" s="134"/>
      <c r="E45" s="132"/>
      <c r="F45" s="59"/>
      <c r="G45" s="180"/>
      <c r="H45" s="175"/>
      <c r="I45" s="65"/>
      <c r="J45" s="133"/>
      <c r="K45" s="133"/>
      <c r="L45" s="133"/>
      <c r="M45" s="191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</row>
    <row r="46" spans="1:27" ht="19.5" customHeight="1">
      <c r="A46" s="59"/>
      <c r="B46" s="59"/>
      <c r="C46" s="128"/>
      <c r="D46" s="134"/>
      <c r="E46" s="132"/>
      <c r="F46" s="59"/>
      <c r="G46" s="180"/>
      <c r="H46" s="175"/>
      <c r="I46" s="65"/>
      <c r="J46" s="133"/>
      <c r="K46" s="133"/>
      <c r="L46" s="133"/>
      <c r="M46" s="191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</row>
    <row r="47" spans="1:27" ht="19.5" customHeight="1">
      <c r="A47" s="59"/>
      <c r="B47" s="59"/>
      <c r="C47" s="128"/>
      <c r="D47" s="134"/>
      <c r="E47" s="132"/>
      <c r="F47" s="59"/>
      <c r="G47" s="180"/>
      <c r="H47" s="175"/>
      <c r="I47" s="65"/>
      <c r="J47" s="133"/>
      <c r="K47" s="133"/>
      <c r="L47" s="133"/>
      <c r="M47" s="191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</row>
    <row r="48" spans="1:27" ht="19.5" customHeight="1">
      <c r="A48" s="59"/>
      <c r="B48" s="59"/>
      <c r="C48" s="128"/>
      <c r="D48" s="134"/>
      <c r="E48" s="132"/>
      <c r="F48" s="59"/>
      <c r="G48" s="180" t="s">
        <v>111</v>
      </c>
      <c r="H48" s="175"/>
      <c r="I48" s="65"/>
      <c r="J48" s="133"/>
      <c r="K48" s="133"/>
      <c r="L48" s="133"/>
      <c r="M48" s="191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</row>
    <row r="49" spans="1:27" ht="19.5" customHeight="1">
      <c r="A49" s="59"/>
      <c r="B49" s="59"/>
      <c r="C49" s="128"/>
      <c r="D49" s="134"/>
      <c r="E49" s="132"/>
      <c r="F49" s="59"/>
      <c r="G49" s="180">
        <f>SUM(G42:G47)</f>
        <v>0</v>
      </c>
      <c r="H49" s="175"/>
      <c r="I49" s="65"/>
      <c r="J49" s="133"/>
      <c r="K49" s="133"/>
      <c r="L49" s="133"/>
      <c r="M49" s="191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</row>
    <row r="50" spans="1:27" ht="19.5" customHeight="1">
      <c r="A50" s="59"/>
      <c r="B50" s="59"/>
      <c r="C50" s="128"/>
      <c r="D50" s="134"/>
      <c r="E50" s="132"/>
      <c r="F50" s="59"/>
      <c r="G50" s="180">
        <f>I36--G49</f>
        <v>182.3544</v>
      </c>
      <c r="H50" s="175"/>
      <c r="I50" s="65"/>
      <c r="J50" s="133"/>
      <c r="K50" s="133"/>
      <c r="L50" s="133"/>
      <c r="M50" s="191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</row>
    <row r="51" spans="1:27" ht="12.75">
      <c r="A51" s="65"/>
      <c r="B51" s="65"/>
      <c r="C51" s="132"/>
      <c r="D51" s="65"/>
      <c r="E51" s="132"/>
      <c r="F51" s="65"/>
      <c r="G51" s="175"/>
      <c r="H51" s="175"/>
      <c r="I51" s="65"/>
      <c r="J51" s="133"/>
      <c r="K51" s="133"/>
      <c r="L51" s="133"/>
      <c r="M51" s="191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</row>
    <row r="52" spans="1:27" ht="12.75">
      <c r="A52" s="65"/>
      <c r="B52" s="65"/>
      <c r="C52" s="132"/>
      <c r="D52" s="65"/>
      <c r="E52" s="132"/>
      <c r="F52" s="65"/>
      <c r="G52" s="175"/>
      <c r="H52" s="175"/>
      <c r="I52" s="65"/>
      <c r="J52" s="133"/>
      <c r="K52" s="133"/>
      <c r="L52" s="133"/>
      <c r="M52" s="191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</row>
    <row r="53" spans="1:27" ht="12.75">
      <c r="A53" s="65"/>
      <c r="B53" s="65"/>
      <c r="C53" s="132"/>
      <c r="D53" s="65"/>
      <c r="E53" s="132"/>
      <c r="F53" s="65"/>
      <c r="G53" s="175"/>
      <c r="H53" s="175"/>
      <c r="I53" s="65"/>
      <c r="J53" s="133"/>
      <c r="K53" s="133"/>
      <c r="L53" s="133"/>
      <c r="M53" s="191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</row>
    <row r="54" spans="1:27" ht="12.75">
      <c r="A54" s="65"/>
      <c r="B54" s="65"/>
      <c r="C54" s="132"/>
      <c r="D54" s="65"/>
      <c r="E54" s="132"/>
      <c r="F54" s="65"/>
      <c r="G54" s="175"/>
      <c r="H54" s="175"/>
      <c r="I54" s="65"/>
      <c r="J54" s="133"/>
      <c r="K54" s="133"/>
      <c r="L54" s="133"/>
      <c r="M54" s="191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</row>
    <row r="55" spans="1:27" ht="12.75">
      <c r="A55" s="132"/>
      <c r="B55" s="132"/>
      <c r="C55" s="132"/>
      <c r="D55" s="65"/>
      <c r="E55" s="132"/>
      <c r="F55" s="65"/>
      <c r="G55" s="175"/>
      <c r="H55" s="175"/>
      <c r="I55" s="132"/>
      <c r="J55" s="133"/>
      <c r="K55" s="133"/>
      <c r="L55" s="133"/>
      <c r="M55" s="191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</row>
    <row r="56" spans="1:27" ht="12.75">
      <c r="A56" s="132"/>
      <c r="B56" s="132"/>
      <c r="C56" s="132"/>
      <c r="D56" s="65"/>
      <c r="E56" s="132"/>
      <c r="F56" s="65"/>
      <c r="G56" s="175"/>
      <c r="H56" s="175"/>
      <c r="I56" s="132"/>
      <c r="J56" s="133"/>
      <c r="K56" s="133"/>
      <c r="L56" s="133"/>
      <c r="M56" s="191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</row>
    <row r="57" spans="1:27" ht="12.75">
      <c r="A57" s="132"/>
      <c r="B57" s="132"/>
      <c r="C57" s="132"/>
      <c r="D57" s="65"/>
      <c r="E57" s="132"/>
      <c r="F57" s="65"/>
      <c r="G57" s="132"/>
      <c r="H57" s="132"/>
      <c r="I57" s="132"/>
      <c r="J57" s="133"/>
      <c r="K57" s="133"/>
      <c r="L57" s="133"/>
      <c r="M57" s="191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</row>
    <row r="58" spans="1:27" ht="12.75">
      <c r="A58" s="132"/>
      <c r="B58" s="132"/>
      <c r="C58" s="132"/>
      <c r="D58" s="65"/>
      <c r="E58" s="132"/>
      <c r="F58" s="65"/>
      <c r="G58" s="132"/>
      <c r="H58" s="132"/>
      <c r="I58" s="132"/>
      <c r="J58" s="133"/>
      <c r="K58" s="133"/>
      <c r="L58" s="133"/>
      <c r="M58" s="191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</row>
    <row r="59" spans="1:27" ht="12.75">
      <c r="A59" s="132"/>
      <c r="B59" s="132"/>
      <c r="C59" s="132"/>
      <c r="D59" s="65"/>
      <c r="E59" s="132"/>
      <c r="F59" s="65"/>
      <c r="G59" s="132"/>
      <c r="H59" s="132"/>
      <c r="I59" s="132"/>
      <c r="J59" s="133"/>
      <c r="K59" s="133"/>
      <c r="L59" s="133"/>
      <c r="M59" s="191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</row>
    <row r="60" spans="1:27" ht="12.75">
      <c r="A60" s="136"/>
      <c r="B60" s="136"/>
      <c r="C60" s="136"/>
      <c r="D60" s="65"/>
      <c r="E60" s="136"/>
      <c r="F60" s="65"/>
      <c r="G60" s="136"/>
      <c r="H60" s="136"/>
      <c r="I60" s="136"/>
      <c r="J60" s="143"/>
      <c r="K60" s="143"/>
      <c r="L60" s="133"/>
      <c r="M60" s="191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</row>
    <row r="61" spans="1:27" ht="12.75">
      <c r="A61" s="132"/>
      <c r="B61" s="132"/>
      <c r="C61" s="132"/>
      <c r="D61" s="65"/>
      <c r="E61" s="132"/>
      <c r="F61" s="65"/>
      <c r="G61" s="132"/>
      <c r="H61" s="132"/>
      <c r="I61" s="132"/>
      <c r="J61" s="133"/>
      <c r="K61" s="133"/>
      <c r="L61" s="133"/>
      <c r="M61" s="191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</row>
    <row r="62" spans="1:27" ht="12.75">
      <c r="A62" s="132"/>
      <c r="B62" s="132"/>
      <c r="C62" s="132"/>
      <c r="D62" s="65"/>
      <c r="E62" s="132"/>
      <c r="F62" s="65"/>
      <c r="G62" s="132"/>
      <c r="H62" s="132"/>
      <c r="I62" s="132"/>
      <c r="J62" s="133"/>
      <c r="K62" s="133"/>
      <c r="L62" s="133"/>
      <c r="M62" s="191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</row>
    <row r="63" spans="1:27" ht="12.75">
      <c r="A63" s="132"/>
      <c r="B63" s="132"/>
      <c r="C63" s="132"/>
      <c r="D63" s="65"/>
      <c r="E63" s="132"/>
      <c r="F63" s="65"/>
      <c r="G63" s="132"/>
      <c r="H63" s="132"/>
      <c r="I63" s="132"/>
      <c r="J63" s="133"/>
      <c r="K63" s="133"/>
      <c r="L63" s="133"/>
      <c r="M63" s="191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</row>
    <row r="64" spans="1:27" ht="12.75">
      <c r="A64" s="132"/>
      <c r="B64" s="132"/>
      <c r="C64" s="132"/>
      <c r="D64" s="65"/>
      <c r="E64" s="132"/>
      <c r="F64" s="65"/>
      <c r="G64" s="132"/>
      <c r="H64" s="132"/>
      <c r="I64" s="132"/>
      <c r="J64" s="133"/>
      <c r="K64" s="133"/>
      <c r="L64" s="133"/>
      <c r="M64" s="191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</row>
    <row r="65" spans="1:27" ht="12.75">
      <c r="A65" s="132"/>
      <c r="B65" s="132"/>
      <c r="C65" s="132"/>
      <c r="D65" s="65"/>
      <c r="E65" s="132"/>
      <c r="F65" s="65"/>
      <c r="G65" s="132"/>
      <c r="H65" s="132"/>
      <c r="I65" s="132"/>
      <c r="J65" s="133"/>
      <c r="K65" s="133"/>
      <c r="L65" s="143"/>
      <c r="M65" s="199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</row>
    <row r="66" spans="1:27" ht="12.75">
      <c r="A66" s="132"/>
      <c r="B66" s="132"/>
      <c r="C66" s="132"/>
      <c r="D66" s="65"/>
      <c r="E66" s="132"/>
      <c r="F66" s="65"/>
      <c r="G66" s="132"/>
      <c r="H66" s="132"/>
      <c r="I66" s="132"/>
      <c r="J66" s="133"/>
      <c r="K66" s="133"/>
      <c r="L66" s="133"/>
      <c r="M66" s="191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</row>
    <row r="67" spans="1:27" ht="12.75">
      <c r="A67" s="132"/>
      <c r="B67" s="132"/>
      <c r="C67" s="132"/>
      <c r="D67" s="65"/>
      <c r="E67" s="132"/>
      <c r="F67" s="65"/>
      <c r="G67" s="132"/>
      <c r="H67" s="132"/>
      <c r="I67" s="132"/>
      <c r="J67" s="133"/>
      <c r="K67" s="133"/>
      <c r="L67" s="133"/>
      <c r="M67" s="191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</row>
    <row r="68" spans="1:27" ht="12.75">
      <c r="A68" s="132"/>
      <c r="B68" s="132"/>
      <c r="C68" s="132"/>
      <c r="D68" s="65"/>
      <c r="E68" s="132"/>
      <c r="F68" s="65"/>
      <c r="G68" s="132"/>
      <c r="H68" s="132"/>
      <c r="I68" s="132"/>
      <c r="J68" s="133"/>
      <c r="K68" s="133"/>
      <c r="L68" s="133"/>
      <c r="M68" s="191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</row>
    <row r="69" spans="1:27" ht="12.75">
      <c r="A69" s="132"/>
      <c r="B69" s="132"/>
      <c r="C69" s="132"/>
      <c r="D69" s="65"/>
      <c r="E69" s="132"/>
      <c r="F69" s="65"/>
      <c r="G69" s="132"/>
      <c r="H69" s="132"/>
      <c r="I69" s="132"/>
      <c r="J69" s="133"/>
      <c r="K69" s="133"/>
      <c r="L69" s="133"/>
      <c r="M69" s="191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</row>
    <row r="70" spans="1:27" ht="12.75">
      <c r="A70" s="132"/>
      <c r="B70" s="132"/>
      <c r="C70" s="132"/>
      <c r="D70" s="65"/>
      <c r="E70" s="132"/>
      <c r="F70" s="65"/>
      <c r="G70" s="132"/>
      <c r="H70" s="132"/>
      <c r="I70" s="132"/>
      <c r="J70" s="133"/>
      <c r="K70" s="133"/>
      <c r="L70" s="133"/>
      <c r="M70" s="191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</row>
    <row r="71" spans="1:27" ht="12.75">
      <c r="A71" s="132"/>
      <c r="B71" s="132"/>
      <c r="C71" s="132"/>
      <c r="D71" s="65"/>
      <c r="E71" s="132"/>
      <c r="F71" s="65"/>
      <c r="G71" s="132"/>
      <c r="H71" s="132"/>
      <c r="I71" s="132"/>
      <c r="J71" s="133"/>
      <c r="K71" s="133"/>
      <c r="L71" s="133"/>
      <c r="M71" s="191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</row>
    <row r="72" spans="1:27" ht="12.75">
      <c r="A72" s="132"/>
      <c r="B72" s="132"/>
      <c r="C72" s="132"/>
      <c r="D72" s="65"/>
      <c r="E72" s="132"/>
      <c r="F72" s="65"/>
      <c r="G72" s="132"/>
      <c r="H72" s="132"/>
      <c r="I72" s="132"/>
      <c r="J72" s="133"/>
      <c r="K72" s="133"/>
      <c r="L72" s="133"/>
      <c r="M72" s="191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</row>
    <row r="73" spans="1:27" ht="12.75">
      <c r="A73" s="132"/>
      <c r="B73" s="132"/>
      <c r="C73" s="132"/>
      <c r="D73" s="65"/>
      <c r="E73" s="132"/>
      <c r="F73" s="65"/>
      <c r="G73" s="132"/>
      <c r="H73" s="132"/>
      <c r="I73" s="132"/>
      <c r="J73" s="133"/>
      <c r="K73" s="133"/>
      <c r="L73" s="133"/>
      <c r="M73" s="191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</row>
    <row r="74" spans="1:27" ht="12.75">
      <c r="A74" s="132"/>
      <c r="B74" s="132"/>
      <c r="C74" s="132"/>
      <c r="D74" s="65"/>
      <c r="E74" s="132"/>
      <c r="F74" s="65"/>
      <c r="G74" s="132"/>
      <c r="H74" s="132"/>
      <c r="I74" s="132"/>
      <c r="J74" s="133"/>
      <c r="K74" s="133"/>
      <c r="L74" s="133"/>
      <c r="M74" s="191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</row>
    <row r="75" spans="1:27" ht="12.75">
      <c r="A75" s="132"/>
      <c r="B75" s="132"/>
      <c r="C75" s="132"/>
      <c r="D75" s="65"/>
      <c r="E75" s="132"/>
      <c r="F75" s="65"/>
      <c r="G75" s="132"/>
      <c r="H75" s="132"/>
      <c r="I75" s="132"/>
      <c r="J75" s="133"/>
      <c r="K75" s="133"/>
      <c r="L75" s="133"/>
      <c r="M75" s="191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</row>
    <row r="76" spans="1:27" ht="12.75">
      <c r="A76" s="132"/>
      <c r="B76" s="132"/>
      <c r="C76" s="132"/>
      <c r="D76" s="65"/>
      <c r="E76" s="132"/>
      <c r="F76" s="65"/>
      <c r="G76" s="132"/>
      <c r="H76" s="132"/>
      <c r="I76" s="132"/>
      <c r="J76" s="133"/>
      <c r="K76" s="133"/>
      <c r="L76" s="133"/>
      <c r="M76" s="191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</row>
    <row r="77" spans="1:27" ht="12.75">
      <c r="A77" s="132"/>
      <c r="B77" s="132"/>
      <c r="C77" s="132"/>
      <c r="D77" s="65"/>
      <c r="E77" s="132"/>
      <c r="F77" s="65"/>
      <c r="G77" s="132"/>
      <c r="H77" s="132"/>
      <c r="I77" s="132"/>
      <c r="J77" s="133"/>
      <c r="K77" s="133"/>
      <c r="L77" s="133"/>
      <c r="M77" s="191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</row>
    <row r="78" spans="1:27" ht="12.75">
      <c r="A78" s="132"/>
      <c r="B78" s="132"/>
      <c r="C78" s="132"/>
      <c r="D78" s="65"/>
      <c r="E78" s="132"/>
      <c r="F78" s="65"/>
      <c r="G78" s="132"/>
      <c r="H78" s="132"/>
      <c r="I78" s="132"/>
      <c r="J78" s="133"/>
      <c r="K78" s="133"/>
      <c r="L78" s="133"/>
      <c r="M78" s="191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</row>
    <row r="79" spans="1:27" ht="12.75">
      <c r="A79" s="132"/>
      <c r="B79" s="132"/>
      <c r="C79" s="132"/>
      <c r="D79" s="65"/>
      <c r="E79" s="132"/>
      <c r="F79" s="65"/>
      <c r="G79" s="132"/>
      <c r="H79" s="132"/>
      <c r="I79" s="132"/>
      <c r="J79" s="133"/>
      <c r="K79" s="133"/>
      <c r="L79" s="133"/>
      <c r="M79" s="191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</row>
    <row r="80" spans="1:27" ht="12.75">
      <c r="A80" s="132"/>
      <c r="B80" s="132"/>
      <c r="C80" s="132"/>
      <c r="D80" s="65"/>
      <c r="E80" s="132"/>
      <c r="F80" s="65"/>
      <c r="G80" s="132"/>
      <c r="H80" s="132"/>
      <c r="I80" s="132"/>
      <c r="J80" s="133"/>
      <c r="K80" s="133"/>
      <c r="L80" s="133"/>
      <c r="M80" s="191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</row>
    <row r="81" spans="1:27" ht="12.75">
      <c r="A81" s="132"/>
      <c r="B81" s="132"/>
      <c r="C81" s="132"/>
      <c r="D81" s="65"/>
      <c r="E81" s="132"/>
      <c r="F81" s="65"/>
      <c r="G81" s="132"/>
      <c r="H81" s="132"/>
      <c r="I81" s="132"/>
      <c r="J81" s="133"/>
      <c r="K81" s="133"/>
      <c r="L81" s="133"/>
      <c r="M81" s="191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</row>
    <row r="82" spans="1:27" ht="12.75">
      <c r="A82" s="132"/>
      <c r="B82" s="132"/>
      <c r="C82" s="132"/>
      <c r="D82" s="65"/>
      <c r="E82" s="132"/>
      <c r="F82" s="65"/>
      <c r="G82" s="132"/>
      <c r="H82" s="132"/>
      <c r="I82" s="132"/>
      <c r="J82" s="133"/>
      <c r="K82" s="133"/>
      <c r="L82" s="133"/>
      <c r="M82" s="191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</row>
    <row r="83" spans="1:27" ht="12.75">
      <c r="A83" s="65"/>
      <c r="B83" s="65"/>
      <c r="C83" s="132"/>
      <c r="D83" s="65"/>
      <c r="E83" s="132"/>
      <c r="F83" s="65"/>
      <c r="G83" s="65"/>
      <c r="H83" s="65"/>
      <c r="I83" s="65"/>
      <c r="J83" s="133"/>
      <c r="K83" s="133"/>
      <c r="L83" s="133"/>
      <c r="M83" s="191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</row>
    <row r="84" spans="1:27" ht="12.75">
      <c r="A84" s="65"/>
      <c r="B84" s="65"/>
      <c r="C84" s="132"/>
      <c r="D84" s="65"/>
      <c r="E84" s="132"/>
      <c r="F84" s="65"/>
      <c r="G84" s="65"/>
      <c r="H84" s="65"/>
      <c r="I84" s="65"/>
      <c r="J84" s="133"/>
      <c r="K84" s="133"/>
      <c r="L84" s="133"/>
      <c r="M84" s="191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</row>
    <row r="85" spans="1:27" ht="6" customHeight="1">
      <c r="A85" s="134"/>
      <c r="B85" s="141"/>
      <c r="C85" s="142"/>
      <c r="D85" s="141"/>
      <c r="E85" s="134"/>
      <c r="F85" s="134"/>
      <c r="G85" s="134"/>
      <c r="H85" s="134"/>
      <c r="I85" s="134"/>
      <c r="J85" s="133"/>
      <c r="K85" s="133"/>
      <c r="L85" s="133"/>
      <c r="M85" s="191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</row>
    <row r="86" spans="1:27" ht="12.75">
      <c r="A86" s="65"/>
      <c r="B86" s="65"/>
      <c r="C86" s="132"/>
      <c r="D86" s="65"/>
      <c r="E86" s="132"/>
      <c r="F86" s="65"/>
      <c r="G86" s="65"/>
      <c r="H86" s="65"/>
      <c r="I86" s="65"/>
      <c r="J86" s="133"/>
      <c r="K86" s="133"/>
      <c r="L86" s="133"/>
      <c r="M86" s="191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</row>
    <row r="87" spans="1:27" ht="12.75">
      <c r="A87" s="65"/>
      <c r="B87" s="65"/>
      <c r="C87" s="132"/>
      <c r="D87" s="65"/>
      <c r="E87" s="132"/>
      <c r="F87" s="65"/>
      <c r="G87" s="65"/>
      <c r="H87" s="65"/>
      <c r="I87" s="65"/>
      <c r="J87" s="133"/>
      <c r="K87" s="133"/>
      <c r="L87" s="133"/>
      <c r="M87" s="191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</row>
    <row r="88" spans="1:27" ht="12.75">
      <c r="A88" s="65"/>
      <c r="B88" s="65"/>
      <c r="C88" s="132"/>
      <c r="D88" s="65"/>
      <c r="E88" s="132"/>
      <c r="F88" s="65"/>
      <c r="G88" s="65"/>
      <c r="H88" s="65"/>
      <c r="I88" s="65"/>
      <c r="J88" s="133"/>
      <c r="K88" s="133"/>
      <c r="L88" s="133"/>
      <c r="M88" s="191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</row>
    <row r="89" spans="1:27" ht="12.75">
      <c r="A89" s="65"/>
      <c r="B89" s="65"/>
      <c r="C89" s="132"/>
      <c r="D89" s="65"/>
      <c r="E89" s="132"/>
      <c r="F89" s="65"/>
      <c r="G89" s="65"/>
      <c r="H89" s="65"/>
      <c r="I89" s="65"/>
      <c r="J89" s="133"/>
      <c r="K89" s="133"/>
      <c r="L89" s="133"/>
      <c r="M89" s="191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</row>
    <row r="90" spans="1:27" ht="12.75">
      <c r="A90" s="65"/>
      <c r="B90" s="65"/>
      <c r="C90" s="132"/>
      <c r="D90" s="65"/>
      <c r="E90" s="132"/>
      <c r="F90" s="65"/>
      <c r="G90" s="65"/>
      <c r="H90" s="65"/>
      <c r="I90" s="65"/>
      <c r="J90" s="133"/>
      <c r="K90" s="133"/>
      <c r="L90" s="133"/>
      <c r="M90" s="191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</row>
    <row r="91" spans="1:27" ht="12.75">
      <c r="A91" s="65"/>
      <c r="B91" s="65"/>
      <c r="C91" s="132"/>
      <c r="D91" s="65"/>
      <c r="E91" s="132"/>
      <c r="F91" s="65"/>
      <c r="G91" s="65"/>
      <c r="H91" s="65"/>
      <c r="I91" s="65"/>
      <c r="J91" s="133"/>
      <c r="K91" s="133"/>
      <c r="L91" s="133"/>
      <c r="M91" s="191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</row>
    <row r="92" spans="1:27" ht="12.75">
      <c r="A92" s="65"/>
      <c r="B92" s="65"/>
      <c r="C92" s="132"/>
      <c r="D92" s="65"/>
      <c r="E92" s="132"/>
      <c r="F92" s="65"/>
      <c r="G92" s="65"/>
      <c r="H92" s="65"/>
      <c r="I92" s="65"/>
      <c r="J92" s="133"/>
      <c r="K92" s="133"/>
      <c r="L92" s="133"/>
      <c r="M92" s="191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</row>
    <row r="93" spans="1:27" ht="12.75">
      <c r="A93" s="65"/>
      <c r="B93" s="65"/>
      <c r="C93" s="132"/>
      <c r="D93" s="65"/>
      <c r="E93" s="132"/>
      <c r="F93" s="65"/>
      <c r="G93" s="65"/>
      <c r="H93" s="65"/>
      <c r="I93" s="65"/>
      <c r="J93" s="133"/>
      <c r="K93" s="133"/>
      <c r="L93" s="133"/>
      <c r="M93" s="191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</row>
    <row r="94" spans="1:27" ht="12.75">
      <c r="A94" s="65"/>
      <c r="B94" s="65"/>
      <c r="C94" s="132"/>
      <c r="D94" s="65"/>
      <c r="E94" s="132"/>
      <c r="F94" s="65"/>
      <c r="G94" s="65"/>
      <c r="H94" s="65"/>
      <c r="I94" s="65"/>
      <c r="J94" s="133"/>
      <c r="K94" s="133"/>
      <c r="L94" s="133"/>
      <c r="M94" s="191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</row>
    <row r="95" spans="1:27" ht="12.75">
      <c r="A95" s="65"/>
      <c r="B95" s="65"/>
      <c r="C95" s="132"/>
      <c r="D95" s="65"/>
      <c r="E95" s="132"/>
      <c r="F95" s="65"/>
      <c r="G95" s="65"/>
      <c r="H95" s="65"/>
      <c r="I95" s="65"/>
      <c r="J95" s="133"/>
      <c r="K95" s="133"/>
      <c r="L95" s="133"/>
      <c r="M95" s="191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</row>
    <row r="96" spans="1:27" ht="12.75">
      <c r="A96" s="65"/>
      <c r="B96" s="65"/>
      <c r="C96" s="132"/>
      <c r="D96" s="65"/>
      <c r="E96" s="132"/>
      <c r="F96" s="65"/>
      <c r="G96" s="65"/>
      <c r="H96" s="65"/>
      <c r="I96" s="65"/>
      <c r="J96" s="133"/>
      <c r="K96" s="133"/>
      <c r="L96" s="133"/>
      <c r="M96" s="191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</row>
    <row r="97" spans="1:27" ht="12.75">
      <c r="A97" s="65"/>
      <c r="B97" s="65"/>
      <c r="C97" s="132"/>
      <c r="D97" s="65"/>
      <c r="E97" s="132"/>
      <c r="F97" s="65"/>
      <c r="G97" s="65"/>
      <c r="H97" s="65"/>
      <c r="I97" s="65"/>
      <c r="J97" s="133"/>
      <c r="K97" s="133"/>
      <c r="L97" s="133"/>
      <c r="M97" s="191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</row>
    <row r="98" spans="1:27" ht="12.75">
      <c r="A98" s="65"/>
      <c r="B98" s="65"/>
      <c r="C98" s="132"/>
      <c r="D98" s="65"/>
      <c r="E98" s="132"/>
      <c r="F98" s="65"/>
      <c r="G98" s="65"/>
      <c r="H98" s="65"/>
      <c r="I98" s="65"/>
      <c r="J98" s="133"/>
      <c r="K98" s="133"/>
      <c r="L98" s="133"/>
      <c r="M98" s="191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</row>
    <row r="99" spans="1:27" ht="12.75">
      <c r="A99" s="65"/>
      <c r="B99" s="65"/>
      <c r="C99" s="132"/>
      <c r="D99" s="65"/>
      <c r="E99" s="132"/>
      <c r="F99" s="65"/>
      <c r="G99" s="65"/>
      <c r="H99" s="65"/>
      <c r="I99" s="65"/>
      <c r="J99" s="133"/>
      <c r="K99" s="133"/>
      <c r="L99" s="133"/>
      <c r="M99" s="191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</row>
    <row r="100" spans="1:27" ht="12.75">
      <c r="A100" s="65"/>
      <c r="B100" s="65"/>
      <c r="C100" s="132"/>
      <c r="D100" s="65"/>
      <c r="E100" s="132"/>
      <c r="F100" s="65"/>
      <c r="G100" s="65"/>
      <c r="H100" s="65"/>
      <c r="I100" s="65"/>
      <c r="J100" s="133"/>
      <c r="K100" s="133"/>
      <c r="L100" s="133"/>
      <c r="M100" s="191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</row>
    <row r="101" spans="1:27" ht="12.75">
      <c r="A101" s="65"/>
      <c r="B101" s="65"/>
      <c r="C101" s="132"/>
      <c r="D101" s="65"/>
      <c r="E101" s="132"/>
      <c r="F101" s="65"/>
      <c r="G101" s="65"/>
      <c r="H101" s="65"/>
      <c r="I101" s="65"/>
      <c r="J101" s="133"/>
      <c r="K101" s="133"/>
      <c r="L101" s="133"/>
      <c r="M101" s="191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</row>
    <row r="102" spans="1:27" ht="12.75">
      <c r="A102" s="65"/>
      <c r="B102" s="65"/>
      <c r="C102" s="132"/>
      <c r="D102" s="65"/>
      <c r="E102" s="132"/>
      <c r="F102" s="65"/>
      <c r="G102" s="65"/>
      <c r="H102" s="65"/>
      <c r="I102" s="65"/>
      <c r="J102" s="133"/>
      <c r="K102" s="133"/>
      <c r="L102" s="133"/>
      <c r="M102" s="191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</row>
    <row r="103" spans="1:27" ht="12.75">
      <c r="A103" s="65"/>
      <c r="B103" s="65"/>
      <c r="C103" s="132"/>
      <c r="D103" s="65"/>
      <c r="E103" s="132"/>
      <c r="F103" s="65"/>
      <c r="G103" s="65"/>
      <c r="H103" s="65"/>
      <c r="I103" s="65"/>
      <c r="J103" s="133"/>
      <c r="K103" s="133"/>
      <c r="L103" s="133"/>
      <c r="M103" s="191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</row>
    <row r="104" spans="1:27" ht="12.75">
      <c r="A104" s="65"/>
      <c r="B104" s="65"/>
      <c r="C104" s="132"/>
      <c r="D104" s="65"/>
      <c r="E104" s="132"/>
      <c r="F104" s="65"/>
      <c r="G104" s="65"/>
      <c r="H104" s="65"/>
      <c r="I104" s="65"/>
      <c r="J104" s="133"/>
      <c r="K104" s="133"/>
      <c r="L104" s="133"/>
      <c r="M104" s="191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</row>
    <row r="105" spans="1:27" ht="12.75">
      <c r="A105" s="65"/>
      <c r="B105" s="65"/>
      <c r="C105" s="132"/>
      <c r="D105" s="65"/>
      <c r="E105" s="132"/>
      <c r="F105" s="65"/>
      <c r="G105" s="65"/>
      <c r="H105" s="65"/>
      <c r="I105" s="65"/>
      <c r="J105" s="133"/>
      <c r="K105" s="133"/>
      <c r="L105" s="133"/>
      <c r="M105" s="191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</row>
    <row r="106" spans="1:27" ht="12.75">
      <c r="A106" s="65"/>
      <c r="B106" s="65"/>
      <c r="C106" s="132"/>
      <c r="D106" s="65"/>
      <c r="E106" s="132"/>
      <c r="F106" s="65"/>
      <c r="G106" s="65"/>
      <c r="H106" s="65"/>
      <c r="I106" s="65"/>
      <c r="J106" s="133"/>
      <c r="K106" s="133"/>
      <c r="L106" s="133"/>
      <c r="M106" s="191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</row>
    <row r="107" spans="1:27" ht="12.75">
      <c r="A107" s="65"/>
      <c r="B107" s="65"/>
      <c r="C107" s="132"/>
      <c r="D107" s="65"/>
      <c r="E107" s="132"/>
      <c r="F107" s="65"/>
      <c r="G107" s="65"/>
      <c r="H107" s="65"/>
      <c r="I107" s="65"/>
      <c r="J107" s="133"/>
      <c r="K107" s="133"/>
      <c r="L107" s="133"/>
      <c r="M107" s="191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</row>
    <row r="108" spans="1:27" ht="12.75">
      <c r="A108" s="65"/>
      <c r="B108" s="65"/>
      <c r="C108" s="132"/>
      <c r="D108" s="65"/>
      <c r="E108" s="132"/>
      <c r="F108" s="65"/>
      <c r="G108" s="65"/>
      <c r="H108" s="65"/>
      <c r="I108" s="65"/>
      <c r="J108" s="133"/>
      <c r="K108" s="133"/>
      <c r="L108" s="133"/>
      <c r="M108" s="191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</row>
    <row r="109" spans="1:27" ht="12.75">
      <c r="A109" s="65"/>
      <c r="B109" s="65"/>
      <c r="C109" s="132"/>
      <c r="D109" s="65"/>
      <c r="E109" s="132"/>
      <c r="F109" s="65"/>
      <c r="G109" s="65"/>
      <c r="H109" s="65"/>
      <c r="I109" s="65"/>
      <c r="J109" s="133"/>
      <c r="K109" s="133"/>
      <c r="L109" s="133"/>
      <c r="M109" s="191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</row>
    <row r="110" spans="1:27" ht="12.75">
      <c r="A110" s="65"/>
      <c r="B110" s="65"/>
      <c r="C110" s="132"/>
      <c r="D110" s="65"/>
      <c r="E110" s="132"/>
      <c r="F110" s="65"/>
      <c r="G110" s="65"/>
      <c r="H110" s="65"/>
      <c r="I110" s="65"/>
      <c r="J110" s="133"/>
      <c r="K110" s="133"/>
      <c r="L110" s="133"/>
      <c r="M110" s="191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</row>
    <row r="111" spans="1:27" ht="12.75">
      <c r="A111" s="65"/>
      <c r="B111" s="65"/>
      <c r="C111" s="132"/>
      <c r="D111" s="65"/>
      <c r="E111" s="132"/>
      <c r="F111" s="65"/>
      <c r="G111" s="65"/>
      <c r="H111" s="65"/>
      <c r="I111" s="65"/>
      <c r="J111" s="133"/>
      <c r="K111" s="133"/>
      <c r="L111" s="133"/>
      <c r="M111" s="191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</row>
    <row r="112" spans="1:27" ht="12.75">
      <c r="A112" s="65"/>
      <c r="B112" s="65"/>
      <c r="C112" s="132"/>
      <c r="D112" s="65"/>
      <c r="E112" s="132"/>
      <c r="F112" s="65"/>
      <c r="G112" s="65"/>
      <c r="H112" s="65"/>
      <c r="I112" s="65"/>
      <c r="J112" s="133"/>
      <c r="K112" s="133"/>
      <c r="L112" s="133"/>
      <c r="M112" s="191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</row>
    <row r="113" spans="1:27" ht="12.75">
      <c r="A113" s="65"/>
      <c r="B113" s="65"/>
      <c r="C113" s="132"/>
      <c r="D113" s="65"/>
      <c r="E113" s="132"/>
      <c r="F113" s="65"/>
      <c r="G113" s="65"/>
      <c r="H113" s="65"/>
      <c r="I113" s="65"/>
      <c r="J113" s="133"/>
      <c r="K113" s="133"/>
      <c r="L113" s="133"/>
      <c r="M113" s="191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</row>
    <row r="114" spans="1:27" ht="12.75">
      <c r="A114" s="65"/>
      <c r="B114" s="65"/>
      <c r="C114" s="132"/>
      <c r="D114" s="65"/>
      <c r="E114" s="132"/>
      <c r="F114" s="65"/>
      <c r="G114" s="65"/>
      <c r="H114" s="65"/>
      <c r="I114" s="65"/>
      <c r="J114" s="133"/>
      <c r="K114" s="133"/>
      <c r="L114" s="133"/>
      <c r="M114" s="191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</row>
    <row r="115" spans="1:27" ht="12.75">
      <c r="A115" s="65"/>
      <c r="B115" s="65"/>
      <c r="C115" s="132"/>
      <c r="D115" s="65"/>
      <c r="E115" s="132"/>
      <c r="F115" s="65"/>
      <c r="G115" s="65"/>
      <c r="H115" s="65"/>
      <c r="I115" s="65"/>
      <c r="J115" s="133"/>
      <c r="K115" s="133"/>
      <c r="L115" s="133"/>
      <c r="M115" s="191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</row>
    <row r="116" spans="1:27" ht="12.75">
      <c r="A116" s="65"/>
      <c r="B116" s="65"/>
      <c r="C116" s="132"/>
      <c r="D116" s="65"/>
      <c r="E116" s="132"/>
      <c r="F116" s="65"/>
      <c r="G116" s="65"/>
      <c r="H116" s="65"/>
      <c r="I116" s="65"/>
      <c r="J116" s="133"/>
      <c r="K116" s="133"/>
      <c r="L116" s="133"/>
      <c r="M116" s="191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</row>
    <row r="117" spans="1:27" ht="12.75">
      <c r="A117" s="65"/>
      <c r="B117" s="65"/>
      <c r="C117" s="132"/>
      <c r="D117" s="65"/>
      <c r="E117" s="132"/>
      <c r="F117" s="65"/>
      <c r="G117" s="65"/>
      <c r="H117" s="65"/>
      <c r="I117" s="65"/>
      <c r="J117" s="133"/>
      <c r="K117" s="133"/>
      <c r="L117" s="133"/>
      <c r="M117" s="191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</row>
    <row r="118" spans="1:27" ht="12.75">
      <c r="A118" s="65"/>
      <c r="B118" s="65"/>
      <c r="C118" s="132"/>
      <c r="D118" s="65"/>
      <c r="E118" s="132"/>
      <c r="F118" s="65"/>
      <c r="G118" s="65"/>
      <c r="H118" s="65"/>
      <c r="I118" s="65"/>
      <c r="J118" s="133"/>
      <c r="K118" s="133"/>
      <c r="L118" s="133"/>
      <c r="M118" s="191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</row>
    <row r="119" spans="1:27" ht="12.75">
      <c r="A119" s="65"/>
      <c r="B119" s="65"/>
      <c r="C119" s="132"/>
      <c r="D119" s="65"/>
      <c r="E119" s="132"/>
      <c r="F119" s="65"/>
      <c r="G119" s="65"/>
      <c r="H119" s="65"/>
      <c r="I119" s="65"/>
      <c r="J119" s="133"/>
      <c r="K119" s="133"/>
      <c r="L119" s="133"/>
      <c r="M119" s="191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</row>
    <row r="120" spans="1:27" ht="12.75">
      <c r="A120" s="65"/>
      <c r="B120" s="65"/>
      <c r="C120" s="132"/>
      <c r="D120" s="65"/>
      <c r="E120" s="132"/>
      <c r="F120" s="65"/>
      <c r="G120" s="65"/>
      <c r="H120" s="65"/>
      <c r="I120" s="65"/>
      <c r="J120" s="133"/>
      <c r="K120" s="133"/>
      <c r="L120" s="133"/>
      <c r="M120" s="191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</row>
    <row r="121" spans="1:27" ht="12.75">
      <c r="A121" s="65"/>
      <c r="B121" s="65"/>
      <c r="C121" s="132"/>
      <c r="D121" s="65"/>
      <c r="E121" s="132"/>
      <c r="F121" s="65"/>
      <c r="G121" s="65"/>
      <c r="H121" s="65"/>
      <c r="I121" s="65"/>
      <c r="J121" s="133"/>
      <c r="K121" s="133"/>
      <c r="L121" s="133"/>
      <c r="M121" s="191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</row>
    <row r="122" spans="1:27" ht="12.75">
      <c r="A122" s="65"/>
      <c r="B122" s="65"/>
      <c r="C122" s="132"/>
      <c r="D122" s="65"/>
      <c r="E122" s="132"/>
      <c r="F122" s="65"/>
      <c r="G122" s="65"/>
      <c r="H122" s="65"/>
      <c r="I122" s="65"/>
      <c r="J122" s="133"/>
      <c r="K122" s="133"/>
      <c r="L122" s="133"/>
      <c r="M122" s="191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</row>
    <row r="123" spans="1:27" ht="12.75">
      <c r="A123" s="65"/>
      <c r="B123" s="65"/>
      <c r="C123" s="132"/>
      <c r="D123" s="65"/>
      <c r="E123" s="132"/>
      <c r="F123" s="65"/>
      <c r="G123" s="65"/>
      <c r="H123" s="65"/>
      <c r="I123" s="65"/>
      <c r="J123" s="133"/>
      <c r="K123" s="133"/>
      <c r="L123" s="133"/>
      <c r="M123" s="191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</row>
    <row r="124" spans="1:27" ht="12.75">
      <c r="A124" s="65"/>
      <c r="B124" s="65"/>
      <c r="C124" s="132"/>
      <c r="D124" s="65"/>
      <c r="E124" s="132"/>
      <c r="F124" s="65"/>
      <c r="G124" s="65"/>
      <c r="H124" s="65"/>
      <c r="I124" s="65"/>
      <c r="J124" s="133"/>
      <c r="K124" s="133"/>
      <c r="L124" s="133"/>
      <c r="M124" s="191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</row>
    <row r="125" spans="1:27" ht="12.75">
      <c r="A125" s="65"/>
      <c r="B125" s="65"/>
      <c r="C125" s="132"/>
      <c r="D125" s="65"/>
      <c r="E125" s="132"/>
      <c r="F125" s="65"/>
      <c r="G125" s="65"/>
      <c r="H125" s="65"/>
      <c r="I125" s="65"/>
      <c r="J125" s="133"/>
      <c r="K125" s="133"/>
      <c r="L125" s="133"/>
      <c r="M125" s="191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</row>
    <row r="126" spans="1:27" ht="12.75">
      <c r="A126" s="65"/>
      <c r="B126" s="65"/>
      <c r="C126" s="132"/>
      <c r="D126" s="65"/>
      <c r="E126" s="132"/>
      <c r="F126" s="65"/>
      <c r="G126" s="65"/>
      <c r="H126" s="65"/>
      <c r="I126" s="65"/>
      <c r="J126" s="133"/>
      <c r="K126" s="133"/>
      <c r="L126" s="133"/>
      <c r="M126" s="191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</row>
    <row r="127" spans="1:27" ht="12.75">
      <c r="A127" s="65"/>
      <c r="B127" s="65"/>
      <c r="C127" s="132"/>
      <c r="D127" s="65"/>
      <c r="E127" s="132"/>
      <c r="F127" s="65"/>
      <c r="G127" s="65"/>
      <c r="H127" s="65"/>
      <c r="I127" s="65"/>
      <c r="J127" s="133"/>
      <c r="K127" s="133"/>
      <c r="L127" s="133"/>
      <c r="M127" s="191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</row>
    <row r="128" spans="1:27" ht="12.75">
      <c r="A128" s="65"/>
      <c r="B128" s="65"/>
      <c r="C128" s="132"/>
      <c r="D128" s="65"/>
      <c r="E128" s="132"/>
      <c r="F128" s="65"/>
      <c r="G128" s="65"/>
      <c r="H128" s="65"/>
      <c r="I128" s="65"/>
      <c r="J128" s="133"/>
      <c r="K128" s="133"/>
      <c r="L128" s="133"/>
      <c r="M128" s="191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</row>
    <row r="129" spans="1:27" ht="12.75">
      <c r="A129" s="65"/>
      <c r="B129" s="65"/>
      <c r="C129" s="132"/>
      <c r="D129" s="65"/>
      <c r="E129" s="132"/>
      <c r="F129" s="65"/>
      <c r="G129" s="65"/>
      <c r="H129" s="65"/>
      <c r="I129" s="65"/>
      <c r="J129" s="133"/>
      <c r="K129" s="133"/>
      <c r="L129" s="133"/>
      <c r="M129" s="191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</row>
    <row r="130" spans="1:27" ht="12.75">
      <c r="A130" s="65"/>
      <c r="B130" s="65"/>
      <c r="C130" s="132"/>
      <c r="D130" s="65"/>
      <c r="E130" s="132"/>
      <c r="F130" s="65"/>
      <c r="G130" s="65"/>
      <c r="H130" s="65"/>
      <c r="I130" s="65"/>
      <c r="J130" s="133"/>
      <c r="K130" s="133"/>
      <c r="L130" s="133"/>
      <c r="M130" s="191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</row>
    <row r="131" spans="1:27" ht="12.75">
      <c r="A131" s="65"/>
      <c r="B131" s="65"/>
      <c r="C131" s="132"/>
      <c r="D131" s="65"/>
      <c r="E131" s="132"/>
      <c r="F131" s="65"/>
      <c r="G131" s="65"/>
      <c r="H131" s="65"/>
      <c r="I131" s="65"/>
      <c r="J131" s="133"/>
      <c r="K131" s="133"/>
      <c r="L131" s="133"/>
      <c r="M131" s="191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</row>
    <row r="132" spans="1:27" ht="12.75">
      <c r="A132" s="65"/>
      <c r="B132" s="65"/>
      <c r="C132" s="132"/>
      <c r="D132" s="65"/>
      <c r="E132" s="132"/>
      <c r="F132" s="65"/>
      <c r="G132" s="65"/>
      <c r="H132" s="65"/>
      <c r="I132" s="65"/>
      <c r="J132" s="133"/>
      <c r="K132" s="133"/>
      <c r="L132" s="133"/>
      <c r="M132" s="191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</row>
    <row r="133" spans="1:27" ht="12.75">
      <c r="A133" s="65"/>
      <c r="B133" s="65"/>
      <c r="C133" s="132"/>
      <c r="D133" s="65"/>
      <c r="E133" s="132"/>
      <c r="F133" s="65"/>
      <c r="G133" s="65"/>
      <c r="H133" s="65"/>
      <c r="I133" s="65"/>
      <c r="J133" s="133"/>
      <c r="K133" s="133"/>
      <c r="L133" s="133"/>
      <c r="M133" s="191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</row>
    <row r="134" spans="1:27" ht="12.75">
      <c r="A134" s="65"/>
      <c r="B134" s="65"/>
      <c r="C134" s="132"/>
      <c r="D134" s="65"/>
      <c r="E134" s="132"/>
      <c r="F134" s="65"/>
      <c r="G134" s="65"/>
      <c r="H134" s="65"/>
      <c r="I134" s="65"/>
      <c r="J134" s="133"/>
      <c r="K134" s="133"/>
      <c r="L134" s="133"/>
      <c r="M134" s="191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</row>
    <row r="135" spans="1:27" ht="12.75">
      <c r="A135" s="65"/>
      <c r="B135" s="65"/>
      <c r="C135" s="132"/>
      <c r="D135" s="65"/>
      <c r="E135" s="132"/>
      <c r="F135" s="65"/>
      <c r="G135" s="65"/>
      <c r="H135" s="65"/>
      <c r="I135" s="65"/>
      <c r="J135" s="133"/>
      <c r="K135" s="133"/>
      <c r="L135" s="133"/>
      <c r="M135" s="191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</row>
    <row r="136" spans="1:27" ht="12.75">
      <c r="A136" s="65"/>
      <c r="B136" s="65"/>
      <c r="C136" s="132"/>
      <c r="D136" s="65"/>
      <c r="E136" s="132"/>
      <c r="F136" s="65"/>
      <c r="G136" s="65"/>
      <c r="H136" s="65"/>
      <c r="I136" s="65"/>
      <c r="J136" s="133"/>
      <c r="K136" s="133"/>
      <c r="L136" s="133"/>
      <c r="M136" s="191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</row>
    <row r="137" spans="1:27" ht="12.75">
      <c r="A137" s="65"/>
      <c r="B137" s="65"/>
      <c r="C137" s="132"/>
      <c r="D137" s="65"/>
      <c r="E137" s="132"/>
      <c r="F137" s="65"/>
      <c r="G137" s="65"/>
      <c r="H137" s="65"/>
      <c r="I137" s="65"/>
      <c r="J137" s="133"/>
      <c r="K137" s="133"/>
      <c r="L137" s="133"/>
      <c r="M137" s="191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</row>
    <row r="138" spans="1:27" ht="12.75">
      <c r="A138" s="65"/>
      <c r="B138" s="65"/>
      <c r="C138" s="132"/>
      <c r="D138" s="65"/>
      <c r="E138" s="132"/>
      <c r="F138" s="65"/>
      <c r="G138" s="65"/>
      <c r="H138" s="65"/>
      <c r="I138" s="65"/>
      <c r="J138" s="133"/>
      <c r="K138" s="133"/>
      <c r="L138" s="133"/>
      <c r="M138" s="191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</row>
    <row r="139" spans="1:27" ht="12.75">
      <c r="A139" s="65"/>
      <c r="B139" s="65"/>
      <c r="C139" s="132"/>
      <c r="D139" s="65"/>
      <c r="E139" s="132"/>
      <c r="F139" s="65"/>
      <c r="G139" s="65"/>
      <c r="H139" s="65"/>
      <c r="I139" s="65"/>
      <c r="J139" s="133"/>
      <c r="K139" s="133"/>
      <c r="L139" s="133"/>
      <c r="M139" s="191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</row>
    <row r="140" spans="1:27" ht="12.75">
      <c r="A140" s="65"/>
      <c r="B140" s="65"/>
      <c r="C140" s="132"/>
      <c r="D140" s="65"/>
      <c r="E140" s="132"/>
      <c r="F140" s="65"/>
      <c r="G140" s="65"/>
      <c r="H140" s="65"/>
      <c r="I140" s="65"/>
      <c r="J140" s="133"/>
      <c r="K140" s="133"/>
      <c r="L140" s="133"/>
      <c r="M140" s="191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</row>
    <row r="141" spans="1:27" ht="12.75">
      <c r="A141" s="65"/>
      <c r="B141" s="65"/>
      <c r="C141" s="132"/>
      <c r="D141" s="65"/>
      <c r="E141" s="132"/>
      <c r="F141" s="65"/>
      <c r="G141" s="65"/>
      <c r="H141" s="65"/>
      <c r="I141" s="65"/>
      <c r="J141" s="133"/>
      <c r="K141" s="133"/>
      <c r="L141" s="133"/>
      <c r="M141" s="191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</row>
    <row r="142" spans="1:27" ht="12.75">
      <c r="A142" s="65"/>
      <c r="B142" s="65"/>
      <c r="C142" s="132"/>
      <c r="D142" s="65"/>
      <c r="E142" s="132"/>
      <c r="F142" s="65"/>
      <c r="G142" s="65"/>
      <c r="H142" s="65"/>
      <c r="I142" s="65"/>
      <c r="J142" s="133"/>
      <c r="K142" s="133"/>
      <c r="L142" s="133"/>
      <c r="M142" s="191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</row>
    <row r="143" spans="1:27" ht="12.75">
      <c r="A143" s="65"/>
      <c r="B143" s="65"/>
      <c r="C143" s="132"/>
      <c r="D143" s="65"/>
      <c r="E143" s="132"/>
      <c r="F143" s="65"/>
      <c r="G143" s="65"/>
      <c r="H143" s="65"/>
      <c r="I143" s="65"/>
      <c r="J143" s="133"/>
      <c r="K143" s="133"/>
      <c r="L143" s="133"/>
      <c r="M143" s="191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</row>
    <row r="144" spans="1:27" ht="12.75">
      <c r="A144" s="65"/>
      <c r="B144" s="65"/>
      <c r="C144" s="132"/>
      <c r="D144" s="65"/>
      <c r="E144" s="132"/>
      <c r="F144" s="65"/>
      <c r="G144" s="65"/>
      <c r="H144" s="65"/>
      <c r="I144" s="65"/>
      <c r="J144" s="133"/>
      <c r="K144" s="133"/>
      <c r="L144" s="133"/>
      <c r="M144" s="191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</row>
    <row r="145" spans="1:27" ht="12.75">
      <c r="A145" s="65"/>
      <c r="B145" s="65"/>
      <c r="C145" s="132"/>
      <c r="D145" s="65"/>
      <c r="E145" s="132"/>
      <c r="F145" s="65"/>
      <c r="G145" s="65"/>
      <c r="H145" s="65"/>
      <c r="I145" s="65"/>
      <c r="J145" s="133"/>
      <c r="K145" s="133"/>
      <c r="L145" s="133"/>
      <c r="M145" s="191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</row>
    <row r="146" spans="1:27" ht="12.75">
      <c r="A146" s="65"/>
      <c r="B146" s="65"/>
      <c r="C146" s="132"/>
      <c r="D146" s="65"/>
      <c r="E146" s="132"/>
      <c r="F146" s="65"/>
      <c r="G146" s="65"/>
      <c r="H146" s="65"/>
      <c r="I146" s="65"/>
      <c r="J146" s="133"/>
      <c r="K146" s="133"/>
      <c r="L146" s="133"/>
      <c r="M146" s="191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</row>
    <row r="147" spans="1:27" ht="12.75">
      <c r="A147" s="65"/>
      <c r="B147" s="65"/>
      <c r="C147" s="132"/>
      <c r="D147" s="65"/>
      <c r="E147" s="132"/>
      <c r="F147" s="65"/>
      <c r="G147" s="65"/>
      <c r="H147" s="65"/>
      <c r="I147" s="65"/>
      <c r="J147" s="133"/>
      <c r="K147" s="133"/>
      <c r="L147" s="133"/>
      <c r="M147" s="191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</row>
    <row r="148" spans="1:27" ht="12.75">
      <c r="A148" s="65"/>
      <c r="B148" s="65"/>
      <c r="C148" s="132"/>
      <c r="D148" s="65"/>
      <c r="E148" s="132"/>
      <c r="F148" s="65"/>
      <c r="G148" s="65"/>
      <c r="H148" s="65"/>
      <c r="I148" s="65"/>
      <c r="J148" s="133"/>
      <c r="K148" s="133"/>
      <c r="L148" s="133"/>
      <c r="M148" s="191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</row>
    <row r="149" spans="1:27" ht="12.75">
      <c r="A149" s="65"/>
      <c r="B149" s="65"/>
      <c r="C149" s="132"/>
      <c r="D149" s="65"/>
      <c r="E149" s="132"/>
      <c r="F149" s="65"/>
      <c r="G149" s="65"/>
      <c r="H149" s="65"/>
      <c r="I149" s="65"/>
      <c r="J149" s="133"/>
      <c r="K149" s="133"/>
      <c r="L149" s="133"/>
      <c r="M149" s="191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</row>
    <row r="150" spans="1:27" ht="12.75">
      <c r="A150" s="65"/>
      <c r="B150" s="65"/>
      <c r="C150" s="132"/>
      <c r="D150" s="65"/>
      <c r="E150" s="132"/>
      <c r="F150" s="65"/>
      <c r="G150" s="65"/>
      <c r="H150" s="65"/>
      <c r="I150" s="65"/>
      <c r="J150" s="133"/>
      <c r="K150" s="133"/>
      <c r="L150" s="133"/>
      <c r="M150" s="191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</row>
    <row r="151" spans="1:27" ht="12.75">
      <c r="A151" s="65"/>
      <c r="B151" s="65"/>
      <c r="C151" s="132"/>
      <c r="D151" s="65"/>
      <c r="E151" s="132"/>
      <c r="F151" s="65"/>
      <c r="G151" s="65"/>
      <c r="H151" s="65"/>
      <c r="I151" s="65"/>
      <c r="J151" s="133"/>
      <c r="K151" s="133"/>
      <c r="L151" s="133"/>
      <c r="M151" s="191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</row>
    <row r="152" spans="1:27" ht="12.75">
      <c r="A152" s="65"/>
      <c r="B152" s="65"/>
      <c r="C152" s="132"/>
      <c r="D152" s="65"/>
      <c r="E152" s="132"/>
      <c r="F152" s="65"/>
      <c r="G152" s="65"/>
      <c r="H152" s="65"/>
      <c r="I152" s="65"/>
      <c r="J152" s="133"/>
      <c r="K152" s="133"/>
      <c r="L152" s="133"/>
      <c r="M152" s="191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</row>
    <row r="153" spans="1:27" ht="12.75">
      <c r="A153" s="65"/>
      <c r="B153" s="65"/>
      <c r="C153" s="132"/>
      <c r="D153" s="65"/>
      <c r="E153" s="132"/>
      <c r="F153" s="65"/>
      <c r="G153" s="65"/>
      <c r="H153" s="65"/>
      <c r="I153" s="65"/>
      <c r="J153" s="133"/>
      <c r="K153" s="133"/>
      <c r="L153" s="133"/>
      <c r="M153" s="191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</row>
    <row r="154" spans="1:27" ht="12.75">
      <c r="A154" s="65"/>
      <c r="B154" s="65"/>
      <c r="C154" s="132"/>
      <c r="D154" s="65"/>
      <c r="E154" s="132"/>
      <c r="F154" s="65"/>
      <c r="G154" s="65"/>
      <c r="H154" s="65"/>
      <c r="I154" s="65"/>
      <c r="J154" s="133"/>
      <c r="K154" s="133"/>
      <c r="L154" s="133"/>
      <c r="M154" s="191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</row>
    <row r="155" spans="1:27" ht="12.75">
      <c r="A155" s="65"/>
      <c r="B155" s="65"/>
      <c r="C155" s="132"/>
      <c r="D155" s="65"/>
      <c r="E155" s="132"/>
      <c r="F155" s="65"/>
      <c r="G155" s="65"/>
      <c r="H155" s="65"/>
      <c r="I155" s="65"/>
      <c r="J155" s="133"/>
      <c r="K155" s="133"/>
      <c r="L155" s="133"/>
      <c r="M155" s="191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</row>
    <row r="156" spans="1:27" ht="12.75">
      <c r="A156" s="65"/>
      <c r="B156" s="65"/>
      <c r="C156" s="132"/>
      <c r="D156" s="65"/>
      <c r="E156" s="132"/>
      <c r="F156" s="65"/>
      <c r="G156" s="65"/>
      <c r="H156" s="65"/>
      <c r="I156" s="65"/>
      <c r="J156" s="133"/>
      <c r="K156" s="133"/>
      <c r="L156" s="133"/>
      <c r="M156" s="191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</row>
    <row r="157" spans="1:27" ht="12.75">
      <c r="A157" s="65"/>
      <c r="B157" s="65"/>
      <c r="C157" s="132"/>
      <c r="D157" s="65"/>
      <c r="E157" s="132"/>
      <c r="F157" s="65"/>
      <c r="G157" s="65"/>
      <c r="H157" s="65"/>
      <c r="I157" s="65"/>
      <c r="J157" s="133"/>
      <c r="K157" s="133"/>
      <c r="L157" s="133"/>
      <c r="M157" s="191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</row>
    <row r="158" spans="1:27" ht="12.75">
      <c r="A158" s="65"/>
      <c r="B158" s="65"/>
      <c r="C158" s="132"/>
      <c r="D158" s="65"/>
      <c r="E158" s="132"/>
      <c r="F158" s="65"/>
      <c r="G158" s="65"/>
      <c r="H158" s="65"/>
      <c r="I158" s="65"/>
      <c r="J158" s="133"/>
      <c r="K158" s="133"/>
      <c r="L158" s="133"/>
      <c r="M158" s="191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</row>
    <row r="159" spans="1:27" ht="12.75">
      <c r="A159" s="65"/>
      <c r="B159" s="65"/>
      <c r="C159" s="132"/>
      <c r="D159" s="65"/>
      <c r="E159" s="132"/>
      <c r="F159" s="65"/>
      <c r="G159" s="65"/>
      <c r="H159" s="65"/>
      <c r="I159" s="65"/>
      <c r="J159" s="133"/>
      <c r="K159" s="133"/>
      <c r="L159" s="133"/>
      <c r="M159" s="191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</row>
    <row r="160" spans="1:27" ht="12.75">
      <c r="A160" s="65"/>
      <c r="B160" s="65"/>
      <c r="C160" s="132"/>
      <c r="D160" s="65"/>
      <c r="E160" s="132"/>
      <c r="F160" s="65"/>
      <c r="G160" s="65"/>
      <c r="H160" s="65"/>
      <c r="I160" s="65"/>
      <c r="J160" s="133"/>
      <c r="K160" s="133"/>
      <c r="L160" s="133"/>
      <c r="M160" s="191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</row>
    <row r="161" spans="1:27" ht="12.75">
      <c r="A161" s="65"/>
      <c r="B161" s="65"/>
      <c r="C161" s="132"/>
      <c r="D161" s="65"/>
      <c r="E161" s="132"/>
      <c r="F161" s="65"/>
      <c r="G161" s="65"/>
      <c r="H161" s="65"/>
      <c r="I161" s="65"/>
      <c r="J161" s="133"/>
      <c r="K161" s="133"/>
      <c r="L161" s="133"/>
      <c r="M161" s="191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</row>
    <row r="162" spans="1:27" ht="12.75">
      <c r="A162" s="65"/>
      <c r="B162" s="65"/>
      <c r="C162" s="132"/>
      <c r="D162" s="65"/>
      <c r="E162" s="132"/>
      <c r="F162" s="65"/>
      <c r="G162" s="65"/>
      <c r="H162" s="65"/>
      <c r="I162" s="65"/>
      <c r="J162" s="133"/>
      <c r="K162" s="133"/>
      <c r="L162" s="133"/>
      <c r="M162" s="191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</row>
    <row r="163" spans="1:27" ht="12.75">
      <c r="A163" s="65"/>
      <c r="B163" s="65"/>
      <c r="C163" s="132"/>
      <c r="D163" s="65"/>
      <c r="E163" s="132"/>
      <c r="F163" s="65"/>
      <c r="G163" s="65"/>
      <c r="H163" s="65"/>
      <c r="I163" s="65"/>
      <c r="J163" s="133"/>
      <c r="K163" s="133"/>
      <c r="L163" s="133"/>
      <c r="M163" s="191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</row>
    <row r="164" spans="1:27" ht="12.75">
      <c r="A164" s="65"/>
      <c r="B164" s="65"/>
      <c r="C164" s="132"/>
      <c r="D164" s="65"/>
      <c r="E164" s="132"/>
      <c r="F164" s="65"/>
      <c r="G164" s="65"/>
      <c r="H164" s="65"/>
      <c r="I164" s="65"/>
      <c r="J164" s="133"/>
      <c r="K164" s="133"/>
      <c r="L164" s="133"/>
      <c r="M164" s="191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</row>
    <row r="165" spans="1:27" ht="12.75">
      <c r="A165" s="65"/>
      <c r="B165" s="65"/>
      <c r="C165" s="132"/>
      <c r="D165" s="65"/>
      <c r="E165" s="132"/>
      <c r="F165" s="65"/>
      <c r="G165" s="65"/>
      <c r="H165" s="65"/>
      <c r="I165" s="65"/>
      <c r="J165" s="133"/>
      <c r="K165" s="133"/>
      <c r="L165" s="133"/>
      <c r="M165" s="191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</row>
    <row r="166" spans="1:27" ht="12.75">
      <c r="A166" s="65"/>
      <c r="B166" s="65"/>
      <c r="C166" s="132"/>
      <c r="D166" s="65"/>
      <c r="E166" s="132"/>
      <c r="F166" s="65"/>
      <c r="G166" s="65"/>
      <c r="H166" s="65"/>
      <c r="I166" s="65"/>
      <c r="J166" s="133"/>
      <c r="K166" s="133"/>
      <c r="L166" s="133"/>
      <c r="M166" s="191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</row>
    <row r="167" spans="1:27" ht="12.75">
      <c r="A167" s="65"/>
      <c r="B167" s="65"/>
      <c r="C167" s="132"/>
      <c r="D167" s="65"/>
      <c r="E167" s="132"/>
      <c r="F167" s="65"/>
      <c r="G167" s="65"/>
      <c r="H167" s="65"/>
      <c r="I167" s="65"/>
      <c r="J167" s="133"/>
      <c r="K167" s="133"/>
      <c r="L167" s="133"/>
      <c r="M167" s="191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</row>
    <row r="168" spans="1:27" ht="12.75">
      <c r="A168" s="65"/>
      <c r="B168" s="65"/>
      <c r="C168" s="132"/>
      <c r="D168" s="65"/>
      <c r="E168" s="132"/>
      <c r="F168" s="65"/>
      <c r="G168" s="65"/>
      <c r="H168" s="65"/>
      <c r="I168" s="65"/>
      <c r="J168" s="133"/>
      <c r="K168" s="133"/>
      <c r="L168" s="133"/>
      <c r="M168" s="191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</row>
    <row r="169" spans="1:27" ht="12.75">
      <c r="A169" s="65"/>
      <c r="B169" s="65"/>
      <c r="C169" s="132"/>
      <c r="D169" s="65"/>
      <c r="E169" s="132"/>
      <c r="F169" s="65"/>
      <c r="G169" s="65"/>
      <c r="H169" s="65"/>
      <c r="I169" s="65"/>
      <c r="J169" s="133"/>
      <c r="K169" s="133"/>
      <c r="L169" s="133"/>
      <c r="M169" s="191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</row>
    <row r="170" spans="1:27" ht="12.75">
      <c r="A170" s="65"/>
      <c r="B170" s="65"/>
      <c r="C170" s="132"/>
      <c r="D170" s="65"/>
      <c r="E170" s="132"/>
      <c r="F170" s="65"/>
      <c r="G170" s="65"/>
      <c r="H170" s="65"/>
      <c r="I170" s="65"/>
      <c r="J170" s="133"/>
      <c r="K170" s="133"/>
      <c r="L170" s="133"/>
      <c r="M170" s="191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</row>
    <row r="171" spans="1:27" ht="12.75">
      <c r="A171" s="65"/>
      <c r="B171" s="65"/>
      <c r="C171" s="132"/>
      <c r="D171" s="65"/>
      <c r="E171" s="132"/>
      <c r="F171" s="65"/>
      <c r="G171" s="65"/>
      <c r="H171" s="65"/>
      <c r="I171" s="65"/>
      <c r="J171" s="133"/>
      <c r="K171" s="133"/>
      <c r="L171" s="133"/>
      <c r="M171" s="191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</row>
    <row r="172" spans="1:27" ht="12.75">
      <c r="A172" s="65"/>
      <c r="B172" s="65"/>
      <c r="C172" s="132"/>
      <c r="D172" s="65"/>
      <c r="E172" s="132"/>
      <c r="F172" s="65"/>
      <c r="G172" s="65"/>
      <c r="H172" s="65"/>
      <c r="I172" s="65"/>
      <c r="J172" s="133"/>
      <c r="K172" s="133"/>
      <c r="L172" s="133"/>
      <c r="M172" s="191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</row>
    <row r="173" spans="1:27" ht="12.75">
      <c r="A173" s="65"/>
      <c r="B173" s="65"/>
      <c r="C173" s="132"/>
      <c r="D173" s="65"/>
      <c r="E173" s="132"/>
      <c r="F173" s="65"/>
      <c r="G173" s="65"/>
      <c r="H173" s="65"/>
      <c r="I173" s="65"/>
      <c r="J173" s="133"/>
      <c r="K173" s="133"/>
      <c r="L173" s="133"/>
      <c r="M173" s="191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</row>
    <row r="174" spans="1:27" ht="12.75">
      <c r="A174" s="65"/>
      <c r="B174" s="65"/>
      <c r="C174" s="132"/>
      <c r="D174" s="65"/>
      <c r="E174" s="132"/>
      <c r="F174" s="65"/>
      <c r="G174" s="65"/>
      <c r="H174" s="65"/>
      <c r="I174" s="65"/>
      <c r="J174" s="133"/>
      <c r="K174" s="133"/>
      <c r="L174" s="133"/>
      <c r="M174" s="191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</row>
    <row r="175" spans="1:27" ht="12.75">
      <c r="A175" s="65"/>
      <c r="B175" s="65"/>
      <c r="C175" s="132"/>
      <c r="D175" s="65"/>
      <c r="E175" s="132"/>
      <c r="F175" s="65"/>
      <c r="G175" s="65"/>
      <c r="H175" s="65"/>
      <c r="I175" s="65"/>
      <c r="J175" s="133"/>
      <c r="K175" s="133"/>
      <c r="L175" s="133"/>
      <c r="M175" s="191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</row>
    <row r="176" spans="1:27" ht="12.75">
      <c r="A176" s="65"/>
      <c r="B176" s="65"/>
      <c r="C176" s="132"/>
      <c r="D176" s="65"/>
      <c r="E176" s="132"/>
      <c r="F176" s="65"/>
      <c r="G176" s="65"/>
      <c r="H176" s="65"/>
      <c r="I176" s="65"/>
      <c r="J176" s="133"/>
      <c r="K176" s="133"/>
      <c r="L176" s="133"/>
      <c r="M176" s="191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</row>
    <row r="177" spans="1:27" ht="12.75">
      <c r="A177" s="65"/>
      <c r="B177" s="65"/>
      <c r="C177" s="132"/>
      <c r="D177" s="65"/>
      <c r="E177" s="132"/>
      <c r="F177" s="65"/>
      <c r="G177" s="65"/>
      <c r="H177" s="65"/>
      <c r="I177" s="65"/>
      <c r="J177" s="133"/>
      <c r="K177" s="133"/>
      <c r="L177" s="133"/>
      <c r="M177" s="191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</row>
    <row r="178" spans="1:27" ht="12.75">
      <c r="A178" s="65"/>
      <c r="B178" s="65"/>
      <c r="C178" s="132"/>
      <c r="D178" s="65"/>
      <c r="E178" s="132"/>
      <c r="F178" s="65"/>
      <c r="G178" s="65"/>
      <c r="H178" s="65"/>
      <c r="I178" s="65"/>
      <c r="J178" s="133"/>
      <c r="K178" s="133"/>
      <c r="L178" s="133"/>
      <c r="M178" s="191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</row>
    <row r="179" spans="1:27" ht="12.75">
      <c r="A179" s="65"/>
      <c r="B179" s="65"/>
      <c r="C179" s="132"/>
      <c r="D179" s="65"/>
      <c r="E179" s="132"/>
      <c r="F179" s="65"/>
      <c r="G179" s="65"/>
      <c r="H179" s="65"/>
      <c r="I179" s="65"/>
      <c r="J179" s="133"/>
      <c r="K179" s="133"/>
      <c r="L179" s="133"/>
      <c r="M179" s="191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</row>
    <row r="180" spans="1:27" ht="12.75">
      <c r="A180" s="65"/>
      <c r="B180" s="65"/>
      <c r="C180" s="132"/>
      <c r="D180" s="65"/>
      <c r="E180" s="132"/>
      <c r="F180" s="65"/>
      <c r="G180" s="65"/>
      <c r="H180" s="65"/>
      <c r="I180" s="65"/>
      <c r="J180" s="133"/>
      <c r="K180" s="133"/>
      <c r="L180" s="133"/>
      <c r="M180" s="191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</row>
    <row r="181" spans="1:27" ht="12.75">
      <c r="A181" s="65"/>
      <c r="B181" s="65"/>
      <c r="C181" s="132"/>
      <c r="D181" s="65"/>
      <c r="E181" s="132"/>
      <c r="F181" s="65"/>
      <c r="G181" s="65"/>
      <c r="H181" s="65"/>
      <c r="I181" s="65"/>
      <c r="J181" s="133"/>
      <c r="K181" s="133"/>
      <c r="L181" s="133"/>
      <c r="M181" s="191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</row>
    <row r="182" spans="1:27" ht="12.75">
      <c r="A182" s="65"/>
      <c r="B182" s="65"/>
      <c r="C182" s="132"/>
      <c r="D182" s="65"/>
      <c r="E182" s="132"/>
      <c r="F182" s="65"/>
      <c r="G182" s="65"/>
      <c r="H182" s="65"/>
      <c r="I182" s="65"/>
      <c r="J182" s="133"/>
      <c r="K182" s="133"/>
      <c r="L182" s="133"/>
      <c r="M182" s="191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</row>
    <row r="183" spans="1:27" ht="12.75">
      <c r="A183" s="65"/>
      <c r="B183" s="65"/>
      <c r="C183" s="132"/>
      <c r="D183" s="65"/>
      <c r="E183" s="132"/>
      <c r="F183" s="65"/>
      <c r="G183" s="65"/>
      <c r="H183" s="65"/>
      <c r="I183" s="65"/>
      <c r="J183" s="133"/>
      <c r="K183" s="133"/>
      <c r="L183" s="133"/>
      <c r="M183" s="191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</row>
    <row r="184" spans="1:27" ht="12.75">
      <c r="A184" s="65"/>
      <c r="B184" s="65"/>
      <c r="C184" s="132"/>
      <c r="D184" s="65"/>
      <c r="E184" s="132"/>
      <c r="F184" s="65"/>
      <c r="G184" s="65"/>
      <c r="H184" s="65"/>
      <c r="I184" s="65"/>
      <c r="J184" s="133"/>
      <c r="K184" s="133"/>
      <c r="L184" s="133"/>
      <c r="M184" s="191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</row>
    <row r="185" spans="1:27" ht="12.75">
      <c r="A185" s="65"/>
      <c r="B185" s="65"/>
      <c r="C185" s="132"/>
      <c r="D185" s="65"/>
      <c r="E185" s="132"/>
      <c r="F185" s="65"/>
      <c r="G185" s="65"/>
      <c r="H185" s="65"/>
      <c r="I185" s="65"/>
      <c r="J185" s="133"/>
      <c r="K185" s="133"/>
      <c r="L185" s="133"/>
      <c r="M185" s="191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</row>
    <row r="186" spans="1:27" ht="14.25" customHeight="1">
      <c r="A186" s="65"/>
      <c r="B186" s="65"/>
      <c r="C186" s="132"/>
      <c r="D186" s="65"/>
      <c r="E186" s="132"/>
      <c r="F186" s="65"/>
      <c r="G186" s="65"/>
      <c r="H186" s="65"/>
      <c r="I186" s="65"/>
      <c r="J186" s="133"/>
      <c r="K186" s="133"/>
      <c r="L186" s="133"/>
      <c r="M186" s="191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</row>
    <row r="187" spans="1:27" ht="12.75">
      <c r="A187" s="65"/>
      <c r="B187" s="65"/>
      <c r="C187" s="132"/>
      <c r="D187" s="65"/>
      <c r="E187" s="132"/>
      <c r="F187" s="65"/>
      <c r="G187" s="65"/>
      <c r="H187" s="65"/>
      <c r="I187" s="65"/>
      <c r="J187" s="133"/>
      <c r="K187" s="133"/>
      <c r="L187" s="133"/>
      <c r="M187" s="191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</row>
    <row r="188" spans="1:27" ht="12.75">
      <c r="A188" s="65"/>
      <c r="B188" s="65"/>
      <c r="C188" s="132"/>
      <c r="D188" s="65"/>
      <c r="E188" s="132"/>
      <c r="F188" s="65"/>
      <c r="G188" s="65"/>
      <c r="H188" s="65"/>
      <c r="I188" s="65"/>
      <c r="J188" s="133"/>
      <c r="K188" s="133"/>
      <c r="L188" s="133"/>
      <c r="M188" s="191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</row>
    <row r="189" spans="1:27" ht="12.75">
      <c r="A189" s="65"/>
      <c r="B189" s="65"/>
      <c r="C189" s="132"/>
      <c r="D189" s="65"/>
      <c r="E189" s="132"/>
      <c r="F189" s="65"/>
      <c r="G189" s="65"/>
      <c r="H189" s="65"/>
      <c r="I189" s="65"/>
      <c r="J189" s="133"/>
      <c r="K189" s="133"/>
      <c r="L189" s="133"/>
      <c r="M189" s="191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</row>
    <row r="190" spans="1:27" ht="12.75">
      <c r="A190" s="65"/>
      <c r="B190" s="65"/>
      <c r="C190" s="132"/>
      <c r="D190" s="65"/>
      <c r="E190" s="132"/>
      <c r="F190" s="65"/>
      <c r="G190" s="65"/>
      <c r="H190" s="65"/>
      <c r="I190" s="65"/>
      <c r="J190" s="133"/>
      <c r="K190" s="133"/>
      <c r="L190" s="133"/>
      <c r="M190" s="191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</row>
    <row r="191" spans="1:27" ht="12.75">
      <c r="A191" s="65"/>
      <c r="B191" s="65"/>
      <c r="C191" s="132"/>
      <c r="D191" s="65"/>
      <c r="E191" s="132"/>
      <c r="F191" s="65"/>
      <c r="G191" s="65"/>
      <c r="H191" s="65"/>
      <c r="I191" s="65"/>
      <c r="J191" s="133"/>
      <c r="K191" s="133"/>
      <c r="L191" s="133"/>
      <c r="M191" s="191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</row>
    <row r="192" spans="1:27" ht="12.75">
      <c r="A192" s="65"/>
      <c r="B192" s="65"/>
      <c r="C192" s="132"/>
      <c r="D192" s="65"/>
      <c r="E192" s="132"/>
      <c r="F192" s="65"/>
      <c r="G192" s="65"/>
      <c r="H192" s="65"/>
      <c r="I192" s="65"/>
      <c r="J192" s="133"/>
      <c r="K192" s="133"/>
      <c r="L192" s="133"/>
      <c r="M192" s="191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</row>
    <row r="193" spans="1:27" ht="12.75">
      <c r="A193" s="65"/>
      <c r="B193" s="65"/>
      <c r="C193" s="132"/>
      <c r="D193" s="65"/>
      <c r="E193" s="132"/>
      <c r="F193" s="65"/>
      <c r="G193" s="65"/>
      <c r="H193" s="65"/>
      <c r="I193" s="65"/>
      <c r="J193" s="133"/>
      <c r="K193" s="133"/>
      <c r="L193" s="133"/>
      <c r="M193" s="191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</row>
    <row r="194" spans="1:27" ht="12.75">
      <c r="A194" s="65"/>
      <c r="B194" s="65"/>
      <c r="C194" s="132"/>
      <c r="D194" s="65"/>
      <c r="E194" s="132"/>
      <c r="F194" s="65"/>
      <c r="G194" s="65"/>
      <c r="H194" s="65"/>
      <c r="I194" s="65"/>
      <c r="J194" s="133"/>
      <c r="K194" s="133"/>
      <c r="L194" s="133"/>
      <c r="M194" s="191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</row>
    <row r="195" spans="1:27" ht="12.75">
      <c r="A195" s="65"/>
      <c r="B195" s="65"/>
      <c r="C195" s="132"/>
      <c r="D195" s="65"/>
      <c r="E195" s="132"/>
      <c r="F195" s="65"/>
      <c r="G195" s="65"/>
      <c r="H195" s="65"/>
      <c r="I195" s="65"/>
      <c r="J195" s="133"/>
      <c r="K195" s="133"/>
      <c r="L195" s="133"/>
      <c r="M195" s="191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</row>
    <row r="196" spans="1:27" ht="12.75">
      <c r="A196" s="65"/>
      <c r="B196" s="65"/>
      <c r="C196" s="132"/>
      <c r="D196" s="65"/>
      <c r="E196" s="132"/>
      <c r="F196" s="65"/>
      <c r="G196" s="65"/>
      <c r="H196" s="65"/>
      <c r="I196" s="65"/>
      <c r="J196" s="133"/>
      <c r="K196" s="133"/>
      <c r="L196" s="133"/>
      <c r="M196" s="191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</row>
    <row r="197" spans="1:27" ht="12.75">
      <c r="A197" s="65"/>
      <c r="B197" s="65"/>
      <c r="C197" s="132"/>
      <c r="D197" s="65"/>
      <c r="E197" s="132"/>
      <c r="F197" s="65"/>
      <c r="G197" s="65"/>
      <c r="H197" s="65"/>
      <c r="I197" s="65"/>
      <c r="J197" s="133"/>
      <c r="K197" s="133"/>
      <c r="L197" s="133"/>
      <c r="M197" s="191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</row>
    <row r="198" spans="1:27" ht="12.75">
      <c r="A198" s="65"/>
      <c r="B198" s="65"/>
      <c r="C198" s="132"/>
      <c r="D198" s="65"/>
      <c r="E198" s="132"/>
      <c r="F198" s="65"/>
      <c r="G198" s="65"/>
      <c r="H198" s="65"/>
      <c r="I198" s="65"/>
      <c r="J198" s="133"/>
      <c r="K198" s="133"/>
      <c r="L198" s="133"/>
      <c r="M198" s="191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</row>
    <row r="199" spans="1:27" ht="12.75">
      <c r="A199" s="65"/>
      <c r="B199" s="65"/>
      <c r="C199" s="132"/>
      <c r="D199" s="65"/>
      <c r="E199" s="132"/>
      <c r="F199" s="65"/>
      <c r="G199" s="65"/>
      <c r="H199" s="65"/>
      <c r="I199" s="65"/>
      <c r="J199" s="133"/>
      <c r="K199" s="133"/>
      <c r="L199" s="133"/>
      <c r="M199" s="191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</row>
    <row r="200" spans="1:27" ht="12.75">
      <c r="A200" s="65"/>
      <c r="B200" s="65"/>
      <c r="C200" s="132"/>
      <c r="D200" s="65"/>
      <c r="E200" s="132"/>
      <c r="F200" s="65"/>
      <c r="G200" s="65"/>
      <c r="H200" s="65"/>
      <c r="I200" s="65"/>
      <c r="J200" s="133"/>
      <c r="K200" s="133"/>
      <c r="L200" s="133"/>
      <c r="M200" s="191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</row>
    <row r="201" spans="1:27" ht="12.75">
      <c r="A201" s="65"/>
      <c r="B201" s="65"/>
      <c r="C201" s="132"/>
      <c r="D201" s="65"/>
      <c r="E201" s="132"/>
      <c r="F201" s="65"/>
      <c r="G201" s="65"/>
      <c r="H201" s="65"/>
      <c r="I201" s="65"/>
      <c r="J201" s="133"/>
      <c r="K201" s="133"/>
      <c r="L201" s="133"/>
      <c r="M201" s="191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</row>
    <row r="202" spans="1:27" ht="12.75">
      <c r="A202" s="65"/>
      <c r="B202" s="65"/>
      <c r="C202" s="132"/>
      <c r="D202" s="65"/>
      <c r="E202" s="132"/>
      <c r="F202" s="65"/>
      <c r="G202" s="65"/>
      <c r="H202" s="65"/>
      <c r="I202" s="65"/>
      <c r="J202" s="133"/>
      <c r="K202" s="133"/>
      <c r="L202" s="133"/>
      <c r="M202" s="191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</row>
    <row r="203" spans="1:27" ht="12.75">
      <c r="A203" s="65"/>
      <c r="B203" s="65"/>
      <c r="C203" s="132"/>
      <c r="D203" s="65"/>
      <c r="E203" s="132"/>
      <c r="F203" s="65"/>
      <c r="G203" s="65"/>
      <c r="H203" s="65"/>
      <c r="I203" s="65"/>
      <c r="J203" s="133"/>
      <c r="K203" s="133"/>
      <c r="L203" s="133"/>
      <c r="M203" s="191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</row>
    <row r="204" spans="1:27" ht="12.75">
      <c r="A204" s="65"/>
      <c r="B204" s="65"/>
      <c r="C204" s="132"/>
      <c r="D204" s="65"/>
      <c r="E204" s="132"/>
      <c r="F204" s="65"/>
      <c r="G204" s="65"/>
      <c r="H204" s="65"/>
      <c r="I204" s="65"/>
      <c r="J204" s="133"/>
      <c r="K204" s="133"/>
      <c r="L204" s="133"/>
      <c r="M204" s="191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</row>
    <row r="205" spans="1:27" ht="12.75">
      <c r="A205" s="65"/>
      <c r="B205" s="65"/>
      <c r="C205" s="132"/>
      <c r="D205" s="65"/>
      <c r="E205" s="132"/>
      <c r="F205" s="65"/>
      <c r="G205" s="65"/>
      <c r="H205" s="65"/>
      <c r="I205" s="65"/>
      <c r="J205" s="133"/>
      <c r="K205" s="133"/>
      <c r="L205" s="133"/>
      <c r="M205" s="191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</row>
    <row r="206" spans="1:27" ht="12.75">
      <c r="A206" s="65"/>
      <c r="B206" s="65"/>
      <c r="C206" s="132"/>
      <c r="D206" s="65"/>
      <c r="E206" s="132"/>
      <c r="F206" s="65"/>
      <c r="G206" s="65"/>
      <c r="H206" s="65"/>
      <c r="I206" s="65"/>
      <c r="J206" s="133"/>
      <c r="K206" s="133"/>
      <c r="L206" s="133"/>
      <c r="M206" s="191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</row>
    <row r="207" spans="1:27" ht="12.75">
      <c r="A207" s="65"/>
      <c r="B207" s="65"/>
      <c r="C207" s="132"/>
      <c r="D207" s="65"/>
      <c r="E207" s="132"/>
      <c r="F207" s="65"/>
      <c r="G207" s="65"/>
      <c r="H207" s="65"/>
      <c r="I207" s="65"/>
      <c r="J207" s="133"/>
      <c r="K207" s="133"/>
      <c r="L207" s="133"/>
      <c r="M207" s="191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</row>
    <row r="208" spans="1:27" ht="12.75">
      <c r="A208" s="65"/>
      <c r="B208" s="65"/>
      <c r="C208" s="132"/>
      <c r="D208" s="65"/>
      <c r="E208" s="132"/>
      <c r="F208" s="65"/>
      <c r="G208" s="65"/>
      <c r="H208" s="65"/>
      <c r="I208" s="65"/>
      <c r="J208" s="133"/>
      <c r="K208" s="133"/>
      <c r="L208" s="133"/>
      <c r="M208" s="191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</row>
    <row r="209" spans="1:27" ht="12.75">
      <c r="A209" s="65"/>
      <c r="B209" s="65"/>
      <c r="C209" s="132"/>
      <c r="D209" s="65"/>
      <c r="E209" s="132"/>
      <c r="F209" s="65"/>
      <c r="G209" s="65"/>
      <c r="H209" s="65"/>
      <c r="I209" s="65"/>
      <c r="J209" s="133"/>
      <c r="K209" s="133"/>
      <c r="L209" s="133"/>
      <c r="M209" s="191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</row>
    <row r="210" spans="1:27" ht="12.75">
      <c r="A210" s="65"/>
      <c r="B210" s="65"/>
      <c r="C210" s="132"/>
      <c r="D210" s="65"/>
      <c r="E210" s="132"/>
      <c r="F210" s="65"/>
      <c r="G210" s="65"/>
      <c r="H210" s="65"/>
      <c r="I210" s="65"/>
      <c r="J210" s="133"/>
      <c r="K210" s="133"/>
      <c r="L210" s="133"/>
      <c r="M210" s="191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</row>
    <row r="211" spans="1:27" ht="12.75">
      <c r="A211" s="65"/>
      <c r="B211" s="65"/>
      <c r="C211" s="132"/>
      <c r="D211" s="65"/>
      <c r="E211" s="132"/>
      <c r="F211" s="65"/>
      <c r="G211" s="65"/>
      <c r="H211" s="65"/>
      <c r="I211" s="65"/>
      <c r="J211" s="133"/>
      <c r="K211" s="133"/>
      <c r="L211" s="133"/>
      <c r="M211" s="191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</row>
    <row r="212" spans="1:27" ht="12.75">
      <c r="A212" s="65"/>
      <c r="B212" s="65"/>
      <c r="C212" s="132"/>
      <c r="D212" s="65"/>
      <c r="E212" s="132"/>
      <c r="F212" s="65"/>
      <c r="G212" s="65"/>
      <c r="H212" s="65"/>
      <c r="I212" s="65"/>
      <c r="J212" s="133"/>
      <c r="K212" s="133"/>
      <c r="L212" s="133"/>
      <c r="M212" s="191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</row>
    <row r="213" spans="1:27" ht="12.75">
      <c r="A213" s="65"/>
      <c r="B213" s="65"/>
      <c r="C213" s="132"/>
      <c r="D213" s="65"/>
      <c r="E213" s="132"/>
      <c r="F213" s="65"/>
      <c r="G213" s="65"/>
      <c r="H213" s="65"/>
      <c r="I213" s="65"/>
      <c r="J213" s="133"/>
      <c r="K213" s="133"/>
      <c r="L213" s="133"/>
      <c r="M213" s="191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</row>
    <row r="214" spans="1:27" ht="12.75">
      <c r="A214" s="65"/>
      <c r="B214" s="65"/>
      <c r="C214" s="132"/>
      <c r="D214" s="65"/>
      <c r="E214" s="132"/>
      <c r="F214" s="65"/>
      <c r="G214" s="65"/>
      <c r="H214" s="65"/>
      <c r="I214" s="65"/>
      <c r="J214" s="133"/>
      <c r="K214" s="133"/>
      <c r="L214" s="133"/>
      <c r="M214" s="191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</row>
    <row r="215" spans="1:27" ht="12.75">
      <c r="A215" s="65"/>
      <c r="B215" s="65"/>
      <c r="C215" s="132"/>
      <c r="D215" s="65"/>
      <c r="E215" s="132"/>
      <c r="F215" s="65"/>
      <c r="G215" s="65"/>
      <c r="H215" s="65"/>
      <c r="I215" s="65"/>
      <c r="J215" s="133"/>
      <c r="K215" s="133"/>
      <c r="L215" s="133"/>
      <c r="M215" s="191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</row>
    <row r="216" spans="1:27" ht="12.75">
      <c r="A216" s="65"/>
      <c r="B216" s="65"/>
      <c r="C216" s="132"/>
      <c r="D216" s="65"/>
      <c r="E216" s="132"/>
      <c r="F216" s="65"/>
      <c r="G216" s="65"/>
      <c r="H216" s="65"/>
      <c r="I216" s="65"/>
      <c r="J216" s="133"/>
      <c r="K216" s="133"/>
      <c r="L216" s="133"/>
      <c r="M216" s="191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</row>
    <row r="217" spans="1:27" ht="12.75">
      <c r="A217" s="65"/>
      <c r="B217" s="65"/>
      <c r="C217" s="132"/>
      <c r="D217" s="65"/>
      <c r="E217" s="132"/>
      <c r="F217" s="65"/>
      <c r="G217" s="65"/>
      <c r="H217" s="65"/>
      <c r="I217" s="65"/>
      <c r="J217" s="133"/>
      <c r="K217" s="133"/>
      <c r="L217" s="133"/>
      <c r="M217" s="191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</row>
    <row r="218" spans="1:27" ht="12.75">
      <c r="A218" s="65"/>
      <c r="B218" s="65"/>
      <c r="C218" s="132"/>
      <c r="D218" s="65"/>
      <c r="E218" s="132"/>
      <c r="F218" s="65"/>
      <c r="G218" s="65"/>
      <c r="H218" s="65"/>
      <c r="I218" s="65"/>
      <c r="J218" s="133"/>
      <c r="K218" s="133"/>
      <c r="L218" s="133"/>
      <c r="M218" s="191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</row>
    <row r="219" spans="1:27" ht="12.75">
      <c r="A219" s="65"/>
      <c r="B219" s="65"/>
      <c r="C219" s="132"/>
      <c r="D219" s="65"/>
      <c r="E219" s="132"/>
      <c r="F219" s="65"/>
      <c r="G219" s="65"/>
      <c r="H219" s="65"/>
      <c r="I219" s="65"/>
      <c r="J219" s="133"/>
      <c r="K219" s="133"/>
      <c r="L219" s="133"/>
      <c r="M219" s="191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</row>
    <row r="220" spans="1:27" ht="12.75">
      <c r="A220" s="65"/>
      <c r="B220" s="65"/>
      <c r="C220" s="132"/>
      <c r="D220" s="65"/>
      <c r="E220" s="132"/>
      <c r="F220" s="65"/>
      <c r="G220" s="65"/>
      <c r="H220" s="65"/>
      <c r="I220" s="65"/>
      <c r="J220" s="133"/>
      <c r="K220" s="133"/>
      <c r="L220" s="133"/>
      <c r="M220" s="191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</row>
    <row r="221" spans="1:27" ht="12.75">
      <c r="A221" s="65"/>
      <c r="B221" s="65"/>
      <c r="C221" s="132"/>
      <c r="D221" s="65"/>
      <c r="E221" s="132"/>
      <c r="F221" s="65"/>
      <c r="G221" s="65"/>
      <c r="H221" s="65"/>
      <c r="I221" s="65"/>
      <c r="J221" s="133"/>
      <c r="K221" s="133"/>
      <c r="L221" s="133"/>
      <c r="M221" s="191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</row>
    <row r="222" spans="1:27" ht="12.75">
      <c r="A222" s="65"/>
      <c r="B222" s="65"/>
      <c r="C222" s="132"/>
      <c r="D222" s="65"/>
      <c r="E222" s="132"/>
      <c r="F222" s="65"/>
      <c r="G222" s="65"/>
      <c r="H222" s="65"/>
      <c r="I222" s="65"/>
      <c r="J222" s="133"/>
      <c r="K222" s="133"/>
      <c r="L222" s="133"/>
      <c r="M222" s="191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</row>
    <row r="223" spans="1:27" ht="12.75">
      <c r="A223" s="65"/>
      <c r="B223" s="65"/>
      <c r="C223" s="132"/>
      <c r="D223" s="65"/>
      <c r="E223" s="132"/>
      <c r="F223" s="65"/>
      <c r="G223" s="65"/>
      <c r="H223" s="65"/>
      <c r="I223" s="65"/>
      <c r="J223" s="133"/>
      <c r="K223" s="133"/>
      <c r="L223" s="133"/>
      <c r="M223" s="191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</row>
    <row r="224" spans="1:27" ht="12.75">
      <c r="A224" s="65"/>
      <c r="B224" s="65"/>
      <c r="C224" s="132"/>
      <c r="D224" s="65"/>
      <c r="E224" s="132"/>
      <c r="F224" s="65"/>
      <c r="G224" s="65"/>
      <c r="H224" s="65"/>
      <c r="I224" s="65"/>
      <c r="J224" s="133"/>
      <c r="K224" s="133"/>
      <c r="L224" s="133"/>
      <c r="M224" s="191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</row>
    <row r="225" spans="1:27" ht="12.75">
      <c r="A225" s="65"/>
      <c r="B225" s="65"/>
      <c r="C225" s="132"/>
      <c r="D225" s="65"/>
      <c r="E225" s="132"/>
      <c r="F225" s="65"/>
      <c r="G225" s="65"/>
      <c r="H225" s="65"/>
      <c r="I225" s="65"/>
      <c r="J225" s="133"/>
      <c r="K225" s="133"/>
      <c r="L225" s="133"/>
      <c r="M225" s="191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</row>
    <row r="226" spans="1:27" ht="12.75">
      <c r="A226" s="65"/>
      <c r="B226" s="65"/>
      <c r="C226" s="132"/>
      <c r="D226" s="65"/>
      <c r="E226" s="132"/>
      <c r="F226" s="65"/>
      <c r="G226" s="65"/>
      <c r="H226" s="65"/>
      <c r="I226" s="65"/>
      <c r="J226" s="133"/>
      <c r="K226" s="133"/>
      <c r="L226" s="133"/>
      <c r="M226" s="191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</row>
    <row r="227" spans="1:27" ht="12.75">
      <c r="A227" s="65"/>
      <c r="B227" s="65"/>
      <c r="C227" s="132"/>
      <c r="D227" s="65"/>
      <c r="E227" s="132"/>
      <c r="F227" s="65"/>
      <c r="G227" s="65"/>
      <c r="H227" s="65"/>
      <c r="I227" s="65"/>
      <c r="J227" s="133"/>
      <c r="K227" s="133"/>
      <c r="L227" s="133"/>
      <c r="M227" s="191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</row>
    <row r="228" spans="1:27" ht="12.75">
      <c r="A228" s="65"/>
      <c r="B228" s="65"/>
      <c r="C228" s="132"/>
      <c r="D228" s="65"/>
      <c r="E228" s="132"/>
      <c r="F228" s="65"/>
      <c r="G228" s="65"/>
      <c r="H228" s="65"/>
      <c r="I228" s="65"/>
      <c r="J228" s="133"/>
      <c r="K228" s="133"/>
      <c r="L228" s="133"/>
      <c r="M228" s="191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</row>
    <row r="229" spans="1:27" ht="12.75">
      <c r="A229" s="65"/>
      <c r="B229" s="65"/>
      <c r="C229" s="132"/>
      <c r="D229" s="65"/>
      <c r="E229" s="132"/>
      <c r="F229" s="65"/>
      <c r="G229" s="65"/>
      <c r="H229" s="65"/>
      <c r="I229" s="65"/>
      <c r="J229" s="133"/>
      <c r="K229" s="133"/>
      <c r="L229" s="133"/>
      <c r="M229" s="191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</row>
    <row r="230" spans="1:27" ht="12.75">
      <c r="A230" s="65"/>
      <c r="B230" s="65"/>
      <c r="C230" s="132"/>
      <c r="D230" s="65"/>
      <c r="E230" s="132"/>
      <c r="F230" s="65"/>
      <c r="G230" s="65"/>
      <c r="H230" s="65"/>
      <c r="I230" s="65"/>
      <c r="J230" s="133"/>
      <c r="K230" s="133"/>
      <c r="L230" s="133"/>
      <c r="M230" s="191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</row>
    <row r="231" spans="1:27" ht="12.75">
      <c r="A231" s="65"/>
      <c r="B231" s="65"/>
      <c r="C231" s="132"/>
      <c r="D231" s="65"/>
      <c r="E231" s="132"/>
      <c r="F231" s="65"/>
      <c r="G231" s="65"/>
      <c r="H231" s="65"/>
      <c r="I231" s="65"/>
      <c r="J231" s="133"/>
      <c r="K231" s="133"/>
      <c r="L231" s="133"/>
      <c r="M231" s="191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</row>
    <row r="232" spans="1:27" ht="12.75">
      <c r="A232" s="65"/>
      <c r="B232" s="65"/>
      <c r="C232" s="132"/>
      <c r="D232" s="65"/>
      <c r="E232" s="132"/>
      <c r="F232" s="65"/>
      <c r="G232" s="65"/>
      <c r="H232" s="65"/>
      <c r="I232" s="65"/>
      <c r="J232" s="133"/>
      <c r="K232" s="133"/>
      <c r="L232" s="133"/>
      <c r="M232" s="191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</row>
    <row r="233" spans="1:27" ht="12.75">
      <c r="A233" s="65"/>
      <c r="B233" s="65"/>
      <c r="C233" s="132"/>
      <c r="D233" s="65"/>
      <c r="E233" s="132"/>
      <c r="F233" s="65"/>
      <c r="G233" s="65"/>
      <c r="H233" s="65"/>
      <c r="I233" s="65"/>
      <c r="J233" s="133"/>
      <c r="K233" s="133"/>
      <c r="L233" s="133"/>
      <c r="M233" s="191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</row>
    <row r="234" spans="1:27" ht="12.75">
      <c r="A234" s="65"/>
      <c r="B234" s="65"/>
      <c r="C234" s="132"/>
      <c r="D234" s="65"/>
      <c r="E234" s="132"/>
      <c r="F234" s="65"/>
      <c r="G234" s="65"/>
      <c r="H234" s="65"/>
      <c r="I234" s="65"/>
      <c r="J234" s="133"/>
      <c r="K234" s="133"/>
      <c r="L234" s="133"/>
      <c r="M234" s="191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</row>
    <row r="235" spans="1:27" ht="12.75">
      <c r="A235" s="65"/>
      <c r="B235" s="65"/>
      <c r="C235" s="132"/>
      <c r="D235" s="65"/>
      <c r="E235" s="132"/>
      <c r="F235" s="65"/>
      <c r="G235" s="65"/>
      <c r="H235" s="65"/>
      <c r="I235" s="65"/>
      <c r="J235" s="133"/>
      <c r="K235" s="133"/>
      <c r="L235" s="133"/>
      <c r="M235" s="191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</row>
    <row r="236" spans="1:27" ht="12.75">
      <c r="A236" s="65"/>
      <c r="B236" s="65"/>
      <c r="C236" s="132"/>
      <c r="D236" s="65"/>
      <c r="E236" s="132"/>
      <c r="F236" s="65"/>
      <c r="G236" s="65"/>
      <c r="H236" s="65"/>
      <c r="I236" s="65"/>
      <c r="J236" s="133"/>
      <c r="K236" s="133"/>
      <c r="L236" s="133"/>
      <c r="M236" s="191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</row>
    <row r="237" spans="1:27" ht="12.75">
      <c r="A237" s="65"/>
      <c r="B237" s="65"/>
      <c r="C237" s="132"/>
      <c r="D237" s="65"/>
      <c r="E237" s="132"/>
      <c r="F237" s="65"/>
      <c r="G237" s="65"/>
      <c r="H237" s="65"/>
      <c r="I237" s="65"/>
      <c r="J237" s="133"/>
      <c r="K237" s="133"/>
      <c r="L237" s="133"/>
      <c r="M237" s="191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</row>
    <row r="238" spans="1:27" ht="12.75">
      <c r="A238" s="65"/>
      <c r="B238" s="65"/>
      <c r="C238" s="132"/>
      <c r="D238" s="65"/>
      <c r="E238" s="132"/>
      <c r="F238" s="65"/>
      <c r="G238" s="65"/>
      <c r="H238" s="65"/>
      <c r="I238" s="65"/>
      <c r="J238" s="133"/>
      <c r="K238" s="133"/>
      <c r="L238" s="133"/>
      <c r="M238" s="191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</row>
    <row r="239" spans="1:27" ht="12.75">
      <c r="A239" s="65"/>
      <c r="B239" s="65"/>
      <c r="C239" s="132"/>
      <c r="D239" s="65"/>
      <c r="E239" s="132"/>
      <c r="F239" s="65"/>
      <c r="G239" s="65"/>
      <c r="H239" s="65"/>
      <c r="I239" s="65"/>
      <c r="J239" s="133"/>
      <c r="K239" s="133"/>
      <c r="L239" s="133"/>
      <c r="M239" s="191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</row>
    <row r="240" spans="1:27" ht="12.75">
      <c r="A240" s="65"/>
      <c r="B240" s="65"/>
      <c r="C240" s="132"/>
      <c r="D240" s="65"/>
      <c r="E240" s="132"/>
      <c r="F240" s="65"/>
      <c r="G240" s="65"/>
      <c r="H240" s="65"/>
      <c r="I240" s="65"/>
      <c r="J240" s="133"/>
      <c r="K240" s="133"/>
      <c r="L240" s="133"/>
      <c r="M240" s="191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</row>
    <row r="241" spans="1:27" ht="12.75">
      <c r="A241" s="65"/>
      <c r="B241" s="65"/>
      <c r="C241" s="132"/>
      <c r="D241" s="65"/>
      <c r="E241" s="132"/>
      <c r="F241" s="65"/>
      <c r="G241" s="65"/>
      <c r="H241" s="65"/>
      <c r="I241" s="65"/>
      <c r="J241" s="133"/>
      <c r="K241" s="133"/>
      <c r="L241" s="133"/>
      <c r="M241" s="191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</row>
    <row r="242" spans="1:27" ht="12.75">
      <c r="A242" s="65"/>
      <c r="B242" s="65"/>
      <c r="C242" s="132"/>
      <c r="D242" s="65"/>
      <c r="E242" s="132"/>
      <c r="F242" s="65"/>
      <c r="G242" s="65"/>
      <c r="H242" s="65"/>
      <c r="I242" s="65"/>
      <c r="J242" s="133"/>
      <c r="K242" s="133"/>
      <c r="L242" s="133"/>
      <c r="M242" s="191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</row>
    <row r="243" spans="1:27" ht="12.75">
      <c r="A243" s="65"/>
      <c r="B243" s="65"/>
      <c r="C243" s="132"/>
      <c r="D243" s="65"/>
      <c r="E243" s="132"/>
      <c r="F243" s="65"/>
      <c r="G243" s="65"/>
      <c r="H243" s="65"/>
      <c r="I243" s="65"/>
      <c r="J243" s="133"/>
      <c r="K243" s="133"/>
      <c r="L243" s="133"/>
      <c r="M243" s="191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</row>
    <row r="244" spans="1:27" ht="12.75">
      <c r="A244" s="65"/>
      <c r="B244" s="65"/>
      <c r="C244" s="132"/>
      <c r="D244" s="65"/>
      <c r="E244" s="132"/>
      <c r="F244" s="65"/>
      <c r="G244" s="65"/>
      <c r="H244" s="65"/>
      <c r="I244" s="65"/>
      <c r="J244" s="133"/>
      <c r="K244" s="133"/>
      <c r="L244" s="133"/>
      <c r="M244" s="191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</row>
    <row r="245" spans="1:27" ht="12.75">
      <c r="A245" s="65"/>
      <c r="B245" s="65"/>
      <c r="C245" s="132"/>
      <c r="D245" s="65"/>
      <c r="E245" s="132"/>
      <c r="F245" s="65"/>
      <c r="G245" s="65"/>
      <c r="H245" s="65"/>
      <c r="I245" s="65"/>
      <c r="J245" s="133"/>
      <c r="K245" s="133"/>
      <c r="L245" s="133"/>
      <c r="M245" s="191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</row>
    <row r="246" spans="1:27" ht="12.75">
      <c r="A246" s="65"/>
      <c r="B246" s="65"/>
      <c r="C246" s="132"/>
      <c r="D246" s="65"/>
      <c r="E246" s="132"/>
      <c r="F246" s="65"/>
      <c r="G246" s="65"/>
      <c r="H246" s="65"/>
      <c r="I246" s="65"/>
      <c r="J246" s="133"/>
      <c r="K246" s="133"/>
      <c r="L246" s="133"/>
      <c r="M246" s="191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</row>
    <row r="247" spans="1:27" ht="12.75">
      <c r="A247" s="65"/>
      <c r="B247" s="65"/>
      <c r="C247" s="132"/>
      <c r="D247" s="65"/>
      <c r="E247" s="132"/>
      <c r="F247" s="65"/>
      <c r="G247" s="65"/>
      <c r="H247" s="65"/>
      <c r="I247" s="65"/>
      <c r="J247" s="133"/>
      <c r="K247" s="133"/>
      <c r="L247" s="133"/>
      <c r="M247" s="191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</row>
    <row r="248" spans="1:27" ht="12.75">
      <c r="A248" s="65"/>
      <c r="B248" s="65"/>
      <c r="C248" s="132"/>
      <c r="D248" s="65"/>
      <c r="E248" s="132"/>
      <c r="F248" s="65"/>
      <c r="G248" s="65"/>
      <c r="H248" s="65"/>
      <c r="I248" s="65"/>
      <c r="J248" s="133"/>
      <c r="K248" s="133"/>
      <c r="L248" s="133"/>
      <c r="M248" s="191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</row>
    <row r="249" spans="1:27" ht="12.75">
      <c r="A249" s="65"/>
      <c r="B249" s="65"/>
      <c r="C249" s="132"/>
      <c r="D249" s="65"/>
      <c r="E249" s="132"/>
      <c r="F249" s="65"/>
      <c r="G249" s="65"/>
      <c r="H249" s="65"/>
      <c r="I249" s="65"/>
      <c r="J249" s="133"/>
      <c r="K249" s="133"/>
      <c r="L249" s="133"/>
      <c r="M249" s="191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</row>
    <row r="250" spans="1:27" ht="12.75">
      <c r="A250" s="65"/>
      <c r="B250" s="65"/>
      <c r="C250" s="132"/>
      <c r="D250" s="65"/>
      <c r="E250" s="132"/>
      <c r="F250" s="65"/>
      <c r="G250" s="65"/>
      <c r="H250" s="65"/>
      <c r="I250" s="65"/>
      <c r="J250" s="133"/>
      <c r="K250" s="133"/>
      <c r="L250" s="133"/>
      <c r="M250" s="191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</row>
    <row r="251" spans="1:27" ht="12.75">
      <c r="A251" s="65"/>
      <c r="B251" s="65"/>
      <c r="C251" s="132"/>
      <c r="D251" s="65"/>
      <c r="E251" s="132"/>
      <c r="F251" s="65"/>
      <c r="G251" s="65"/>
      <c r="H251" s="65"/>
      <c r="I251" s="65"/>
      <c r="J251" s="133"/>
      <c r="K251" s="133"/>
      <c r="L251" s="133"/>
      <c r="M251" s="191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</row>
    <row r="252" spans="1:27" ht="12.75">
      <c r="A252" s="65"/>
      <c r="B252" s="65"/>
      <c r="C252" s="132"/>
      <c r="D252" s="65"/>
      <c r="E252" s="132"/>
      <c r="F252" s="65"/>
      <c r="G252" s="65"/>
      <c r="H252" s="65"/>
      <c r="I252" s="65"/>
      <c r="J252" s="133"/>
      <c r="K252" s="133"/>
      <c r="L252" s="133"/>
      <c r="M252" s="191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</row>
    <row r="253" spans="1:27" ht="12.75">
      <c r="A253" s="65"/>
      <c r="B253" s="65"/>
      <c r="C253" s="132"/>
      <c r="D253" s="65"/>
      <c r="E253" s="132"/>
      <c r="F253" s="65"/>
      <c r="G253" s="65"/>
      <c r="H253" s="65"/>
      <c r="I253" s="65"/>
      <c r="J253" s="133"/>
      <c r="K253" s="133"/>
      <c r="L253" s="133"/>
      <c r="M253" s="191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</row>
    <row r="254" spans="1:27" ht="12.75">
      <c r="A254" s="65"/>
      <c r="B254" s="65"/>
      <c r="C254" s="132"/>
      <c r="D254" s="65"/>
      <c r="E254" s="132"/>
      <c r="F254" s="65"/>
      <c r="G254" s="65"/>
      <c r="H254" s="65"/>
      <c r="I254" s="65"/>
      <c r="J254" s="133"/>
      <c r="K254" s="133"/>
      <c r="L254" s="133"/>
      <c r="M254" s="191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</row>
    <row r="255" spans="1:27" ht="12.75">
      <c r="A255" s="65"/>
      <c r="B255" s="65"/>
      <c r="C255" s="132"/>
      <c r="D255" s="65"/>
      <c r="E255" s="132"/>
      <c r="F255" s="65"/>
      <c r="G255" s="65"/>
      <c r="H255" s="65"/>
      <c r="I255" s="65"/>
      <c r="J255" s="133"/>
      <c r="K255" s="133"/>
      <c r="L255" s="133"/>
      <c r="M255" s="191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</row>
    <row r="256" spans="1:27" ht="12.75">
      <c r="A256" s="65"/>
      <c r="B256" s="65"/>
      <c r="C256" s="132"/>
      <c r="D256" s="65"/>
      <c r="E256" s="132"/>
      <c r="F256" s="65"/>
      <c r="G256" s="65"/>
      <c r="H256" s="65"/>
      <c r="I256" s="65"/>
      <c r="J256" s="133"/>
      <c r="K256" s="133"/>
      <c r="L256" s="133"/>
      <c r="M256" s="191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</row>
    <row r="257" spans="1:27" ht="12.75">
      <c r="A257" s="65"/>
      <c r="B257" s="65"/>
      <c r="C257" s="132"/>
      <c r="D257" s="65"/>
      <c r="E257" s="132"/>
      <c r="F257" s="65"/>
      <c r="G257" s="65"/>
      <c r="H257" s="65"/>
      <c r="I257" s="65"/>
      <c r="J257" s="133"/>
      <c r="K257" s="133"/>
      <c r="L257" s="133"/>
      <c r="M257" s="191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</row>
    <row r="258" spans="1:27" ht="12.75">
      <c r="A258" s="65"/>
      <c r="B258" s="65"/>
      <c r="C258" s="132"/>
      <c r="D258" s="65"/>
      <c r="E258" s="132"/>
      <c r="F258" s="65"/>
      <c r="G258" s="65"/>
      <c r="H258" s="65"/>
      <c r="I258" s="65"/>
      <c r="J258" s="133"/>
      <c r="K258" s="133"/>
      <c r="L258" s="133"/>
      <c r="M258" s="191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</row>
    <row r="259" spans="1:27" ht="12.75">
      <c r="A259" s="65"/>
      <c r="B259" s="65"/>
      <c r="C259" s="132"/>
      <c r="D259" s="65"/>
      <c r="E259" s="132"/>
      <c r="F259" s="65"/>
      <c r="G259" s="65"/>
      <c r="H259" s="65"/>
      <c r="I259" s="65"/>
      <c r="J259" s="133"/>
      <c r="K259" s="133"/>
      <c r="L259" s="133"/>
      <c r="M259" s="191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</row>
    <row r="260" spans="1:27" ht="12.75">
      <c r="A260" s="65"/>
      <c r="B260" s="65"/>
      <c r="C260" s="132"/>
      <c r="D260" s="65"/>
      <c r="E260" s="132"/>
      <c r="F260" s="65"/>
      <c r="G260" s="65"/>
      <c r="H260" s="65"/>
      <c r="I260" s="65"/>
      <c r="J260" s="133"/>
      <c r="K260" s="133"/>
      <c r="L260" s="133"/>
      <c r="M260" s="191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</row>
    <row r="261" spans="1:27" ht="12.75">
      <c r="A261" s="65"/>
      <c r="B261" s="65"/>
      <c r="C261" s="132"/>
      <c r="D261" s="65"/>
      <c r="E261" s="132"/>
      <c r="F261" s="65"/>
      <c r="G261" s="65"/>
      <c r="H261" s="65"/>
      <c r="I261" s="65"/>
      <c r="J261" s="133"/>
      <c r="K261" s="133"/>
      <c r="L261" s="133"/>
      <c r="M261" s="191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</row>
    <row r="262" spans="1:27" ht="12.75">
      <c r="A262" s="65"/>
      <c r="B262" s="65"/>
      <c r="C262" s="132"/>
      <c r="D262" s="65"/>
      <c r="E262" s="132"/>
      <c r="F262" s="65"/>
      <c r="G262" s="65"/>
      <c r="H262" s="65"/>
      <c r="I262" s="65"/>
      <c r="J262" s="133"/>
      <c r="K262" s="133"/>
      <c r="L262" s="133"/>
      <c r="M262" s="191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</row>
    <row r="263" spans="1:27" ht="12.75">
      <c r="A263" s="65"/>
      <c r="B263" s="65"/>
      <c r="C263" s="132"/>
      <c r="D263" s="65"/>
      <c r="E263" s="132"/>
      <c r="F263" s="65"/>
      <c r="G263" s="65"/>
      <c r="H263" s="65"/>
      <c r="I263" s="65"/>
      <c r="J263" s="133"/>
      <c r="K263" s="133"/>
      <c r="L263" s="133"/>
      <c r="M263" s="191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</row>
    <row r="264" spans="1:27" ht="12.75">
      <c r="A264" s="65"/>
      <c r="B264" s="65"/>
      <c r="C264" s="132"/>
      <c r="D264" s="65"/>
      <c r="E264" s="132"/>
      <c r="F264" s="65"/>
      <c r="G264" s="65"/>
      <c r="H264" s="65"/>
      <c r="I264" s="65"/>
      <c r="J264" s="133"/>
      <c r="K264" s="133"/>
      <c r="L264" s="133"/>
      <c r="M264" s="191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</row>
    <row r="265" spans="1:27" ht="12.75">
      <c r="A265" s="65"/>
      <c r="B265" s="65"/>
      <c r="C265" s="132"/>
      <c r="D265" s="65"/>
      <c r="E265" s="132"/>
      <c r="F265" s="65"/>
      <c r="G265" s="65"/>
      <c r="H265" s="65"/>
      <c r="I265" s="65"/>
      <c r="J265" s="133"/>
      <c r="K265" s="133"/>
      <c r="L265" s="133"/>
      <c r="M265" s="191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</row>
    <row r="266" spans="1:27" ht="12.75">
      <c r="A266" s="65"/>
      <c r="B266" s="65"/>
      <c r="C266" s="132"/>
      <c r="D266" s="65"/>
      <c r="E266" s="132"/>
      <c r="F266" s="65"/>
      <c r="G266" s="65"/>
      <c r="H266" s="65"/>
      <c r="I266" s="65"/>
      <c r="J266" s="133"/>
      <c r="K266" s="133"/>
      <c r="L266" s="133"/>
      <c r="M266" s="191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</row>
    <row r="267" spans="1:27" ht="12.75">
      <c r="A267" s="65"/>
      <c r="B267" s="65"/>
      <c r="C267" s="132"/>
      <c r="D267" s="65"/>
      <c r="E267" s="132"/>
      <c r="F267" s="65"/>
      <c r="G267" s="65"/>
      <c r="H267" s="65"/>
      <c r="I267" s="65"/>
      <c r="J267" s="133"/>
      <c r="K267" s="133"/>
      <c r="L267" s="133"/>
      <c r="M267" s="191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</row>
    <row r="268" spans="1:27" ht="12.75">
      <c r="A268" s="65"/>
      <c r="B268" s="65"/>
      <c r="C268" s="132"/>
      <c r="D268" s="65"/>
      <c r="E268" s="132"/>
      <c r="F268" s="65"/>
      <c r="G268" s="65"/>
      <c r="H268" s="65"/>
      <c r="I268" s="65"/>
      <c r="J268" s="133"/>
      <c r="K268" s="133"/>
      <c r="L268" s="133"/>
      <c r="M268" s="191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</row>
    <row r="269" spans="1:27" ht="12.75">
      <c r="A269" s="65"/>
      <c r="B269" s="65"/>
      <c r="C269" s="132"/>
      <c r="D269" s="65"/>
      <c r="E269" s="132"/>
      <c r="F269" s="65"/>
      <c r="G269" s="65"/>
      <c r="H269" s="65"/>
      <c r="I269" s="65"/>
      <c r="J269" s="133"/>
      <c r="K269" s="133"/>
      <c r="L269" s="133"/>
      <c r="M269" s="191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</row>
    <row r="270" spans="1:27" ht="12.75">
      <c r="A270" s="65"/>
      <c r="B270" s="65"/>
      <c r="C270" s="132"/>
      <c r="D270" s="65"/>
      <c r="E270" s="132"/>
      <c r="F270" s="65"/>
      <c r="G270" s="65"/>
      <c r="H270" s="65"/>
      <c r="I270" s="65"/>
      <c r="J270" s="133"/>
      <c r="K270" s="133"/>
      <c r="L270" s="133"/>
      <c r="M270" s="191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</row>
    <row r="271" spans="1:27" ht="12.75">
      <c r="A271" s="65"/>
      <c r="B271" s="65"/>
      <c r="C271" s="132"/>
      <c r="D271" s="65"/>
      <c r="E271" s="132"/>
      <c r="F271" s="65"/>
      <c r="G271" s="65"/>
      <c r="H271" s="65"/>
      <c r="I271" s="65"/>
      <c r="J271" s="133"/>
      <c r="K271" s="133"/>
      <c r="L271" s="133"/>
      <c r="M271" s="191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</row>
    <row r="272" spans="1:27" ht="12.75">
      <c r="A272" s="65"/>
      <c r="B272" s="65"/>
      <c r="C272" s="132"/>
      <c r="D272" s="65"/>
      <c r="E272" s="132"/>
      <c r="F272" s="65"/>
      <c r="G272" s="65"/>
      <c r="H272" s="65"/>
      <c r="I272" s="65"/>
      <c r="J272" s="133"/>
      <c r="K272" s="133"/>
      <c r="L272" s="133"/>
      <c r="M272" s="191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</row>
    <row r="273" spans="1:27" ht="12.75">
      <c r="A273" s="65"/>
      <c r="B273" s="65"/>
      <c r="C273" s="132"/>
      <c r="D273" s="330"/>
      <c r="E273" s="132"/>
      <c r="F273" s="330"/>
      <c r="G273" s="65"/>
      <c r="H273" s="65"/>
      <c r="I273" s="65"/>
      <c r="J273" s="133"/>
      <c r="K273" s="133"/>
      <c r="L273" s="133"/>
      <c r="M273" s="191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</row>
    <row r="274" spans="1:27" ht="12.75">
      <c r="A274" s="65"/>
      <c r="B274" s="65"/>
      <c r="C274" s="132"/>
      <c r="D274" s="328"/>
      <c r="E274" s="132"/>
      <c r="F274" s="328"/>
      <c r="G274" s="65"/>
      <c r="H274" s="65"/>
      <c r="I274" s="65"/>
      <c r="J274" s="133"/>
      <c r="K274" s="133"/>
      <c r="L274" s="133"/>
      <c r="M274" s="191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</row>
    <row r="275" spans="1:27" ht="12.75">
      <c r="A275" s="65"/>
      <c r="B275" s="65"/>
      <c r="C275" s="132"/>
      <c r="D275" s="328"/>
      <c r="E275" s="132"/>
      <c r="F275" s="328"/>
      <c r="G275" s="65"/>
      <c r="H275" s="65"/>
      <c r="I275" s="65"/>
      <c r="J275" s="133"/>
      <c r="K275" s="133"/>
      <c r="L275" s="133"/>
      <c r="M275" s="191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</row>
    <row r="276" spans="1:27" ht="12.75">
      <c r="A276" s="65"/>
      <c r="B276" s="65"/>
      <c r="C276" s="132"/>
      <c r="D276" s="328"/>
      <c r="E276" s="132"/>
      <c r="F276" s="328"/>
      <c r="G276" s="65"/>
      <c r="H276" s="65"/>
      <c r="I276" s="65"/>
      <c r="J276" s="133"/>
      <c r="K276" s="133"/>
      <c r="L276" s="133"/>
      <c r="M276" s="191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</row>
    <row r="277" spans="1:27" ht="12.75">
      <c r="A277" s="65"/>
      <c r="B277" s="65"/>
      <c r="C277" s="132"/>
      <c r="D277" s="328"/>
      <c r="E277" s="132"/>
      <c r="F277" s="328"/>
      <c r="G277" s="65"/>
      <c r="H277" s="65"/>
      <c r="I277" s="65"/>
      <c r="J277" s="133"/>
      <c r="K277" s="133"/>
      <c r="L277" s="133"/>
      <c r="M277" s="191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</row>
    <row r="278" spans="1:27" ht="12.75">
      <c r="A278" s="138"/>
      <c r="B278" s="138"/>
      <c r="C278" s="140"/>
      <c r="D278" s="137"/>
      <c r="E278" s="140"/>
      <c r="F278" s="137"/>
      <c r="G278" s="138"/>
      <c r="H278" s="138"/>
      <c r="I278" s="138"/>
      <c r="J278" s="188"/>
      <c r="K278" s="188"/>
      <c r="L278" s="139"/>
      <c r="M278" s="200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</row>
    <row r="279" spans="1:27" ht="12.75">
      <c r="A279" s="65"/>
      <c r="B279" s="65"/>
      <c r="C279" s="132"/>
      <c r="D279" s="134"/>
      <c r="E279" s="132"/>
      <c r="F279" s="134"/>
      <c r="G279" s="65"/>
      <c r="H279" s="65"/>
      <c r="I279" s="65"/>
      <c r="J279" s="133"/>
      <c r="K279" s="133"/>
      <c r="L279" s="133"/>
      <c r="M279" s="191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</row>
    <row r="280" spans="1:27" ht="12.75">
      <c r="A280" s="65"/>
      <c r="B280" s="65"/>
      <c r="C280" s="132"/>
      <c r="D280" s="134"/>
      <c r="E280" s="132"/>
      <c r="F280" s="134"/>
      <c r="G280" s="65"/>
      <c r="H280" s="65"/>
      <c r="I280" s="65"/>
      <c r="J280" s="133"/>
      <c r="K280" s="133"/>
      <c r="L280" s="133"/>
      <c r="M280" s="191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</row>
    <row r="281" spans="1:27" ht="12.75">
      <c r="A281" s="65"/>
      <c r="B281" s="65"/>
      <c r="C281" s="132"/>
      <c r="D281" s="134"/>
      <c r="E281" s="132"/>
      <c r="F281" s="134"/>
      <c r="G281" s="65"/>
      <c r="H281" s="65"/>
      <c r="I281" s="65"/>
      <c r="J281" s="133"/>
      <c r="K281" s="133"/>
      <c r="L281" s="133"/>
      <c r="M281" s="191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</row>
    <row r="282" spans="1:27" ht="12.75">
      <c r="A282" s="65"/>
      <c r="B282" s="65"/>
      <c r="C282" s="132"/>
      <c r="D282" s="134"/>
      <c r="E282" s="132"/>
      <c r="F282" s="134"/>
      <c r="G282" s="65"/>
      <c r="H282" s="65"/>
      <c r="I282" s="65"/>
      <c r="J282" s="133"/>
      <c r="K282" s="133"/>
      <c r="L282" s="133"/>
      <c r="M282" s="191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</row>
    <row r="283" spans="1:27" ht="12.75">
      <c r="A283" s="65"/>
      <c r="B283" s="65"/>
      <c r="C283" s="132"/>
      <c r="D283" s="134"/>
      <c r="E283" s="132"/>
      <c r="F283" s="134"/>
      <c r="G283" s="65"/>
      <c r="H283" s="65"/>
      <c r="I283" s="65"/>
      <c r="J283" s="133"/>
      <c r="K283" s="133"/>
      <c r="L283" s="133"/>
      <c r="M283" s="191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</row>
    <row r="284" spans="1:27" ht="12.75">
      <c r="A284" s="65"/>
      <c r="B284" s="65"/>
      <c r="C284" s="132"/>
      <c r="D284" s="134"/>
      <c r="E284" s="132"/>
      <c r="F284" s="134"/>
      <c r="G284" s="65"/>
      <c r="H284" s="65"/>
      <c r="I284" s="65"/>
      <c r="J284" s="133"/>
      <c r="K284" s="133"/>
      <c r="L284" s="133"/>
      <c r="M284" s="191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</row>
    <row r="285" spans="1:27" ht="12.75">
      <c r="A285" s="65"/>
      <c r="B285" s="65"/>
      <c r="C285" s="132"/>
      <c r="D285" s="134"/>
      <c r="E285" s="132"/>
      <c r="F285" s="134"/>
      <c r="G285" s="65"/>
      <c r="H285" s="65"/>
      <c r="I285" s="65"/>
      <c r="J285" s="133"/>
      <c r="K285" s="133"/>
      <c r="L285" s="133"/>
      <c r="M285" s="191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</row>
    <row r="286" spans="1:27" ht="12.75">
      <c r="A286" s="65"/>
      <c r="B286" s="65"/>
      <c r="C286" s="132"/>
      <c r="D286" s="134"/>
      <c r="E286" s="132"/>
      <c r="F286" s="134"/>
      <c r="G286" s="65"/>
      <c r="H286" s="65"/>
      <c r="I286" s="65"/>
      <c r="J286" s="133"/>
      <c r="K286" s="133"/>
      <c r="L286" s="133"/>
      <c r="M286" s="191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</row>
    <row r="287" spans="1:27" ht="12.75">
      <c r="A287" s="65"/>
      <c r="B287" s="65"/>
      <c r="C287" s="132"/>
      <c r="D287" s="134"/>
      <c r="E287" s="132"/>
      <c r="F287" s="134"/>
      <c r="G287" s="65"/>
      <c r="H287" s="65"/>
      <c r="I287" s="65"/>
      <c r="J287" s="133"/>
      <c r="K287" s="133"/>
      <c r="L287" s="133"/>
      <c r="M287" s="191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</row>
    <row r="288" spans="1:27" ht="12.75">
      <c r="A288" s="65"/>
      <c r="B288" s="65"/>
      <c r="C288" s="132"/>
      <c r="D288" s="134"/>
      <c r="E288" s="132"/>
      <c r="F288" s="134"/>
      <c r="G288" s="65"/>
      <c r="H288" s="65"/>
      <c r="I288" s="65"/>
      <c r="J288" s="133"/>
      <c r="K288" s="133"/>
      <c r="L288" s="133"/>
      <c r="M288" s="191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</row>
    <row r="289" spans="1:27" ht="12.75">
      <c r="A289" s="65"/>
      <c r="B289" s="65"/>
      <c r="C289" s="132"/>
      <c r="D289" s="134"/>
      <c r="E289" s="132"/>
      <c r="F289" s="134"/>
      <c r="G289" s="65"/>
      <c r="H289" s="65"/>
      <c r="I289" s="65"/>
      <c r="J289" s="133"/>
      <c r="K289" s="133"/>
      <c r="L289" s="133"/>
      <c r="M289" s="191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</row>
    <row r="290" spans="1:27" ht="12.75">
      <c r="A290" s="135"/>
      <c r="B290" s="135"/>
      <c r="C290" s="136"/>
      <c r="D290" s="134"/>
      <c r="E290" s="136"/>
      <c r="F290" s="134"/>
      <c r="G290" s="135"/>
      <c r="H290" s="135"/>
      <c r="I290" s="135"/>
      <c r="J290" s="143"/>
      <c r="K290" s="143"/>
      <c r="L290" s="133"/>
      <c r="M290" s="191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</row>
    <row r="291" spans="1:27" ht="12.75">
      <c r="A291" s="65"/>
      <c r="B291" s="65"/>
      <c r="C291" s="132"/>
      <c r="D291" s="134"/>
      <c r="E291" s="132"/>
      <c r="F291" s="134"/>
      <c r="G291" s="65"/>
      <c r="H291" s="65"/>
      <c r="I291" s="65"/>
      <c r="J291" s="133"/>
      <c r="K291" s="133"/>
      <c r="L291" s="133"/>
      <c r="M291" s="191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</row>
    <row r="292" spans="1:27" ht="12.75">
      <c r="A292" s="59"/>
      <c r="B292" s="59"/>
      <c r="C292" s="128"/>
      <c r="D292" s="62"/>
      <c r="E292" s="128"/>
      <c r="F292" s="62"/>
      <c r="G292" s="59"/>
      <c r="H292" s="59"/>
      <c r="I292" s="59"/>
      <c r="J292" s="67"/>
      <c r="K292" s="67"/>
      <c r="L292" s="67"/>
      <c r="M292" s="192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</row>
    <row r="293" spans="1:27" ht="12.75">
      <c r="A293" s="59"/>
      <c r="B293" s="59"/>
      <c r="C293" s="128"/>
      <c r="D293" s="62"/>
      <c r="E293" s="128"/>
      <c r="F293" s="62"/>
      <c r="G293" s="59"/>
      <c r="H293" s="59"/>
      <c r="I293" s="59"/>
      <c r="J293" s="67"/>
      <c r="K293" s="67"/>
      <c r="L293" s="67"/>
      <c r="M293" s="192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</row>
    <row r="294" spans="1:27" ht="12.75">
      <c r="A294" s="59"/>
      <c r="B294" s="59"/>
      <c r="C294" s="128"/>
      <c r="D294" s="62"/>
      <c r="E294" s="128"/>
      <c r="F294" s="62"/>
      <c r="G294" s="59"/>
      <c r="H294" s="59"/>
      <c r="I294" s="59"/>
      <c r="J294" s="67"/>
      <c r="K294" s="67"/>
      <c r="L294" s="67"/>
      <c r="M294" s="192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</row>
    <row r="295" spans="1:27" ht="12.75">
      <c r="A295" s="59"/>
      <c r="B295" s="59"/>
      <c r="C295" s="128"/>
      <c r="D295" s="62"/>
      <c r="E295" s="128"/>
      <c r="F295" s="62"/>
      <c r="G295" s="59"/>
      <c r="H295" s="59"/>
      <c r="I295" s="59"/>
      <c r="J295" s="67"/>
      <c r="K295" s="67"/>
      <c r="L295" s="67"/>
      <c r="M295" s="192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</row>
    <row r="296" spans="1:27" ht="12.75">
      <c r="A296" s="59"/>
      <c r="B296" s="59"/>
      <c r="C296" s="128"/>
      <c r="D296" s="62"/>
      <c r="E296" s="128"/>
      <c r="F296" s="62"/>
      <c r="G296" s="59"/>
      <c r="H296" s="59"/>
      <c r="I296" s="59"/>
      <c r="J296" s="67"/>
      <c r="K296" s="67"/>
      <c r="L296" s="67"/>
      <c r="M296" s="192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</row>
    <row r="297" spans="1:27" ht="12.75">
      <c r="A297" s="59"/>
      <c r="B297" s="59"/>
      <c r="C297" s="128"/>
      <c r="D297" s="62"/>
      <c r="E297" s="128"/>
      <c r="F297" s="62"/>
      <c r="G297" s="59"/>
      <c r="H297" s="59"/>
      <c r="I297" s="59"/>
      <c r="J297" s="67"/>
      <c r="K297" s="67"/>
      <c r="L297" s="67"/>
      <c r="M297" s="192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</row>
    <row r="298" spans="1:27" ht="12.75">
      <c r="A298" s="59"/>
      <c r="B298" s="59"/>
      <c r="C298" s="128"/>
      <c r="D298" s="62"/>
      <c r="E298" s="128"/>
      <c r="F298" s="62"/>
      <c r="G298" s="59"/>
      <c r="H298" s="59"/>
      <c r="I298" s="59"/>
      <c r="J298" s="67"/>
      <c r="K298" s="67"/>
      <c r="L298" s="67"/>
      <c r="M298" s="192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</row>
    <row r="299" spans="1:27" ht="12.75">
      <c r="A299" s="59"/>
      <c r="B299" s="59"/>
      <c r="C299" s="128"/>
      <c r="D299" s="62"/>
      <c r="E299" s="128"/>
      <c r="F299" s="62"/>
      <c r="G299" s="59"/>
      <c r="H299" s="59"/>
      <c r="I299" s="59"/>
      <c r="J299" s="67"/>
      <c r="K299" s="67"/>
      <c r="L299" s="67"/>
      <c r="M299" s="192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</row>
    <row r="300" spans="1:27" ht="12.75">
      <c r="A300" s="59"/>
      <c r="B300" s="59"/>
      <c r="C300" s="128"/>
      <c r="D300" s="62"/>
      <c r="E300" s="128"/>
      <c r="F300" s="62"/>
      <c r="G300" s="59"/>
      <c r="H300" s="59"/>
      <c r="I300" s="59"/>
      <c r="J300" s="67"/>
      <c r="K300" s="67"/>
      <c r="L300" s="67"/>
      <c r="M300" s="192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</row>
    <row r="301" spans="1:27" ht="12.75">
      <c r="A301" s="59"/>
      <c r="B301" s="59"/>
      <c r="C301" s="128"/>
      <c r="D301" s="62"/>
      <c r="E301" s="128"/>
      <c r="F301" s="62"/>
      <c r="G301" s="59"/>
      <c r="H301" s="59"/>
      <c r="I301" s="59"/>
      <c r="J301" s="67"/>
      <c r="K301" s="67"/>
      <c r="L301" s="67"/>
      <c r="M301" s="192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</row>
    <row r="302" spans="1:27" ht="12.75">
      <c r="A302" s="59"/>
      <c r="B302" s="59"/>
      <c r="C302" s="128"/>
      <c r="D302" s="62"/>
      <c r="E302" s="128"/>
      <c r="F302" s="62"/>
      <c r="G302" s="59"/>
      <c r="H302" s="59"/>
      <c r="I302" s="59"/>
      <c r="J302" s="67"/>
      <c r="K302" s="67"/>
      <c r="L302" s="67"/>
      <c r="M302" s="192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</row>
    <row r="303" spans="1:27" ht="12.75">
      <c r="A303" s="59"/>
      <c r="B303" s="59"/>
      <c r="C303" s="128"/>
      <c r="D303" s="62"/>
      <c r="E303" s="128"/>
      <c r="F303" s="62"/>
      <c r="G303" s="59"/>
      <c r="H303" s="59"/>
      <c r="I303" s="59"/>
      <c r="J303" s="67"/>
      <c r="K303" s="67"/>
      <c r="L303" s="67"/>
      <c r="M303" s="192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</row>
    <row r="304" spans="1:27" ht="12.75">
      <c r="A304" s="59"/>
      <c r="B304" s="59"/>
      <c r="C304" s="128"/>
      <c r="D304" s="62"/>
      <c r="E304" s="128"/>
      <c r="F304" s="62"/>
      <c r="G304" s="59"/>
      <c r="H304" s="59"/>
      <c r="I304" s="59"/>
      <c r="J304" s="67"/>
      <c r="K304" s="67"/>
      <c r="L304" s="67"/>
      <c r="M304" s="192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</row>
    <row r="305" spans="1:27" ht="12.75">
      <c r="A305" s="130"/>
      <c r="B305" s="130"/>
      <c r="C305" s="131"/>
      <c r="D305" s="62"/>
      <c r="E305" s="131"/>
      <c r="F305" s="62"/>
      <c r="G305" s="130"/>
      <c r="H305" s="130"/>
      <c r="I305" s="130"/>
      <c r="J305" s="189"/>
      <c r="K305" s="189"/>
      <c r="L305" s="67"/>
      <c r="M305" s="192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</row>
    <row r="306" spans="1:27" ht="12.75">
      <c r="A306" s="59"/>
      <c r="B306" s="59"/>
      <c r="C306" s="128"/>
      <c r="D306" s="62"/>
      <c r="E306" s="128"/>
      <c r="F306" s="62"/>
      <c r="G306" s="59"/>
      <c r="H306" s="59"/>
      <c r="I306" s="59"/>
      <c r="J306" s="67"/>
      <c r="K306" s="67"/>
      <c r="L306" s="67"/>
      <c r="M306" s="192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</row>
    <row r="307" spans="1:27" ht="12.75">
      <c r="A307" s="59"/>
      <c r="B307" s="59"/>
      <c r="C307" s="128"/>
      <c r="D307" s="62"/>
      <c r="E307" s="128"/>
      <c r="F307" s="62"/>
      <c r="G307" s="59"/>
      <c r="H307" s="59"/>
      <c r="I307" s="59"/>
      <c r="J307" s="67"/>
      <c r="K307" s="67"/>
      <c r="L307" s="67"/>
      <c r="M307" s="192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</row>
    <row r="308" spans="1:27" ht="12.75">
      <c r="A308" s="59"/>
      <c r="B308" s="59"/>
      <c r="C308" s="128"/>
      <c r="D308" s="62"/>
      <c r="E308" s="128"/>
      <c r="F308" s="62"/>
      <c r="G308" s="59"/>
      <c r="H308" s="59"/>
      <c r="I308" s="59"/>
      <c r="J308" s="67"/>
      <c r="K308" s="67"/>
      <c r="L308" s="67"/>
      <c r="M308" s="192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</row>
    <row r="309" spans="1:27" ht="12.75">
      <c r="A309" s="59"/>
      <c r="B309" s="59"/>
      <c r="C309" s="128"/>
      <c r="D309" s="62"/>
      <c r="E309" s="128"/>
      <c r="F309" s="62"/>
      <c r="G309" s="59"/>
      <c r="H309" s="59"/>
      <c r="I309" s="59"/>
      <c r="J309" s="67"/>
      <c r="K309" s="67"/>
      <c r="L309" s="67"/>
      <c r="M309" s="192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</row>
    <row r="310" spans="1:27" ht="12.75">
      <c r="A310" s="62"/>
      <c r="B310" s="62"/>
      <c r="C310" s="128"/>
      <c r="D310" s="62"/>
      <c r="E310" s="128"/>
      <c r="F310" s="62"/>
      <c r="G310" s="62"/>
      <c r="H310" s="62"/>
      <c r="I310" s="62"/>
      <c r="J310" s="67"/>
      <c r="K310" s="67"/>
      <c r="L310" s="67"/>
      <c r="M310" s="19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</row>
    <row r="311" spans="1:27" ht="12.75">
      <c r="A311" s="62"/>
      <c r="B311" s="62"/>
      <c r="C311" s="128"/>
      <c r="D311" s="62"/>
      <c r="E311" s="128"/>
      <c r="F311" s="62"/>
      <c r="G311" s="62"/>
      <c r="H311" s="62"/>
      <c r="I311" s="62"/>
      <c r="J311" s="67"/>
      <c r="K311" s="67"/>
      <c r="L311" s="67"/>
      <c r="M311" s="19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</row>
    <row r="312" spans="1:27" ht="12.75">
      <c r="A312" s="59"/>
      <c r="B312" s="59"/>
      <c r="C312" s="128"/>
      <c r="D312" s="59"/>
      <c r="E312" s="128"/>
      <c r="F312" s="59"/>
      <c r="G312" s="59"/>
      <c r="H312" s="59"/>
      <c r="I312" s="59"/>
      <c r="J312" s="67"/>
      <c r="K312" s="67"/>
      <c r="L312" s="67"/>
      <c r="M312" s="192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</row>
    <row r="313" spans="1:27" ht="12.75">
      <c r="A313" s="59"/>
      <c r="B313" s="59"/>
      <c r="C313" s="128"/>
      <c r="D313" s="59"/>
      <c r="E313" s="128"/>
      <c r="F313" s="59"/>
      <c r="G313" s="59"/>
      <c r="H313" s="59"/>
      <c r="I313" s="59"/>
      <c r="J313" s="67"/>
      <c r="K313" s="67"/>
      <c r="L313" s="67"/>
      <c r="M313" s="192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</row>
    <row r="314" spans="1:27" ht="12.75">
      <c r="A314" s="59"/>
      <c r="B314" s="59"/>
      <c r="C314" s="128"/>
      <c r="D314" s="59"/>
      <c r="E314" s="128"/>
      <c r="F314" s="59"/>
      <c r="G314" s="59"/>
      <c r="H314" s="59"/>
      <c r="I314" s="59"/>
      <c r="J314" s="67"/>
      <c r="K314" s="67"/>
      <c r="L314" s="67"/>
      <c r="M314" s="192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</row>
    <row r="315" spans="1:27" ht="12.75">
      <c r="A315" s="59"/>
      <c r="B315" s="59"/>
      <c r="C315" s="128"/>
      <c r="D315" s="59"/>
      <c r="E315" s="128"/>
      <c r="F315" s="59"/>
      <c r="G315" s="59"/>
      <c r="H315" s="59"/>
      <c r="I315" s="59"/>
      <c r="J315" s="67"/>
      <c r="K315" s="67"/>
      <c r="L315" s="67"/>
      <c r="M315" s="192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</row>
    <row r="316" spans="1:27" ht="12.75">
      <c r="A316" s="59"/>
      <c r="B316" s="59"/>
      <c r="C316" s="128"/>
      <c r="D316" s="59"/>
      <c r="E316" s="128"/>
      <c r="F316" s="59"/>
      <c r="G316" s="59"/>
      <c r="H316" s="59"/>
      <c r="I316" s="59"/>
      <c r="J316" s="67"/>
      <c r="K316" s="67"/>
      <c r="L316" s="67"/>
      <c r="M316" s="192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</row>
    <row r="317" spans="1:27" ht="12.75">
      <c r="A317" s="59"/>
      <c r="B317" s="59"/>
      <c r="C317" s="128"/>
      <c r="D317" s="59"/>
      <c r="E317" s="128"/>
      <c r="F317" s="59"/>
      <c r="G317" s="59"/>
      <c r="H317" s="59"/>
      <c r="I317" s="59"/>
      <c r="J317" s="67"/>
      <c r="K317" s="67"/>
      <c r="L317" s="67"/>
      <c r="M317" s="192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</row>
    <row r="318" spans="1:27" ht="12.75">
      <c r="A318" s="59"/>
      <c r="B318" s="59"/>
      <c r="C318" s="128"/>
      <c r="D318" s="59"/>
      <c r="E318" s="128"/>
      <c r="F318" s="59"/>
      <c r="G318" s="59"/>
      <c r="H318" s="59"/>
      <c r="I318" s="59"/>
      <c r="J318" s="67"/>
      <c r="K318" s="67"/>
      <c r="L318" s="67"/>
      <c r="M318" s="192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</row>
    <row r="319" spans="1:27" ht="12.75">
      <c r="A319" s="59"/>
      <c r="B319" s="59"/>
      <c r="C319" s="128"/>
      <c r="D319" s="59"/>
      <c r="E319" s="128"/>
      <c r="F319" s="59"/>
      <c r="G319" s="59"/>
      <c r="H319" s="59"/>
      <c r="I319" s="59"/>
      <c r="J319" s="67"/>
      <c r="K319" s="67"/>
      <c r="L319" s="67"/>
      <c r="M319" s="192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</row>
    <row r="320" spans="1:27" ht="12.75">
      <c r="A320" s="59"/>
      <c r="B320" s="59"/>
      <c r="C320" s="128"/>
      <c r="D320" s="59"/>
      <c r="E320" s="128"/>
      <c r="F320" s="59"/>
      <c r="G320" s="59"/>
      <c r="H320" s="59"/>
      <c r="I320" s="59"/>
      <c r="J320" s="67"/>
      <c r="K320" s="67"/>
      <c r="L320" s="67"/>
      <c r="M320" s="192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</row>
    <row r="321" spans="1:27" ht="12.75">
      <c r="A321" s="59"/>
      <c r="B321" s="59"/>
      <c r="C321" s="128"/>
      <c r="D321" s="59"/>
      <c r="E321" s="128"/>
      <c r="F321" s="59"/>
      <c r="G321" s="59"/>
      <c r="H321" s="59"/>
      <c r="I321" s="59"/>
      <c r="J321" s="67"/>
      <c r="K321" s="67"/>
      <c r="L321" s="67"/>
      <c r="M321" s="192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</row>
    <row r="322" spans="1:27" ht="12.75">
      <c r="A322" s="59"/>
      <c r="B322" s="59"/>
      <c r="C322" s="128"/>
      <c r="D322" s="59"/>
      <c r="E322" s="128"/>
      <c r="F322" s="59"/>
      <c r="G322" s="59"/>
      <c r="H322" s="59"/>
      <c r="I322" s="59"/>
      <c r="J322" s="67"/>
      <c r="K322" s="67"/>
      <c r="L322" s="67"/>
      <c r="M322" s="192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</row>
    <row r="323" spans="1:27" ht="12.75">
      <c r="A323" s="59"/>
      <c r="B323" s="59"/>
      <c r="C323" s="128"/>
      <c r="D323" s="59"/>
      <c r="E323" s="128"/>
      <c r="F323" s="59"/>
      <c r="G323" s="59"/>
      <c r="H323" s="59"/>
      <c r="I323" s="59"/>
      <c r="J323" s="67"/>
      <c r="K323" s="67"/>
      <c r="L323" s="67"/>
      <c r="M323" s="192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</row>
    <row r="324" spans="1:27" ht="12.75">
      <c r="A324" s="59"/>
      <c r="B324" s="59"/>
      <c r="C324" s="128"/>
      <c r="D324" s="59"/>
      <c r="E324" s="128"/>
      <c r="F324" s="59"/>
      <c r="G324" s="59"/>
      <c r="H324" s="59"/>
      <c r="I324" s="59"/>
      <c r="J324" s="67"/>
      <c r="K324" s="67"/>
      <c r="L324" s="67"/>
      <c r="M324" s="192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</row>
    <row r="325" spans="1:27" ht="12.75">
      <c r="A325" s="59"/>
      <c r="B325" s="59"/>
      <c r="C325" s="128"/>
      <c r="D325" s="59"/>
      <c r="E325" s="128"/>
      <c r="F325" s="59"/>
      <c r="G325" s="59"/>
      <c r="H325" s="59"/>
      <c r="I325" s="59"/>
      <c r="J325" s="67"/>
      <c r="K325" s="67"/>
      <c r="L325" s="67"/>
      <c r="M325" s="192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</row>
    <row r="326" spans="1:27" ht="12.75">
      <c r="A326" s="59"/>
      <c r="B326" s="59"/>
      <c r="C326" s="128"/>
      <c r="D326" s="59"/>
      <c r="E326" s="128"/>
      <c r="F326" s="59"/>
      <c r="G326" s="59"/>
      <c r="H326" s="59"/>
      <c r="I326" s="59"/>
      <c r="J326" s="67"/>
      <c r="K326" s="67"/>
      <c r="L326" s="67"/>
      <c r="M326" s="192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</row>
    <row r="327" spans="1:27" ht="12.75">
      <c r="A327" s="59"/>
      <c r="B327" s="59"/>
      <c r="C327" s="128"/>
      <c r="D327" s="59"/>
      <c r="E327" s="128"/>
      <c r="F327" s="59"/>
      <c r="G327" s="59"/>
      <c r="H327" s="59"/>
      <c r="I327" s="59"/>
      <c r="J327" s="67"/>
      <c r="K327" s="67"/>
      <c r="L327" s="67"/>
      <c r="M327" s="192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</row>
    <row r="328" spans="1:27" ht="16.5" customHeight="1">
      <c r="A328" s="59"/>
      <c r="B328" s="59"/>
      <c r="C328" s="128"/>
      <c r="D328" s="59"/>
      <c r="E328" s="128"/>
      <c r="F328" s="59"/>
      <c r="G328" s="59"/>
      <c r="H328" s="59"/>
      <c r="I328" s="59"/>
      <c r="J328" s="67"/>
      <c r="K328" s="67"/>
      <c r="L328" s="67"/>
      <c r="M328" s="192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</row>
    <row r="329" spans="1:27" ht="12.75">
      <c r="A329" s="59"/>
      <c r="B329" s="59"/>
      <c r="C329" s="128"/>
      <c r="D329" s="59"/>
      <c r="E329" s="128"/>
      <c r="F329" s="59"/>
      <c r="G329" s="59"/>
      <c r="H329" s="59"/>
      <c r="I329" s="59"/>
      <c r="J329" s="67"/>
      <c r="K329" s="67"/>
      <c r="L329" s="67"/>
      <c r="M329" s="192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</row>
    <row r="330" spans="1:27" ht="12.75">
      <c r="A330" s="59"/>
      <c r="B330" s="59"/>
      <c r="C330" s="128"/>
      <c r="D330" s="59"/>
      <c r="E330" s="128"/>
      <c r="F330" s="59"/>
      <c r="G330" s="59"/>
      <c r="H330" s="59"/>
      <c r="I330" s="59"/>
      <c r="J330" s="67"/>
      <c r="K330" s="67"/>
      <c r="L330" s="67"/>
      <c r="M330" s="192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</row>
    <row r="331" spans="1:27" ht="12.75">
      <c r="A331" s="59"/>
      <c r="B331" s="59"/>
      <c r="C331" s="128"/>
      <c r="D331" s="59"/>
      <c r="E331" s="128"/>
      <c r="F331" s="59"/>
      <c r="G331" s="59"/>
      <c r="H331" s="59"/>
      <c r="I331" s="59"/>
      <c r="J331" s="67"/>
      <c r="K331" s="67"/>
      <c r="L331" s="67"/>
      <c r="M331" s="192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</row>
    <row r="332" spans="1:27" ht="12.75">
      <c r="A332" s="59"/>
      <c r="B332" s="59"/>
      <c r="C332" s="128"/>
      <c r="D332" s="59"/>
      <c r="E332" s="128"/>
      <c r="F332" s="59"/>
      <c r="G332" s="59"/>
      <c r="H332" s="59"/>
      <c r="I332" s="59"/>
      <c r="J332" s="67"/>
      <c r="K332" s="67"/>
      <c r="L332" s="67"/>
      <c r="M332" s="192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</row>
    <row r="333" spans="1:27" ht="12.75">
      <c r="A333" s="59"/>
      <c r="B333" s="59"/>
      <c r="C333" s="128"/>
      <c r="D333" s="59"/>
      <c r="E333" s="128"/>
      <c r="F333" s="59"/>
      <c r="G333" s="59"/>
      <c r="H333" s="59"/>
      <c r="I333" s="59"/>
      <c r="J333" s="67"/>
      <c r="K333" s="67"/>
      <c r="L333" s="67"/>
      <c r="M333" s="192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</row>
    <row r="334" spans="1:27" ht="12.75">
      <c r="A334" s="59"/>
      <c r="B334" s="59"/>
      <c r="C334" s="128"/>
      <c r="D334" s="59"/>
      <c r="E334" s="128"/>
      <c r="F334" s="59"/>
      <c r="G334" s="59"/>
      <c r="H334" s="59"/>
      <c r="I334" s="59"/>
      <c r="J334" s="67"/>
      <c r="K334" s="67"/>
      <c r="L334" s="67"/>
      <c r="M334" s="192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</row>
    <row r="335" spans="1:27" ht="12.75">
      <c r="A335" s="59"/>
      <c r="B335" s="59"/>
      <c r="C335" s="128"/>
      <c r="D335" s="59"/>
      <c r="E335" s="128"/>
      <c r="F335" s="59"/>
      <c r="G335" s="59"/>
      <c r="H335" s="59"/>
      <c r="I335" s="59"/>
      <c r="J335" s="67"/>
      <c r="K335" s="67"/>
      <c r="L335" s="67"/>
      <c r="M335" s="192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</row>
    <row r="336" spans="1:27" ht="12.75">
      <c r="A336" s="59"/>
      <c r="B336" s="59"/>
      <c r="C336" s="128"/>
      <c r="D336" s="59"/>
      <c r="E336" s="128"/>
      <c r="F336" s="59"/>
      <c r="G336" s="59"/>
      <c r="H336" s="59"/>
      <c r="I336" s="59"/>
      <c r="J336" s="67"/>
      <c r="K336" s="67"/>
      <c r="L336" s="67"/>
      <c r="M336" s="192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</row>
    <row r="337" spans="1:27" ht="12.75">
      <c r="A337" s="59"/>
      <c r="B337" s="59"/>
      <c r="C337" s="128"/>
      <c r="D337" s="59"/>
      <c r="E337" s="128"/>
      <c r="F337" s="59"/>
      <c r="G337" s="59"/>
      <c r="H337" s="59"/>
      <c r="I337" s="59"/>
      <c r="J337" s="67"/>
      <c r="K337" s="67"/>
      <c r="L337" s="67"/>
      <c r="M337" s="192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</row>
    <row r="338" spans="1:27" ht="12.75">
      <c r="A338" s="59"/>
      <c r="B338" s="59"/>
      <c r="C338" s="128"/>
      <c r="D338" s="59"/>
      <c r="E338" s="128"/>
      <c r="F338" s="59"/>
      <c r="G338" s="59"/>
      <c r="H338" s="59"/>
      <c r="I338" s="59"/>
      <c r="J338" s="67"/>
      <c r="K338" s="67"/>
      <c r="L338" s="67"/>
      <c r="M338" s="192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</row>
    <row r="339" spans="1:27" ht="12.75">
      <c r="A339" s="59"/>
      <c r="B339" s="59"/>
      <c r="C339" s="128"/>
      <c r="D339" s="59"/>
      <c r="E339" s="128"/>
      <c r="F339" s="59"/>
      <c r="G339" s="59"/>
      <c r="H339" s="59"/>
      <c r="I339" s="59"/>
      <c r="J339" s="67"/>
      <c r="K339" s="67"/>
      <c r="L339" s="67"/>
      <c r="M339" s="192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</row>
    <row r="340" spans="1:27" ht="12.75">
      <c r="A340" s="59"/>
      <c r="B340" s="59"/>
      <c r="C340" s="128"/>
      <c r="D340" s="59"/>
      <c r="E340" s="128"/>
      <c r="F340" s="59"/>
      <c r="G340" s="59"/>
      <c r="H340" s="59"/>
      <c r="I340" s="59"/>
      <c r="J340" s="67"/>
      <c r="K340" s="67"/>
      <c r="L340" s="67"/>
      <c r="M340" s="192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</row>
    <row r="341" spans="1:27" ht="12.75">
      <c r="A341" s="59"/>
      <c r="B341" s="59"/>
      <c r="C341" s="128"/>
      <c r="D341" s="59"/>
      <c r="E341" s="128"/>
      <c r="F341" s="59"/>
      <c r="G341" s="59"/>
      <c r="H341" s="59"/>
      <c r="I341" s="59"/>
      <c r="J341" s="67"/>
      <c r="K341" s="67"/>
      <c r="L341" s="67"/>
      <c r="M341" s="192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</row>
    <row r="342" spans="1:27" ht="12.75">
      <c r="A342" s="59"/>
      <c r="B342" s="59"/>
      <c r="C342" s="128"/>
      <c r="D342" s="59"/>
      <c r="E342" s="128"/>
      <c r="F342" s="59"/>
      <c r="G342" s="59"/>
      <c r="H342" s="59"/>
      <c r="I342" s="59"/>
      <c r="J342" s="67"/>
      <c r="K342" s="67"/>
      <c r="L342" s="67"/>
      <c r="M342" s="192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</row>
    <row r="343" spans="1:27" ht="12.75">
      <c r="A343" s="59"/>
      <c r="B343" s="59"/>
      <c r="C343" s="128"/>
      <c r="D343" s="59"/>
      <c r="E343" s="128"/>
      <c r="F343" s="59"/>
      <c r="G343" s="59"/>
      <c r="H343" s="59"/>
      <c r="I343" s="59"/>
      <c r="J343" s="67"/>
      <c r="K343" s="67"/>
      <c r="L343" s="67"/>
      <c r="M343" s="192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</row>
    <row r="344" spans="1:27" ht="12.75">
      <c r="A344" s="59"/>
      <c r="B344" s="59"/>
      <c r="C344" s="128"/>
      <c r="D344" s="59"/>
      <c r="E344" s="128"/>
      <c r="F344" s="59"/>
      <c r="G344" s="59"/>
      <c r="H344" s="59"/>
      <c r="I344" s="59"/>
      <c r="J344" s="67"/>
      <c r="K344" s="67"/>
      <c r="L344" s="67"/>
      <c r="M344" s="192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</row>
    <row r="345" spans="1:27" ht="12.75">
      <c r="A345" s="59"/>
      <c r="B345" s="59"/>
      <c r="C345" s="128"/>
      <c r="D345" s="59"/>
      <c r="E345" s="128"/>
      <c r="F345" s="59"/>
      <c r="G345" s="59"/>
      <c r="H345" s="59"/>
      <c r="I345" s="59"/>
      <c r="J345" s="67"/>
      <c r="K345" s="67"/>
      <c r="L345" s="67"/>
      <c r="M345" s="192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</row>
    <row r="346" spans="1:27" ht="12.75">
      <c r="A346" s="59"/>
      <c r="B346" s="59"/>
      <c r="C346" s="128"/>
      <c r="D346" s="59"/>
      <c r="E346" s="128"/>
      <c r="F346" s="59"/>
      <c r="G346" s="59"/>
      <c r="H346" s="59"/>
      <c r="I346" s="59"/>
      <c r="J346" s="67"/>
      <c r="K346" s="67"/>
      <c r="L346" s="67"/>
      <c r="M346" s="192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</row>
    <row r="347" spans="1:27" ht="12.75">
      <c r="A347" s="59"/>
      <c r="B347" s="59"/>
      <c r="C347" s="128"/>
      <c r="D347" s="59"/>
      <c r="E347" s="128"/>
      <c r="F347" s="59"/>
      <c r="G347" s="59"/>
      <c r="H347" s="59"/>
      <c r="I347" s="59"/>
      <c r="J347" s="67"/>
      <c r="K347" s="67"/>
      <c r="L347" s="67"/>
      <c r="M347" s="192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</row>
    <row r="348" spans="1:27" ht="12.75">
      <c r="A348" s="59"/>
      <c r="B348" s="59"/>
      <c r="C348" s="128"/>
      <c r="D348" s="59"/>
      <c r="E348" s="128"/>
      <c r="F348" s="59"/>
      <c r="G348" s="59"/>
      <c r="H348" s="59"/>
      <c r="I348" s="59"/>
      <c r="J348" s="67"/>
      <c r="K348" s="67"/>
      <c r="L348" s="67"/>
      <c r="M348" s="192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</row>
    <row r="349" spans="1:27" ht="12.75">
      <c r="A349" s="59"/>
      <c r="B349" s="59"/>
      <c r="C349" s="128"/>
      <c r="D349" s="59"/>
      <c r="E349" s="128"/>
      <c r="F349" s="59"/>
      <c r="G349" s="59"/>
      <c r="H349" s="59"/>
      <c r="I349" s="59"/>
      <c r="J349" s="67"/>
      <c r="K349" s="67"/>
      <c r="L349" s="67"/>
      <c r="M349" s="192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</row>
    <row r="350" spans="1:27" ht="12.75">
      <c r="A350" s="59"/>
      <c r="B350" s="59"/>
      <c r="C350" s="128"/>
      <c r="D350" s="59"/>
      <c r="E350" s="128"/>
      <c r="F350" s="59"/>
      <c r="G350" s="59"/>
      <c r="H350" s="59"/>
      <c r="I350" s="59"/>
      <c r="J350" s="67"/>
      <c r="K350" s="67"/>
      <c r="L350" s="67"/>
      <c r="M350" s="192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</row>
    <row r="351" spans="1:27" ht="12.75">
      <c r="A351" s="59"/>
      <c r="B351" s="59"/>
      <c r="C351" s="128"/>
      <c r="D351" s="59"/>
      <c r="E351" s="128"/>
      <c r="F351" s="59"/>
      <c r="G351" s="59"/>
      <c r="H351" s="59"/>
      <c r="I351" s="59"/>
      <c r="J351" s="67"/>
      <c r="K351" s="67"/>
      <c r="L351" s="67"/>
      <c r="M351" s="192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</row>
    <row r="352" spans="1:27" ht="12.75">
      <c r="A352" s="59"/>
      <c r="B352" s="59"/>
      <c r="C352" s="128"/>
      <c r="D352" s="59"/>
      <c r="E352" s="128"/>
      <c r="F352" s="59"/>
      <c r="G352" s="59"/>
      <c r="H352" s="59"/>
      <c r="I352" s="59"/>
      <c r="J352" s="67"/>
      <c r="K352" s="67"/>
      <c r="L352" s="67"/>
      <c r="M352" s="192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</row>
    <row r="353" spans="1:27" ht="12.75">
      <c r="A353" s="59"/>
      <c r="B353" s="59"/>
      <c r="C353" s="128"/>
      <c r="D353" s="59"/>
      <c r="E353" s="128"/>
      <c r="F353" s="59"/>
      <c r="G353" s="59"/>
      <c r="H353" s="59"/>
      <c r="I353" s="59"/>
      <c r="J353" s="67"/>
      <c r="K353" s="67"/>
      <c r="L353" s="67"/>
      <c r="M353" s="192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</row>
    <row r="354" spans="1:27" ht="12.75">
      <c r="A354" s="59"/>
      <c r="B354" s="59"/>
      <c r="C354" s="128"/>
      <c r="D354" s="59"/>
      <c r="E354" s="128"/>
      <c r="F354" s="59"/>
      <c r="G354" s="59"/>
      <c r="H354" s="59"/>
      <c r="I354" s="59"/>
      <c r="J354" s="67"/>
      <c r="K354" s="67"/>
      <c r="L354" s="67"/>
      <c r="M354" s="192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</row>
    <row r="355" spans="1:27" ht="12.75">
      <c r="A355" s="59"/>
      <c r="B355" s="59"/>
      <c r="C355" s="128"/>
      <c r="D355" s="59"/>
      <c r="E355" s="128"/>
      <c r="F355" s="59"/>
      <c r="G355" s="59"/>
      <c r="H355" s="59"/>
      <c r="I355" s="59"/>
      <c r="J355" s="67"/>
      <c r="K355" s="67"/>
      <c r="L355" s="67"/>
      <c r="M355" s="192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</row>
    <row r="356" spans="1:27" ht="12.75">
      <c r="A356" s="59"/>
      <c r="B356" s="59"/>
      <c r="C356" s="128"/>
      <c r="D356" s="59"/>
      <c r="E356" s="128"/>
      <c r="F356" s="59"/>
      <c r="G356" s="59"/>
      <c r="H356" s="59"/>
      <c r="I356" s="59"/>
      <c r="J356" s="67"/>
      <c r="K356" s="67"/>
      <c r="L356" s="67"/>
      <c r="M356" s="192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</row>
    <row r="357" spans="1:27" ht="12.75">
      <c r="A357" s="59"/>
      <c r="B357" s="59"/>
      <c r="C357" s="128"/>
      <c r="D357" s="59"/>
      <c r="E357" s="128"/>
      <c r="F357" s="59"/>
      <c r="G357" s="59"/>
      <c r="H357" s="59"/>
      <c r="I357" s="59"/>
      <c r="J357" s="67"/>
      <c r="K357" s="67"/>
      <c r="L357" s="67"/>
      <c r="M357" s="192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</row>
    <row r="358" spans="1:27" ht="12.75">
      <c r="A358" s="59"/>
      <c r="B358" s="59"/>
      <c r="C358" s="128"/>
      <c r="D358" s="59"/>
      <c r="E358" s="128"/>
      <c r="F358" s="59"/>
      <c r="G358" s="59"/>
      <c r="H358" s="59"/>
      <c r="I358" s="59"/>
      <c r="J358" s="67"/>
      <c r="K358" s="67"/>
      <c r="L358" s="67"/>
      <c r="M358" s="192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</row>
    <row r="359" spans="1:27" ht="12.75">
      <c r="A359" s="59"/>
      <c r="B359" s="59"/>
      <c r="C359" s="128"/>
      <c r="D359" s="59"/>
      <c r="E359" s="128"/>
      <c r="F359" s="59"/>
      <c r="G359" s="59"/>
      <c r="H359" s="59"/>
      <c r="I359" s="59"/>
      <c r="J359" s="67"/>
      <c r="K359" s="67"/>
      <c r="L359" s="67"/>
      <c r="M359" s="192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</row>
    <row r="360" spans="1:27" ht="12.75">
      <c r="A360" s="59"/>
      <c r="B360" s="59"/>
      <c r="C360" s="128"/>
      <c r="D360" s="59"/>
      <c r="E360" s="128"/>
      <c r="F360" s="59"/>
      <c r="G360" s="59"/>
      <c r="H360" s="59"/>
      <c r="I360" s="59"/>
      <c r="J360" s="67"/>
      <c r="K360" s="67"/>
      <c r="L360" s="67"/>
      <c r="M360" s="192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</row>
    <row r="361" spans="1:27" ht="12.75">
      <c r="A361" s="59"/>
      <c r="B361" s="59"/>
      <c r="C361" s="128"/>
      <c r="D361" s="59"/>
      <c r="E361" s="128"/>
      <c r="F361" s="59"/>
      <c r="G361" s="59"/>
      <c r="H361" s="59"/>
      <c r="I361" s="59"/>
      <c r="J361" s="67"/>
      <c r="K361" s="67"/>
      <c r="L361" s="67"/>
      <c r="M361" s="192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</row>
    <row r="362" spans="1:27" ht="12.75">
      <c r="A362" s="59"/>
      <c r="B362" s="59"/>
      <c r="C362" s="128"/>
      <c r="D362" s="59"/>
      <c r="E362" s="128"/>
      <c r="F362" s="59"/>
      <c r="G362" s="59"/>
      <c r="H362" s="59"/>
      <c r="I362" s="59"/>
      <c r="J362" s="67"/>
      <c r="K362" s="67"/>
      <c r="L362" s="67"/>
      <c r="M362" s="192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</row>
    <row r="363" spans="1:27" ht="12.75">
      <c r="A363" s="59"/>
      <c r="B363" s="59"/>
      <c r="C363" s="128"/>
      <c r="D363" s="59"/>
      <c r="E363" s="128"/>
      <c r="F363" s="59"/>
      <c r="G363" s="59"/>
      <c r="H363" s="59"/>
      <c r="I363" s="59"/>
      <c r="J363" s="67"/>
      <c r="K363" s="67"/>
      <c r="L363" s="67"/>
      <c r="M363" s="192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</row>
    <row r="364" spans="1:27" ht="12.75">
      <c r="A364" s="59"/>
      <c r="B364" s="59"/>
      <c r="C364" s="128"/>
      <c r="D364" s="59"/>
      <c r="E364" s="128"/>
      <c r="F364" s="59"/>
      <c r="G364" s="59"/>
      <c r="H364" s="59"/>
      <c r="I364" s="59"/>
      <c r="J364" s="67"/>
      <c r="K364" s="67"/>
      <c r="L364" s="67"/>
      <c r="M364" s="192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</row>
    <row r="365" spans="1:27" ht="12.75">
      <c r="A365" s="59"/>
      <c r="B365" s="59"/>
      <c r="C365" s="128"/>
      <c r="D365" s="59"/>
      <c r="E365" s="128"/>
      <c r="F365" s="59"/>
      <c r="G365" s="59"/>
      <c r="H365" s="59"/>
      <c r="I365" s="59"/>
      <c r="J365" s="67"/>
      <c r="K365" s="67"/>
      <c r="L365" s="67"/>
      <c r="M365" s="192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</row>
    <row r="366" spans="1:27" ht="12.75">
      <c r="A366" s="59"/>
      <c r="B366" s="59"/>
      <c r="C366" s="128"/>
      <c r="D366" s="59"/>
      <c r="E366" s="128"/>
      <c r="F366" s="59"/>
      <c r="G366" s="59"/>
      <c r="H366" s="59"/>
      <c r="I366" s="59"/>
      <c r="J366" s="67"/>
      <c r="K366" s="67"/>
      <c r="L366" s="67"/>
      <c r="M366" s="192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</row>
    <row r="367" spans="1:27" ht="12.75">
      <c r="A367" s="59"/>
      <c r="B367" s="59"/>
      <c r="C367" s="128"/>
      <c r="D367" s="59"/>
      <c r="E367" s="128"/>
      <c r="F367" s="59"/>
      <c r="G367" s="59"/>
      <c r="H367" s="59"/>
      <c r="I367" s="59"/>
      <c r="J367" s="67"/>
      <c r="K367" s="67"/>
      <c r="L367" s="67"/>
      <c r="M367" s="192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</row>
    <row r="368" spans="1:27" ht="12.75">
      <c r="A368" s="59"/>
      <c r="B368" s="59"/>
      <c r="C368" s="128"/>
      <c r="D368" s="59"/>
      <c r="E368" s="128"/>
      <c r="F368" s="59"/>
      <c r="G368" s="59"/>
      <c r="H368" s="59"/>
      <c r="I368" s="59"/>
      <c r="J368" s="67"/>
      <c r="K368" s="67"/>
      <c r="L368" s="67"/>
      <c r="M368" s="192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</row>
    <row r="369" spans="1:27" ht="12.75">
      <c r="A369" s="59"/>
      <c r="B369" s="59"/>
      <c r="C369" s="128"/>
      <c r="D369" s="59"/>
      <c r="E369" s="128"/>
      <c r="F369" s="59"/>
      <c r="G369" s="59"/>
      <c r="H369" s="59"/>
      <c r="I369" s="59"/>
      <c r="J369" s="67"/>
      <c r="K369" s="67"/>
      <c r="L369" s="67"/>
      <c r="M369" s="192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</row>
    <row r="370" spans="1:27" ht="12.75">
      <c r="A370" s="59"/>
      <c r="B370" s="59"/>
      <c r="C370" s="128"/>
      <c r="D370" s="59"/>
      <c r="E370" s="128"/>
      <c r="F370" s="59"/>
      <c r="G370" s="59"/>
      <c r="H370" s="59"/>
      <c r="I370" s="59"/>
      <c r="J370" s="67"/>
      <c r="K370" s="67"/>
      <c r="L370" s="67"/>
      <c r="M370" s="192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</row>
    <row r="371" spans="1:27" ht="12.75">
      <c r="A371" s="59"/>
      <c r="B371" s="59"/>
      <c r="C371" s="128"/>
      <c r="D371" s="59"/>
      <c r="E371" s="128"/>
      <c r="F371" s="59"/>
      <c r="G371" s="59"/>
      <c r="H371" s="59"/>
      <c r="I371" s="59"/>
      <c r="J371" s="67"/>
      <c r="K371" s="67"/>
      <c r="L371" s="67"/>
      <c r="M371" s="192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</row>
    <row r="372" spans="1:27" ht="12.75">
      <c r="A372" s="59"/>
      <c r="B372" s="59"/>
      <c r="C372" s="128"/>
      <c r="D372" s="59"/>
      <c r="E372" s="128"/>
      <c r="F372" s="59"/>
      <c r="G372" s="59"/>
      <c r="H372" s="59"/>
      <c r="I372" s="59"/>
      <c r="J372" s="67"/>
      <c r="K372" s="67"/>
      <c r="L372" s="67"/>
      <c r="M372" s="192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</row>
    <row r="373" spans="1:27" ht="12.75">
      <c r="A373" s="59"/>
      <c r="B373" s="59"/>
      <c r="C373" s="128"/>
      <c r="D373" s="59"/>
      <c r="E373" s="128"/>
      <c r="F373" s="59"/>
      <c r="G373" s="59"/>
      <c r="H373" s="59"/>
      <c r="I373" s="59"/>
      <c r="J373" s="67"/>
      <c r="K373" s="67"/>
      <c r="L373" s="67"/>
      <c r="M373" s="192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</row>
    <row r="374" spans="1:27" ht="12.75">
      <c r="A374" s="59"/>
      <c r="B374" s="59"/>
      <c r="C374" s="128"/>
      <c r="D374" s="59"/>
      <c r="E374" s="128"/>
      <c r="F374" s="59"/>
      <c r="G374" s="59"/>
      <c r="H374" s="59"/>
      <c r="I374" s="59"/>
      <c r="J374" s="67"/>
      <c r="K374" s="67"/>
      <c r="L374" s="67"/>
      <c r="M374" s="192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</row>
    <row r="375" spans="1:27" ht="12.75">
      <c r="A375" s="59"/>
      <c r="B375" s="59"/>
      <c r="C375" s="128"/>
      <c r="D375" s="59"/>
      <c r="E375" s="128"/>
      <c r="F375" s="59"/>
      <c r="G375" s="59"/>
      <c r="H375" s="59"/>
      <c r="I375" s="59"/>
      <c r="J375" s="67"/>
      <c r="K375" s="67"/>
      <c r="L375" s="67"/>
      <c r="M375" s="192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</row>
    <row r="376" spans="1:27" ht="12.75">
      <c r="A376" s="59"/>
      <c r="B376" s="59"/>
      <c r="C376" s="128"/>
      <c r="D376" s="59"/>
      <c r="E376" s="128"/>
      <c r="F376" s="59"/>
      <c r="G376" s="59"/>
      <c r="H376" s="59"/>
      <c r="I376" s="59"/>
      <c r="J376" s="67"/>
      <c r="K376" s="67"/>
      <c r="L376" s="67"/>
      <c r="M376" s="192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</row>
    <row r="377" spans="1:27" ht="12.75">
      <c r="A377" s="59"/>
      <c r="B377" s="59"/>
      <c r="C377" s="128"/>
      <c r="D377" s="59"/>
      <c r="E377" s="128"/>
      <c r="F377" s="59"/>
      <c r="G377" s="59"/>
      <c r="H377" s="59"/>
      <c r="I377" s="59"/>
      <c r="J377" s="67"/>
      <c r="K377" s="67"/>
      <c r="L377" s="67"/>
      <c r="M377" s="192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</row>
    <row r="378" spans="1:27" ht="12.75">
      <c r="A378" s="59"/>
      <c r="B378" s="59"/>
      <c r="C378" s="128"/>
      <c r="D378" s="59"/>
      <c r="E378" s="128"/>
      <c r="F378" s="59"/>
      <c r="G378" s="59"/>
      <c r="H378" s="59"/>
      <c r="I378" s="59"/>
      <c r="J378" s="67"/>
      <c r="K378" s="67"/>
      <c r="L378" s="67"/>
      <c r="M378" s="192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</row>
    <row r="379" spans="1:27" ht="12.75">
      <c r="A379" s="59"/>
      <c r="B379" s="59"/>
      <c r="C379" s="128"/>
      <c r="D379" s="59"/>
      <c r="E379" s="128"/>
      <c r="F379" s="59"/>
      <c r="G379" s="59"/>
      <c r="H379" s="59"/>
      <c r="I379" s="59"/>
      <c r="J379" s="67"/>
      <c r="K379" s="67"/>
      <c r="L379" s="67"/>
      <c r="M379" s="192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</row>
    <row r="380" spans="1:27" ht="12.75">
      <c r="A380" s="59"/>
      <c r="B380" s="59"/>
      <c r="C380" s="128"/>
      <c r="D380" s="59"/>
      <c r="E380" s="128"/>
      <c r="F380" s="59"/>
      <c r="G380" s="59"/>
      <c r="H380" s="59"/>
      <c r="I380" s="59"/>
      <c r="J380" s="67"/>
      <c r="K380" s="67"/>
      <c r="L380" s="67"/>
      <c r="M380" s="192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</row>
    <row r="381" spans="1:27" ht="12.75">
      <c r="A381" s="59"/>
      <c r="B381" s="59"/>
      <c r="C381" s="128"/>
      <c r="D381" s="59"/>
      <c r="E381" s="128"/>
      <c r="F381" s="59"/>
      <c r="G381" s="59"/>
      <c r="H381" s="59"/>
      <c r="I381" s="59"/>
      <c r="J381" s="67"/>
      <c r="K381" s="67"/>
      <c r="L381" s="67"/>
      <c r="M381" s="192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</row>
    <row r="382" spans="1:27" ht="12.75">
      <c r="A382" s="59"/>
      <c r="B382" s="59"/>
      <c r="C382" s="128"/>
      <c r="D382" s="59"/>
      <c r="E382" s="128"/>
      <c r="F382" s="59"/>
      <c r="G382" s="59"/>
      <c r="H382" s="59"/>
      <c r="I382" s="59"/>
      <c r="J382" s="67"/>
      <c r="K382" s="67"/>
      <c r="L382" s="67"/>
      <c r="M382" s="192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</row>
    <row r="383" spans="1:27" ht="12.75">
      <c r="A383" s="59"/>
      <c r="B383" s="59"/>
      <c r="C383" s="128"/>
      <c r="D383" s="59"/>
      <c r="E383" s="128"/>
      <c r="F383" s="59"/>
      <c r="G383" s="59"/>
      <c r="H383" s="59"/>
      <c r="I383" s="59"/>
      <c r="J383" s="67"/>
      <c r="K383" s="67"/>
      <c r="L383" s="67"/>
      <c r="M383" s="192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</row>
    <row r="384" spans="1:27" ht="12.75">
      <c r="A384" s="59"/>
      <c r="B384" s="59"/>
      <c r="C384" s="128"/>
      <c r="D384" s="59"/>
      <c r="E384" s="128"/>
      <c r="F384" s="59"/>
      <c r="G384" s="59"/>
      <c r="H384" s="59"/>
      <c r="I384" s="59"/>
      <c r="J384" s="67"/>
      <c r="K384" s="67"/>
      <c r="L384" s="67"/>
      <c r="M384" s="192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</row>
    <row r="385" spans="1:27" ht="12.75">
      <c r="A385" s="59"/>
      <c r="B385" s="59"/>
      <c r="C385" s="128"/>
      <c r="D385" s="59"/>
      <c r="E385" s="128"/>
      <c r="F385" s="59"/>
      <c r="G385" s="59"/>
      <c r="H385" s="59"/>
      <c r="I385" s="59"/>
      <c r="J385" s="67"/>
      <c r="K385" s="67"/>
      <c r="L385" s="67"/>
      <c r="M385" s="192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</row>
    <row r="386" spans="1:27" ht="12.75">
      <c r="A386" s="59"/>
      <c r="B386" s="59"/>
      <c r="C386" s="128"/>
      <c r="D386" s="59"/>
      <c r="E386" s="128"/>
      <c r="F386" s="59"/>
      <c r="G386" s="59"/>
      <c r="H386" s="59"/>
      <c r="I386" s="59"/>
      <c r="J386" s="67"/>
      <c r="K386" s="67"/>
      <c r="L386" s="67"/>
      <c r="M386" s="192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</row>
    <row r="387" spans="1:27" ht="12.75">
      <c r="A387" s="59"/>
      <c r="B387" s="59"/>
      <c r="C387" s="128"/>
      <c r="D387" s="59"/>
      <c r="E387" s="128"/>
      <c r="F387" s="59"/>
      <c r="G387" s="59"/>
      <c r="H387" s="59"/>
      <c r="I387" s="59"/>
      <c r="J387" s="67"/>
      <c r="K387" s="67"/>
      <c r="L387" s="67"/>
      <c r="M387" s="192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</row>
    <row r="388" spans="1:27" ht="12.75">
      <c r="A388" s="59"/>
      <c r="B388" s="59"/>
      <c r="C388" s="128"/>
      <c r="D388" s="59"/>
      <c r="E388" s="128"/>
      <c r="F388" s="59"/>
      <c r="G388" s="59"/>
      <c r="H388" s="59"/>
      <c r="I388" s="59"/>
      <c r="J388" s="67"/>
      <c r="K388" s="67"/>
      <c r="L388" s="67"/>
      <c r="M388" s="192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</row>
    <row r="389" spans="1:27" ht="12.75">
      <c r="A389" s="59"/>
      <c r="B389" s="59"/>
      <c r="C389" s="128"/>
      <c r="D389" s="59"/>
      <c r="E389" s="128"/>
      <c r="F389" s="59"/>
      <c r="G389" s="59"/>
      <c r="H389" s="59"/>
      <c r="I389" s="59"/>
      <c r="J389" s="67"/>
      <c r="K389" s="67"/>
      <c r="L389" s="67"/>
      <c r="M389" s="192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</row>
    <row r="390" spans="1:27" ht="12.75">
      <c r="A390" s="59"/>
      <c r="B390" s="59"/>
      <c r="C390" s="128"/>
      <c r="D390" s="59"/>
      <c r="E390" s="128"/>
      <c r="F390" s="59"/>
      <c r="G390" s="59"/>
      <c r="H390" s="59"/>
      <c r="I390" s="59"/>
      <c r="J390" s="67"/>
      <c r="K390" s="67"/>
      <c r="L390" s="67"/>
      <c r="M390" s="192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</row>
    <row r="391" spans="1:27" ht="12.75">
      <c r="A391" s="59"/>
      <c r="B391" s="59"/>
      <c r="C391" s="128"/>
      <c r="D391" s="59"/>
      <c r="E391" s="128"/>
      <c r="F391" s="59"/>
      <c r="G391" s="59"/>
      <c r="H391" s="59"/>
      <c r="I391" s="59"/>
      <c r="J391" s="67"/>
      <c r="K391" s="67"/>
      <c r="L391" s="67"/>
      <c r="M391" s="192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</row>
    <row r="392" spans="1:27" ht="12.75">
      <c r="A392" s="59"/>
      <c r="B392" s="59"/>
      <c r="C392" s="128"/>
      <c r="D392" s="59"/>
      <c r="E392" s="128"/>
      <c r="F392" s="59"/>
      <c r="G392" s="59"/>
      <c r="H392" s="59"/>
      <c r="I392" s="59"/>
      <c r="J392" s="67"/>
      <c r="K392" s="67"/>
      <c r="L392" s="67"/>
      <c r="M392" s="192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</row>
    <row r="393" spans="1:27" ht="12.75">
      <c r="A393" s="59"/>
      <c r="B393" s="59"/>
      <c r="C393" s="128"/>
      <c r="D393" s="59"/>
      <c r="E393" s="128"/>
      <c r="F393" s="59"/>
      <c r="G393" s="59"/>
      <c r="H393" s="59"/>
      <c r="I393" s="59"/>
      <c r="J393" s="67"/>
      <c r="K393" s="67"/>
      <c r="L393" s="67"/>
      <c r="M393" s="192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</row>
    <row r="394" spans="1:27" ht="12.75">
      <c r="A394" s="59"/>
      <c r="B394" s="59"/>
      <c r="C394" s="128"/>
      <c r="D394" s="59"/>
      <c r="E394" s="128"/>
      <c r="F394" s="59"/>
      <c r="G394" s="59"/>
      <c r="H394" s="59"/>
      <c r="I394" s="59"/>
      <c r="J394" s="67"/>
      <c r="K394" s="67"/>
      <c r="L394" s="67"/>
      <c r="M394" s="192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</row>
    <row r="395" spans="1:27" ht="12.75">
      <c r="A395" s="59"/>
      <c r="B395" s="59"/>
      <c r="C395" s="128"/>
      <c r="D395" s="59"/>
      <c r="E395" s="128"/>
      <c r="F395" s="59"/>
      <c r="G395" s="59"/>
      <c r="H395" s="59"/>
      <c r="I395" s="59"/>
      <c r="J395" s="67"/>
      <c r="K395" s="67"/>
      <c r="L395" s="67"/>
      <c r="M395" s="192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</row>
    <row r="396" spans="1:27" ht="12.75">
      <c r="A396" s="59"/>
      <c r="B396" s="59"/>
      <c r="C396" s="128"/>
      <c r="D396" s="59"/>
      <c r="E396" s="128"/>
      <c r="F396" s="59"/>
      <c r="G396" s="59"/>
      <c r="H396" s="59"/>
      <c r="I396" s="59"/>
      <c r="J396" s="67"/>
      <c r="K396" s="67"/>
      <c r="L396" s="67"/>
      <c r="M396" s="192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</row>
    <row r="397" spans="1:27" ht="12.75">
      <c r="A397" s="59"/>
      <c r="B397" s="59"/>
      <c r="C397" s="128"/>
      <c r="D397" s="59"/>
      <c r="E397" s="128"/>
      <c r="F397" s="59"/>
      <c r="G397" s="59"/>
      <c r="H397" s="59"/>
      <c r="I397" s="59"/>
      <c r="J397" s="67"/>
      <c r="K397" s="67"/>
      <c r="L397" s="67"/>
      <c r="M397" s="192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</row>
    <row r="398" spans="1:27" ht="12.75">
      <c r="A398" s="59"/>
      <c r="B398" s="59"/>
      <c r="C398" s="128"/>
      <c r="D398" s="59"/>
      <c r="E398" s="128"/>
      <c r="F398" s="59"/>
      <c r="G398" s="59"/>
      <c r="H398" s="59"/>
      <c r="I398" s="59"/>
      <c r="J398" s="67"/>
      <c r="K398" s="67"/>
      <c r="L398" s="67"/>
      <c r="M398" s="192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</row>
    <row r="399" spans="1:27" ht="12.75">
      <c r="A399" s="59"/>
      <c r="B399" s="59"/>
      <c r="C399" s="128"/>
      <c r="D399" s="59"/>
      <c r="E399" s="128"/>
      <c r="F399" s="59"/>
      <c r="G399" s="59"/>
      <c r="H399" s="59"/>
      <c r="I399" s="59"/>
      <c r="J399" s="67"/>
      <c r="K399" s="67"/>
      <c r="L399" s="67"/>
      <c r="M399" s="192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</row>
    <row r="400" spans="1:27" ht="12.75">
      <c r="A400" s="59"/>
      <c r="B400" s="59"/>
      <c r="C400" s="128"/>
      <c r="D400" s="59"/>
      <c r="E400" s="128"/>
      <c r="F400" s="59"/>
      <c r="G400" s="59"/>
      <c r="H400" s="59"/>
      <c r="I400" s="59"/>
      <c r="J400" s="67"/>
      <c r="K400" s="67"/>
      <c r="L400" s="67"/>
      <c r="M400" s="192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</row>
    <row r="401" spans="1:27" ht="12.75">
      <c r="A401" s="59"/>
      <c r="B401" s="59"/>
      <c r="C401" s="128"/>
      <c r="D401" s="59"/>
      <c r="E401" s="128"/>
      <c r="F401" s="59"/>
      <c r="G401" s="59"/>
      <c r="H401" s="59"/>
      <c r="I401" s="59"/>
      <c r="J401" s="67"/>
      <c r="K401" s="67"/>
      <c r="L401" s="67"/>
      <c r="M401" s="192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</row>
    <row r="402" spans="1:27" ht="12.75">
      <c r="A402" s="59"/>
      <c r="B402" s="59"/>
      <c r="C402" s="128"/>
      <c r="D402" s="59"/>
      <c r="E402" s="128"/>
      <c r="F402" s="59"/>
      <c r="G402" s="59"/>
      <c r="H402" s="59"/>
      <c r="I402" s="59"/>
      <c r="J402" s="67"/>
      <c r="K402" s="67"/>
      <c r="L402" s="67"/>
      <c r="M402" s="192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</row>
    <row r="403" spans="1:27" ht="12.75">
      <c r="A403" s="59"/>
      <c r="B403" s="59"/>
      <c r="C403" s="128"/>
      <c r="D403" s="59"/>
      <c r="E403" s="128"/>
      <c r="F403" s="59"/>
      <c r="G403" s="59"/>
      <c r="H403" s="59"/>
      <c r="I403" s="59"/>
      <c r="J403" s="67"/>
      <c r="K403" s="67"/>
      <c r="L403" s="67"/>
      <c r="M403" s="192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</row>
    <row r="404" spans="1:27" ht="12.75">
      <c r="A404" s="59"/>
      <c r="B404" s="59"/>
      <c r="C404" s="128"/>
      <c r="D404" s="59"/>
      <c r="E404" s="128"/>
      <c r="F404" s="59"/>
      <c r="G404" s="59"/>
      <c r="H404" s="59"/>
      <c r="I404" s="59"/>
      <c r="J404" s="67"/>
      <c r="K404" s="67"/>
      <c r="L404" s="67"/>
      <c r="M404" s="192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</row>
    <row r="405" spans="1:27" ht="12.75">
      <c r="A405" s="59"/>
      <c r="B405" s="59"/>
      <c r="C405" s="128"/>
      <c r="D405" s="59"/>
      <c r="E405" s="128"/>
      <c r="F405" s="59"/>
      <c r="G405" s="59"/>
      <c r="H405" s="59"/>
      <c r="I405" s="59"/>
      <c r="J405" s="67"/>
      <c r="K405" s="67"/>
      <c r="L405" s="67"/>
      <c r="M405" s="192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</row>
    <row r="406" spans="1:27" ht="12.75">
      <c r="A406" s="59"/>
      <c r="B406" s="59"/>
      <c r="C406" s="128"/>
      <c r="D406" s="59"/>
      <c r="E406" s="128"/>
      <c r="F406" s="59"/>
      <c r="G406" s="59"/>
      <c r="H406" s="59"/>
      <c r="I406" s="59"/>
      <c r="J406" s="67"/>
      <c r="K406" s="67"/>
      <c r="L406" s="67"/>
      <c r="M406" s="192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</row>
    <row r="407" spans="1:27" ht="12.75">
      <c r="A407" s="59"/>
      <c r="B407" s="59"/>
      <c r="C407" s="128"/>
      <c r="D407" s="59"/>
      <c r="E407" s="128"/>
      <c r="F407" s="59"/>
      <c r="G407" s="59"/>
      <c r="H407" s="59"/>
      <c r="I407" s="59"/>
      <c r="J407" s="67"/>
      <c r="K407" s="67"/>
      <c r="L407" s="67"/>
      <c r="M407" s="192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</row>
    <row r="408" spans="1:27" ht="12.75">
      <c r="A408" s="59"/>
      <c r="B408" s="59"/>
      <c r="C408" s="128"/>
      <c r="D408" s="59"/>
      <c r="E408" s="128"/>
      <c r="F408" s="59"/>
      <c r="G408" s="59"/>
      <c r="H408" s="59"/>
      <c r="I408" s="59"/>
      <c r="J408" s="67"/>
      <c r="K408" s="67"/>
      <c r="L408" s="67"/>
      <c r="M408" s="192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</row>
    <row r="409" spans="1:27" ht="12.75">
      <c r="A409" s="59"/>
      <c r="B409" s="59"/>
      <c r="C409" s="128"/>
      <c r="D409" s="59"/>
      <c r="E409" s="128"/>
      <c r="F409" s="59"/>
      <c r="G409" s="59"/>
      <c r="H409" s="59"/>
      <c r="I409" s="59"/>
      <c r="J409" s="67"/>
      <c r="K409" s="67"/>
      <c r="L409" s="67"/>
      <c r="M409" s="192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</row>
    <row r="410" spans="1:27" ht="12.75">
      <c r="A410" s="59"/>
      <c r="B410" s="59"/>
      <c r="C410" s="128"/>
      <c r="D410" s="59"/>
      <c r="E410" s="128"/>
      <c r="F410" s="59"/>
      <c r="G410" s="59"/>
      <c r="H410" s="59"/>
      <c r="I410" s="59"/>
      <c r="J410" s="67"/>
      <c r="K410" s="67"/>
      <c r="L410" s="67"/>
      <c r="M410" s="192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</row>
    <row r="411" spans="1:27" ht="12.75">
      <c r="A411" s="59"/>
      <c r="B411" s="59"/>
      <c r="C411" s="128"/>
      <c r="D411" s="59"/>
      <c r="E411" s="128"/>
      <c r="F411" s="59"/>
      <c r="G411" s="59"/>
      <c r="H411" s="59"/>
      <c r="I411" s="59"/>
      <c r="J411" s="67"/>
      <c r="K411" s="67"/>
      <c r="L411" s="67"/>
      <c r="M411" s="192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</row>
    <row r="412" spans="1:27" ht="12.75">
      <c r="A412" s="59"/>
      <c r="B412" s="59"/>
      <c r="C412" s="128"/>
      <c r="D412" s="59"/>
      <c r="E412" s="128"/>
      <c r="F412" s="59"/>
      <c r="G412" s="59"/>
      <c r="H412" s="59"/>
      <c r="I412" s="59"/>
      <c r="J412" s="67"/>
      <c r="K412" s="67"/>
      <c r="L412" s="67"/>
      <c r="M412" s="192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</row>
    <row r="413" spans="1:27" ht="12.75">
      <c r="A413" s="59"/>
      <c r="B413" s="59"/>
      <c r="C413" s="128"/>
      <c r="D413" s="59"/>
      <c r="E413" s="128"/>
      <c r="F413" s="59"/>
      <c r="G413" s="59"/>
      <c r="H413" s="59"/>
      <c r="I413" s="59"/>
      <c r="J413" s="67"/>
      <c r="K413" s="67"/>
      <c r="L413" s="67"/>
      <c r="M413" s="192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</row>
    <row r="414" spans="1:27" ht="12.75">
      <c r="A414" s="59"/>
      <c r="B414" s="59"/>
      <c r="C414" s="128"/>
      <c r="D414" s="59"/>
      <c r="E414" s="128"/>
      <c r="F414" s="59"/>
      <c r="G414" s="59"/>
      <c r="H414" s="59"/>
      <c r="I414" s="59"/>
      <c r="J414" s="67"/>
      <c r="K414" s="67"/>
      <c r="L414" s="67"/>
      <c r="M414" s="192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</row>
    <row r="415" spans="1:27" ht="12.75">
      <c r="A415" s="59"/>
      <c r="B415" s="59"/>
      <c r="C415" s="128"/>
      <c r="D415" s="59"/>
      <c r="E415" s="128"/>
      <c r="F415" s="59"/>
      <c r="G415" s="59"/>
      <c r="H415" s="59"/>
      <c r="I415" s="59"/>
      <c r="J415" s="67"/>
      <c r="K415" s="67"/>
      <c r="L415" s="67"/>
      <c r="M415" s="192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</row>
    <row r="416" spans="1:27" ht="12.75">
      <c r="A416" s="59"/>
      <c r="B416" s="59"/>
      <c r="C416" s="128"/>
      <c r="D416" s="59"/>
      <c r="E416" s="128"/>
      <c r="F416" s="59"/>
      <c r="G416" s="59"/>
      <c r="H416" s="59"/>
      <c r="I416" s="59"/>
      <c r="J416" s="67"/>
      <c r="K416" s="67"/>
      <c r="L416" s="67"/>
      <c r="M416" s="192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</row>
    <row r="417" spans="1:27" ht="12.75">
      <c r="A417" s="59"/>
      <c r="B417" s="59"/>
      <c r="C417" s="128"/>
      <c r="D417" s="59"/>
      <c r="E417" s="128"/>
      <c r="F417" s="59"/>
      <c r="G417" s="59"/>
      <c r="H417" s="59"/>
      <c r="I417" s="59"/>
      <c r="J417" s="67"/>
      <c r="K417" s="67"/>
      <c r="L417" s="67"/>
      <c r="M417" s="192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</row>
    <row r="418" spans="1:27" ht="12.75">
      <c r="A418" s="59"/>
      <c r="B418" s="59"/>
      <c r="C418" s="128"/>
      <c r="D418" s="59"/>
      <c r="E418" s="128"/>
      <c r="F418" s="59"/>
      <c r="G418" s="59"/>
      <c r="H418" s="59"/>
      <c r="I418" s="59"/>
      <c r="J418" s="67"/>
      <c r="K418" s="67"/>
      <c r="L418" s="67"/>
      <c r="M418" s="192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</row>
    <row r="419" spans="1:27" ht="12.75">
      <c r="A419" s="59"/>
      <c r="B419" s="59"/>
      <c r="C419" s="128"/>
      <c r="D419" s="59"/>
      <c r="E419" s="128"/>
      <c r="F419" s="59"/>
      <c r="G419" s="59"/>
      <c r="H419" s="59"/>
      <c r="I419" s="59"/>
      <c r="J419" s="67"/>
      <c r="K419" s="67"/>
      <c r="L419" s="67"/>
      <c r="M419" s="192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</row>
    <row r="420" spans="1:27" ht="12.75">
      <c r="A420" s="59"/>
      <c r="B420" s="59"/>
      <c r="C420" s="128"/>
      <c r="D420" s="59"/>
      <c r="E420" s="128"/>
      <c r="F420" s="59"/>
      <c r="G420" s="59"/>
      <c r="H420" s="59"/>
      <c r="I420" s="59"/>
      <c r="J420" s="67"/>
      <c r="K420" s="67"/>
      <c r="L420" s="67"/>
      <c r="M420" s="192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</row>
    <row r="421" spans="1:27" ht="12.75">
      <c r="A421" s="59"/>
      <c r="B421" s="59"/>
      <c r="C421" s="128"/>
      <c r="D421" s="59"/>
      <c r="E421" s="128"/>
      <c r="F421" s="59"/>
      <c r="G421" s="59"/>
      <c r="H421" s="59"/>
      <c r="I421" s="59"/>
      <c r="J421" s="67"/>
      <c r="K421" s="67"/>
      <c r="L421" s="67"/>
      <c r="M421" s="192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</row>
    <row r="422" spans="1:27" ht="12.75">
      <c r="A422" s="59"/>
      <c r="B422" s="59"/>
      <c r="C422" s="128"/>
      <c r="D422" s="59"/>
      <c r="E422" s="128"/>
      <c r="F422" s="59"/>
      <c r="G422" s="59"/>
      <c r="H422" s="59"/>
      <c r="I422" s="59"/>
      <c r="J422" s="67"/>
      <c r="K422" s="67"/>
      <c r="L422" s="67"/>
      <c r="M422" s="192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</row>
    <row r="423" spans="1:27" ht="12.75">
      <c r="A423" s="59"/>
      <c r="B423" s="59"/>
      <c r="C423" s="128"/>
      <c r="D423" s="59"/>
      <c r="E423" s="128"/>
      <c r="F423" s="59"/>
      <c r="G423" s="59"/>
      <c r="H423" s="59"/>
      <c r="I423" s="59"/>
      <c r="J423" s="67"/>
      <c r="K423" s="67"/>
      <c r="L423" s="67"/>
      <c r="M423" s="192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</row>
    <row r="424" spans="1:27" ht="12.75">
      <c r="A424" s="59"/>
      <c r="B424" s="59"/>
      <c r="C424" s="128"/>
      <c r="D424" s="59"/>
      <c r="E424" s="128"/>
      <c r="F424" s="59"/>
      <c r="G424" s="59"/>
      <c r="H424" s="59"/>
      <c r="I424" s="59"/>
      <c r="J424" s="67"/>
      <c r="K424" s="67"/>
      <c r="L424" s="67"/>
      <c r="M424" s="192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</row>
    <row r="425" spans="1:27" ht="12.75">
      <c r="A425" s="59"/>
      <c r="B425" s="59"/>
      <c r="C425" s="128"/>
      <c r="D425" s="59"/>
      <c r="E425" s="128"/>
      <c r="F425" s="59"/>
      <c r="G425" s="59"/>
      <c r="H425" s="59"/>
      <c r="I425" s="59"/>
      <c r="J425" s="67"/>
      <c r="K425" s="67"/>
      <c r="L425" s="67"/>
      <c r="M425" s="192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</row>
    <row r="426" spans="1:27" ht="12.75">
      <c r="A426" s="59"/>
      <c r="B426" s="59"/>
      <c r="C426" s="128"/>
      <c r="D426" s="59"/>
      <c r="E426" s="128"/>
      <c r="F426" s="59"/>
      <c r="G426" s="59"/>
      <c r="H426" s="59"/>
      <c r="I426" s="59"/>
      <c r="J426" s="67"/>
      <c r="K426" s="67"/>
      <c r="L426" s="67"/>
      <c r="M426" s="192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</row>
    <row r="427" spans="1:27" ht="12.75">
      <c r="A427" s="59"/>
      <c r="B427" s="59"/>
      <c r="C427" s="128"/>
      <c r="D427" s="59"/>
      <c r="E427" s="128"/>
      <c r="F427" s="59"/>
      <c r="G427" s="59"/>
      <c r="H427" s="59"/>
      <c r="I427" s="59"/>
      <c r="J427" s="67"/>
      <c r="K427" s="67"/>
      <c r="L427" s="67"/>
      <c r="M427" s="192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</row>
    <row r="428" spans="1:27" ht="12.75">
      <c r="A428" s="59"/>
      <c r="B428" s="59"/>
      <c r="C428" s="128"/>
      <c r="D428" s="59"/>
      <c r="E428" s="128"/>
      <c r="F428" s="59"/>
      <c r="G428" s="59"/>
      <c r="H428" s="59"/>
      <c r="I428" s="59"/>
      <c r="J428" s="67"/>
      <c r="K428" s="67"/>
      <c r="L428" s="67"/>
      <c r="M428" s="192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</row>
    <row r="429" spans="1:27" ht="12.75">
      <c r="A429" s="59"/>
      <c r="B429" s="59"/>
      <c r="C429" s="128"/>
      <c r="D429" s="59"/>
      <c r="E429" s="128"/>
      <c r="F429" s="59"/>
      <c r="G429" s="59"/>
      <c r="H429" s="59"/>
      <c r="I429" s="59"/>
      <c r="J429" s="67"/>
      <c r="K429" s="67"/>
      <c r="L429" s="67"/>
      <c r="M429" s="192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</row>
    <row r="430" spans="1:27" ht="12.75">
      <c r="A430" s="59"/>
      <c r="B430" s="59"/>
      <c r="C430" s="128"/>
      <c r="D430" s="59"/>
      <c r="E430" s="128"/>
      <c r="F430" s="59"/>
      <c r="G430" s="59"/>
      <c r="H430" s="59"/>
      <c r="I430" s="59"/>
      <c r="J430" s="67"/>
      <c r="K430" s="67"/>
      <c r="L430" s="67"/>
      <c r="M430" s="192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</row>
    <row r="431" spans="1:27" ht="12.75">
      <c r="A431" s="59"/>
      <c r="B431" s="59"/>
      <c r="C431" s="128"/>
      <c r="D431" s="59"/>
      <c r="E431" s="128"/>
      <c r="F431" s="59"/>
      <c r="G431" s="59"/>
      <c r="H431" s="59"/>
      <c r="I431" s="59"/>
      <c r="J431" s="67"/>
      <c r="K431" s="67"/>
      <c r="L431" s="67"/>
      <c r="M431" s="192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</row>
    <row r="432" spans="1:27" ht="12.75">
      <c r="A432" s="59"/>
      <c r="B432" s="59"/>
      <c r="C432" s="128"/>
      <c r="D432" s="59"/>
      <c r="E432" s="128"/>
      <c r="F432" s="59"/>
      <c r="G432" s="59"/>
      <c r="H432" s="59"/>
      <c r="I432" s="59"/>
      <c r="J432" s="67"/>
      <c r="K432" s="67"/>
      <c r="L432" s="67"/>
      <c r="M432" s="192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</row>
    <row r="433" spans="1:27" ht="12.75">
      <c r="A433" s="59"/>
      <c r="B433" s="59"/>
      <c r="C433" s="128"/>
      <c r="D433" s="59"/>
      <c r="E433" s="128"/>
      <c r="F433" s="59"/>
      <c r="G433" s="59"/>
      <c r="H433" s="59"/>
      <c r="I433" s="59"/>
      <c r="J433" s="67"/>
      <c r="K433" s="67"/>
      <c r="L433" s="67"/>
      <c r="M433" s="192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</row>
    <row r="434" spans="1:27" ht="12.75">
      <c r="A434" s="59"/>
      <c r="B434" s="59"/>
      <c r="C434" s="128"/>
      <c r="D434" s="59"/>
      <c r="E434" s="128"/>
      <c r="F434" s="59"/>
      <c r="G434" s="59"/>
      <c r="H434" s="59"/>
      <c r="I434" s="59"/>
      <c r="J434" s="67"/>
      <c r="K434" s="67"/>
      <c r="L434" s="67"/>
      <c r="M434" s="192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</row>
    <row r="435" spans="1:27" ht="12.75">
      <c r="A435" s="59"/>
      <c r="B435" s="59"/>
      <c r="C435" s="128"/>
      <c r="D435" s="59"/>
      <c r="E435" s="128"/>
      <c r="F435" s="59"/>
      <c r="G435" s="59"/>
      <c r="H435" s="59"/>
      <c r="I435" s="59"/>
      <c r="J435" s="67"/>
      <c r="K435" s="67"/>
      <c r="L435" s="67"/>
      <c r="M435" s="192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</row>
    <row r="436" spans="1:27" ht="12.75">
      <c r="A436" s="59"/>
      <c r="B436" s="59"/>
      <c r="C436" s="128"/>
      <c r="D436" s="59"/>
      <c r="E436" s="128"/>
      <c r="F436" s="59"/>
      <c r="G436" s="59"/>
      <c r="H436" s="59"/>
      <c r="I436" s="59"/>
      <c r="J436" s="67"/>
      <c r="K436" s="67"/>
      <c r="L436" s="67"/>
      <c r="M436" s="192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</row>
    <row r="437" spans="1:27" ht="12.75">
      <c r="A437" s="59"/>
      <c r="B437" s="59"/>
      <c r="C437" s="128"/>
      <c r="D437" s="59"/>
      <c r="E437" s="128"/>
      <c r="F437" s="59"/>
      <c r="G437" s="59"/>
      <c r="H437" s="59"/>
      <c r="I437" s="59"/>
      <c r="J437" s="67"/>
      <c r="K437" s="67"/>
      <c r="L437" s="67"/>
      <c r="M437" s="192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</row>
    <row r="438" spans="1:27" ht="12.75">
      <c r="A438" s="59"/>
      <c r="B438" s="59"/>
      <c r="C438" s="128"/>
      <c r="D438" s="59"/>
      <c r="E438" s="128"/>
      <c r="F438" s="59"/>
      <c r="G438" s="59"/>
      <c r="H438" s="59"/>
      <c r="I438" s="59"/>
      <c r="J438" s="67"/>
      <c r="K438" s="67"/>
      <c r="L438" s="67"/>
      <c r="M438" s="192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</row>
    <row r="439" spans="1:27" ht="12.75">
      <c r="A439" s="59"/>
      <c r="B439" s="59"/>
      <c r="C439" s="128"/>
      <c r="D439" s="59"/>
      <c r="E439" s="128"/>
      <c r="F439" s="59"/>
      <c r="G439" s="59"/>
      <c r="H439" s="59"/>
      <c r="I439" s="59"/>
      <c r="J439" s="67"/>
      <c r="K439" s="67"/>
      <c r="L439" s="67"/>
      <c r="M439" s="192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</row>
    <row r="440" spans="1:27" ht="12.75">
      <c r="A440" s="59"/>
      <c r="B440" s="59"/>
      <c r="C440" s="128"/>
      <c r="D440" s="59"/>
      <c r="E440" s="128"/>
      <c r="F440" s="59"/>
      <c r="G440" s="59"/>
      <c r="H440" s="59"/>
      <c r="I440" s="59"/>
      <c r="J440" s="67"/>
      <c r="K440" s="67"/>
      <c r="L440" s="67"/>
      <c r="M440" s="192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</row>
    <row r="441" spans="1:27" ht="12.75">
      <c r="A441" s="59"/>
      <c r="B441" s="59"/>
      <c r="C441" s="128"/>
      <c r="D441" s="59"/>
      <c r="E441" s="128"/>
      <c r="F441" s="59"/>
      <c r="G441" s="59"/>
      <c r="H441" s="59"/>
      <c r="I441" s="59"/>
      <c r="J441" s="67"/>
      <c r="K441" s="67"/>
      <c r="L441" s="67"/>
      <c r="M441" s="192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</row>
    <row r="442" spans="1:27" ht="12.75">
      <c r="A442" s="59"/>
      <c r="B442" s="59"/>
      <c r="C442" s="128"/>
      <c r="D442" s="59"/>
      <c r="E442" s="128"/>
      <c r="F442" s="59"/>
      <c r="G442" s="59"/>
      <c r="H442" s="59"/>
      <c r="I442" s="59"/>
      <c r="J442" s="67"/>
      <c r="K442" s="67"/>
      <c r="L442" s="67"/>
      <c r="M442" s="192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</row>
    <row r="443" spans="1:27" ht="12.75">
      <c r="A443" s="59"/>
      <c r="B443" s="59"/>
      <c r="C443" s="128"/>
      <c r="D443" s="59"/>
      <c r="E443" s="128"/>
      <c r="F443" s="59"/>
      <c r="G443" s="59"/>
      <c r="H443" s="59"/>
      <c r="I443" s="59"/>
      <c r="J443" s="67"/>
      <c r="K443" s="67"/>
      <c r="L443" s="67"/>
      <c r="M443" s="192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</row>
    <row r="444" spans="1:27" ht="12.75">
      <c r="A444" s="59"/>
      <c r="B444" s="59"/>
      <c r="C444" s="128"/>
      <c r="D444" s="59"/>
      <c r="E444" s="128"/>
      <c r="F444" s="59"/>
      <c r="G444" s="59"/>
      <c r="H444" s="59"/>
      <c r="I444" s="59"/>
      <c r="J444" s="67"/>
      <c r="K444" s="67"/>
      <c r="L444" s="67"/>
      <c r="M444" s="192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</row>
    <row r="445" spans="1:27" ht="12.75">
      <c r="A445" s="59"/>
      <c r="B445" s="59"/>
      <c r="C445" s="128"/>
      <c r="D445" s="59"/>
      <c r="E445" s="128"/>
      <c r="F445" s="59"/>
      <c r="G445" s="59"/>
      <c r="H445" s="59"/>
      <c r="I445" s="59"/>
      <c r="J445" s="67"/>
      <c r="K445" s="67"/>
      <c r="L445" s="67"/>
      <c r="M445" s="192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</row>
    <row r="446" spans="1:27" ht="12.75">
      <c r="A446" s="59"/>
      <c r="B446" s="59"/>
      <c r="C446" s="128"/>
      <c r="D446" s="59"/>
      <c r="E446" s="128"/>
      <c r="F446" s="59"/>
      <c r="G446" s="59"/>
      <c r="H446" s="59"/>
      <c r="I446" s="59"/>
      <c r="J446" s="67"/>
      <c r="K446" s="67"/>
      <c r="L446" s="67"/>
      <c r="M446" s="192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</row>
    <row r="447" spans="1:27" ht="12.75">
      <c r="A447" s="59"/>
      <c r="B447" s="59"/>
      <c r="C447" s="128"/>
      <c r="D447" s="59"/>
      <c r="E447" s="128"/>
      <c r="F447" s="59"/>
      <c r="G447" s="59"/>
      <c r="H447" s="59"/>
      <c r="I447" s="59"/>
      <c r="J447" s="67"/>
      <c r="K447" s="67"/>
      <c r="L447" s="67"/>
      <c r="M447" s="192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</row>
    <row r="448" spans="1:27" ht="12.75">
      <c r="A448" s="59"/>
      <c r="B448" s="59"/>
      <c r="C448" s="128"/>
      <c r="D448" s="59"/>
      <c r="E448" s="128"/>
      <c r="F448" s="59"/>
      <c r="G448" s="59"/>
      <c r="H448" s="59"/>
      <c r="I448" s="59"/>
      <c r="J448" s="67"/>
      <c r="K448" s="67"/>
      <c r="L448" s="67"/>
      <c r="M448" s="192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</row>
    <row r="449" spans="1:27" ht="12.75">
      <c r="A449" s="59"/>
      <c r="B449" s="59"/>
      <c r="C449" s="128"/>
      <c r="D449" s="59"/>
      <c r="E449" s="128"/>
      <c r="F449" s="59"/>
      <c r="G449" s="59"/>
      <c r="H449" s="59"/>
      <c r="I449" s="59"/>
      <c r="J449" s="67"/>
      <c r="K449" s="67"/>
      <c r="L449" s="67"/>
      <c r="M449" s="192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</row>
    <row r="450" spans="1:27" ht="12.75">
      <c r="A450" s="59"/>
      <c r="B450" s="59"/>
      <c r="C450" s="128"/>
      <c r="D450" s="59"/>
      <c r="E450" s="128"/>
      <c r="F450" s="59"/>
      <c r="G450" s="59"/>
      <c r="H450" s="59"/>
      <c r="I450" s="59"/>
      <c r="J450" s="67"/>
      <c r="K450" s="67"/>
      <c r="L450" s="67"/>
      <c r="M450" s="192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</row>
    <row r="451" spans="1:27" ht="12.75">
      <c r="A451" s="59"/>
      <c r="B451" s="59"/>
      <c r="C451" s="128"/>
      <c r="D451" s="59"/>
      <c r="E451" s="128"/>
      <c r="F451" s="59"/>
      <c r="G451" s="59"/>
      <c r="H451" s="59"/>
      <c r="I451" s="59"/>
      <c r="J451" s="67"/>
      <c r="K451" s="67"/>
      <c r="L451" s="67"/>
      <c r="M451" s="192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</row>
    <row r="452" spans="1:27" ht="12.75">
      <c r="A452" s="59"/>
      <c r="B452" s="59"/>
      <c r="C452" s="128"/>
      <c r="D452" s="59"/>
      <c r="E452" s="128"/>
      <c r="F452" s="59"/>
      <c r="G452" s="59"/>
      <c r="H452" s="59"/>
      <c r="I452" s="59"/>
      <c r="J452" s="67"/>
      <c r="K452" s="67"/>
      <c r="L452" s="67"/>
      <c r="M452" s="192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</row>
    <row r="453" spans="1:27" ht="12.75">
      <c r="A453" s="59"/>
      <c r="B453" s="59"/>
      <c r="C453" s="128"/>
      <c r="D453" s="59"/>
      <c r="E453" s="128"/>
      <c r="F453" s="59"/>
      <c r="G453" s="59"/>
      <c r="H453" s="59"/>
      <c r="I453" s="59"/>
      <c r="J453" s="67"/>
      <c r="K453" s="67"/>
      <c r="L453" s="67"/>
      <c r="M453" s="192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</row>
    <row r="454" spans="1:27" ht="12.75">
      <c r="A454" s="59"/>
      <c r="B454" s="59"/>
      <c r="C454" s="128"/>
      <c r="D454" s="59"/>
      <c r="E454" s="128"/>
      <c r="F454" s="59"/>
      <c r="G454" s="59"/>
      <c r="H454" s="59"/>
      <c r="I454" s="59"/>
      <c r="J454" s="67"/>
      <c r="K454" s="67"/>
      <c r="L454" s="67"/>
      <c r="M454" s="192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</row>
    <row r="455" spans="1:27" ht="12.75">
      <c r="A455" s="59"/>
      <c r="B455" s="59"/>
      <c r="C455" s="128"/>
      <c r="D455" s="59"/>
      <c r="E455" s="128"/>
      <c r="F455" s="59"/>
      <c r="G455" s="59"/>
      <c r="H455" s="59"/>
      <c r="I455" s="59"/>
      <c r="J455" s="67"/>
      <c r="K455" s="67"/>
      <c r="L455" s="67"/>
      <c r="M455" s="192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</row>
    <row r="456" spans="1:27" ht="12.75">
      <c r="A456" s="59"/>
      <c r="B456" s="59"/>
      <c r="C456" s="128"/>
      <c r="D456" s="59"/>
      <c r="E456" s="128"/>
      <c r="F456" s="59"/>
      <c r="G456" s="59"/>
      <c r="H456" s="59"/>
      <c r="I456" s="59"/>
      <c r="J456" s="67"/>
      <c r="K456" s="67"/>
      <c r="L456" s="67"/>
      <c r="M456" s="192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</row>
    <row r="457" spans="1:27" ht="12.75">
      <c r="A457" s="59"/>
      <c r="B457" s="59"/>
      <c r="C457" s="128"/>
      <c r="D457" s="59"/>
      <c r="E457" s="128"/>
      <c r="F457" s="59"/>
      <c r="G457" s="59"/>
      <c r="H457" s="59"/>
      <c r="I457" s="59"/>
      <c r="J457" s="67"/>
      <c r="K457" s="67"/>
      <c r="L457" s="67"/>
      <c r="M457" s="192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</row>
    <row r="458" spans="1:27" ht="12.75">
      <c r="A458" s="59"/>
      <c r="B458" s="59"/>
      <c r="C458" s="128"/>
      <c r="D458" s="59"/>
      <c r="E458" s="128"/>
      <c r="F458" s="59"/>
      <c r="G458" s="59"/>
      <c r="H458" s="59"/>
      <c r="I458" s="59"/>
      <c r="J458" s="67"/>
      <c r="K458" s="67"/>
      <c r="L458" s="67"/>
      <c r="M458" s="192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</row>
    <row r="459" spans="1:27" ht="12.75">
      <c r="A459" s="59"/>
      <c r="B459" s="59"/>
      <c r="C459" s="128"/>
      <c r="D459" s="59"/>
      <c r="E459" s="128"/>
      <c r="F459" s="59"/>
      <c r="G459" s="59"/>
      <c r="H459" s="59"/>
      <c r="I459" s="59"/>
      <c r="J459" s="67"/>
      <c r="K459" s="67"/>
      <c r="L459" s="67"/>
      <c r="M459" s="192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</row>
    <row r="460" spans="1:27" ht="12.75">
      <c r="A460" s="59"/>
      <c r="B460" s="59"/>
      <c r="C460" s="128"/>
      <c r="D460" s="59"/>
      <c r="E460" s="128"/>
      <c r="F460" s="59"/>
      <c r="G460" s="59"/>
      <c r="H460" s="59"/>
      <c r="I460" s="59"/>
      <c r="J460" s="67"/>
      <c r="K460" s="67"/>
      <c r="L460" s="67"/>
      <c r="M460" s="192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</row>
    <row r="461" spans="1:27" ht="12.75">
      <c r="A461" s="59"/>
      <c r="B461" s="59"/>
      <c r="C461" s="128"/>
      <c r="D461" s="59"/>
      <c r="E461" s="128"/>
      <c r="F461" s="59"/>
      <c r="G461" s="59"/>
      <c r="H461" s="59"/>
      <c r="I461" s="59"/>
      <c r="J461" s="67"/>
      <c r="K461" s="67"/>
      <c r="L461" s="67"/>
      <c r="M461" s="192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</row>
    <row r="462" spans="1:27" ht="12.75">
      <c r="A462" s="59"/>
      <c r="B462" s="59"/>
      <c r="C462" s="128"/>
      <c r="D462" s="59"/>
      <c r="E462" s="128"/>
      <c r="F462" s="59"/>
      <c r="G462" s="59"/>
      <c r="H462" s="59"/>
      <c r="I462" s="59"/>
      <c r="J462" s="67"/>
      <c r="K462" s="67"/>
      <c r="L462" s="67"/>
      <c r="M462" s="192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</row>
    <row r="463" spans="1:27" ht="12.75">
      <c r="A463" s="59"/>
      <c r="B463" s="59"/>
      <c r="C463" s="128"/>
      <c r="D463" s="59"/>
      <c r="E463" s="128"/>
      <c r="F463" s="59"/>
      <c r="G463" s="59"/>
      <c r="H463" s="59"/>
      <c r="I463" s="59"/>
      <c r="J463" s="67"/>
      <c r="K463" s="67"/>
      <c r="L463" s="67"/>
      <c r="M463" s="192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</row>
    <row r="464" spans="1:27" ht="12.75">
      <c r="A464" s="59"/>
      <c r="B464" s="59"/>
      <c r="C464" s="128"/>
      <c r="D464" s="59"/>
      <c r="E464" s="128"/>
      <c r="F464" s="59"/>
      <c r="G464" s="59"/>
      <c r="H464" s="59"/>
      <c r="I464" s="59"/>
      <c r="J464" s="67"/>
      <c r="K464" s="67"/>
      <c r="L464" s="67"/>
      <c r="M464" s="192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</row>
    <row r="465" spans="1:27" ht="12.75">
      <c r="A465" s="59"/>
      <c r="B465" s="59"/>
      <c r="C465" s="128"/>
      <c r="D465" s="59"/>
      <c r="E465" s="128"/>
      <c r="F465" s="59"/>
      <c r="G465" s="59"/>
      <c r="H465" s="59"/>
      <c r="I465" s="59"/>
      <c r="J465" s="67"/>
      <c r="K465" s="67"/>
      <c r="L465" s="67"/>
      <c r="M465" s="192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</row>
    <row r="466" spans="1:27" ht="12.75">
      <c r="A466" s="59"/>
      <c r="B466" s="59"/>
      <c r="C466" s="128"/>
      <c r="D466" s="59"/>
      <c r="E466" s="128"/>
      <c r="F466" s="59"/>
      <c r="G466" s="59"/>
      <c r="H466" s="59"/>
      <c r="I466" s="59"/>
      <c r="J466" s="67"/>
      <c r="K466" s="67"/>
      <c r="L466" s="67"/>
      <c r="M466" s="192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</row>
    <row r="467" spans="1:27" ht="12.75">
      <c r="A467" s="59"/>
      <c r="B467" s="59"/>
      <c r="C467" s="128"/>
      <c r="D467" s="59"/>
      <c r="E467" s="128"/>
      <c r="F467" s="59"/>
      <c r="G467" s="59"/>
      <c r="H467" s="59"/>
      <c r="I467" s="59"/>
      <c r="J467" s="67"/>
      <c r="K467" s="67"/>
      <c r="L467" s="67"/>
      <c r="M467" s="192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</row>
    <row r="468" spans="1:27" ht="12.75">
      <c r="A468" s="59"/>
      <c r="B468" s="59"/>
      <c r="C468" s="128"/>
      <c r="D468" s="59"/>
      <c r="E468" s="128"/>
      <c r="F468" s="59"/>
      <c r="G468" s="59"/>
      <c r="H468" s="59"/>
      <c r="I468" s="59"/>
      <c r="J468" s="67"/>
      <c r="K468" s="67"/>
      <c r="L468" s="67"/>
      <c r="M468" s="192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</row>
    <row r="469" spans="1:27" ht="12.75">
      <c r="A469" s="59"/>
      <c r="B469" s="59"/>
      <c r="C469" s="128"/>
      <c r="D469" s="59"/>
      <c r="E469" s="128"/>
      <c r="F469" s="59"/>
      <c r="G469" s="59"/>
      <c r="H469" s="59"/>
      <c r="I469" s="59"/>
      <c r="J469" s="67"/>
      <c r="K469" s="67"/>
      <c r="L469" s="67"/>
      <c r="M469" s="192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</row>
    <row r="470" spans="1:27" ht="12.75">
      <c r="A470" s="59"/>
      <c r="B470" s="59"/>
      <c r="C470" s="128"/>
      <c r="D470" s="59"/>
      <c r="E470" s="128"/>
      <c r="F470" s="59"/>
      <c r="G470" s="59"/>
      <c r="H470" s="59"/>
      <c r="I470" s="59"/>
      <c r="J470" s="67"/>
      <c r="K470" s="67"/>
      <c r="L470" s="67"/>
      <c r="M470" s="192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</row>
    <row r="471" spans="1:27" ht="12.75">
      <c r="A471" s="59"/>
      <c r="B471" s="59"/>
      <c r="C471" s="128"/>
      <c r="D471" s="59"/>
      <c r="E471" s="128"/>
      <c r="F471" s="59"/>
      <c r="G471" s="59"/>
      <c r="H471" s="59"/>
      <c r="I471" s="59"/>
      <c r="J471" s="67"/>
      <c r="K471" s="67"/>
      <c r="L471" s="67"/>
      <c r="M471" s="192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</row>
    <row r="472" spans="1:27" ht="12.75">
      <c r="A472" s="59"/>
      <c r="B472" s="59"/>
      <c r="C472" s="128"/>
      <c r="D472" s="59"/>
      <c r="E472" s="128"/>
      <c r="F472" s="59"/>
      <c r="G472" s="59"/>
      <c r="H472" s="59"/>
      <c r="I472" s="59"/>
      <c r="J472" s="67"/>
      <c r="K472" s="67"/>
      <c r="L472" s="67"/>
      <c r="M472" s="192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</row>
    <row r="473" spans="1:27" ht="12.75">
      <c r="A473" s="59"/>
      <c r="B473" s="59"/>
      <c r="C473" s="128"/>
      <c r="D473" s="59"/>
      <c r="E473" s="128"/>
      <c r="F473" s="59"/>
      <c r="G473" s="59"/>
      <c r="H473" s="59"/>
      <c r="I473" s="59"/>
      <c r="J473" s="67"/>
      <c r="K473" s="67"/>
      <c r="L473" s="67"/>
      <c r="M473" s="192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</row>
    <row r="474" spans="1:27" ht="12.75">
      <c r="A474" s="59"/>
      <c r="B474" s="59"/>
      <c r="C474" s="128"/>
      <c r="D474" s="59"/>
      <c r="E474" s="128"/>
      <c r="F474" s="59"/>
      <c r="G474" s="59"/>
      <c r="H474" s="59"/>
      <c r="I474" s="59"/>
      <c r="J474" s="67"/>
      <c r="K474" s="67"/>
      <c r="L474" s="67"/>
      <c r="M474" s="192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</row>
    <row r="475" spans="1:27" ht="12.75">
      <c r="A475" s="59"/>
      <c r="B475" s="59"/>
      <c r="C475" s="128"/>
      <c r="D475" s="59"/>
      <c r="E475" s="128"/>
      <c r="F475" s="59"/>
      <c r="G475" s="59"/>
      <c r="H475" s="59"/>
      <c r="I475" s="59"/>
      <c r="J475" s="67"/>
      <c r="K475" s="67"/>
      <c r="L475" s="67"/>
      <c r="M475" s="192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</row>
    <row r="476" spans="1:27" ht="12.75">
      <c r="A476" s="59"/>
      <c r="B476" s="59"/>
      <c r="C476" s="128"/>
      <c r="D476" s="59"/>
      <c r="E476" s="128"/>
      <c r="F476" s="59"/>
      <c r="G476" s="59"/>
      <c r="H476" s="59"/>
      <c r="I476" s="59"/>
      <c r="J476" s="67"/>
      <c r="K476" s="67"/>
      <c r="L476" s="67"/>
      <c r="M476" s="192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</row>
    <row r="477" spans="1:27" ht="12.75">
      <c r="A477" s="59"/>
      <c r="B477" s="59"/>
      <c r="C477" s="128"/>
      <c r="D477" s="59"/>
      <c r="E477" s="128"/>
      <c r="F477" s="59"/>
      <c r="G477" s="59"/>
      <c r="H477" s="59"/>
      <c r="I477" s="59"/>
      <c r="J477" s="67"/>
      <c r="K477" s="67"/>
      <c r="L477" s="67"/>
      <c r="M477" s="192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</row>
    <row r="478" spans="1:27" ht="12.75">
      <c r="A478" s="59"/>
      <c r="B478" s="59"/>
      <c r="C478" s="128"/>
      <c r="D478" s="59"/>
      <c r="E478" s="128"/>
      <c r="F478" s="59"/>
      <c r="G478" s="59"/>
      <c r="H478" s="59"/>
      <c r="I478" s="59"/>
      <c r="J478" s="67"/>
      <c r="K478" s="67"/>
      <c r="L478" s="67"/>
      <c r="M478" s="192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</row>
    <row r="479" spans="1:27" ht="12.75">
      <c r="A479" s="59"/>
      <c r="B479" s="59"/>
      <c r="C479" s="128"/>
      <c r="D479" s="59"/>
      <c r="E479" s="128"/>
      <c r="F479" s="59"/>
      <c r="G479" s="59"/>
      <c r="H479" s="59"/>
      <c r="I479" s="59"/>
      <c r="J479" s="67"/>
      <c r="K479" s="67"/>
      <c r="L479" s="67"/>
      <c r="M479" s="192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</row>
    <row r="480" spans="1:27" ht="12.75">
      <c r="A480" s="59"/>
      <c r="B480" s="59"/>
      <c r="C480" s="128"/>
      <c r="D480" s="59"/>
      <c r="E480" s="128"/>
      <c r="F480" s="59"/>
      <c r="G480" s="59"/>
      <c r="H480" s="59"/>
      <c r="I480" s="59"/>
      <c r="J480" s="67"/>
      <c r="K480" s="67"/>
      <c r="L480" s="67"/>
      <c r="M480" s="192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</row>
    <row r="481" spans="1:27" ht="12.75">
      <c r="A481" s="59"/>
      <c r="B481" s="59"/>
      <c r="C481" s="128"/>
      <c r="D481" s="59"/>
      <c r="E481" s="128"/>
      <c r="F481" s="59"/>
      <c r="G481" s="59"/>
      <c r="H481" s="59"/>
      <c r="I481" s="59"/>
      <c r="J481" s="67"/>
      <c r="K481" s="67"/>
      <c r="L481" s="67"/>
      <c r="M481" s="192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</row>
    <row r="482" spans="1:27" ht="12.75">
      <c r="A482" s="59"/>
      <c r="B482" s="59"/>
      <c r="C482" s="128"/>
      <c r="D482" s="59"/>
      <c r="E482" s="128"/>
      <c r="F482" s="59"/>
      <c r="G482" s="59"/>
      <c r="H482" s="59"/>
      <c r="I482" s="59"/>
      <c r="J482" s="67"/>
      <c r="K482" s="67"/>
      <c r="L482" s="67"/>
      <c r="M482" s="192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</row>
    <row r="483" spans="1:27" ht="12.75">
      <c r="A483" s="59"/>
      <c r="B483" s="59"/>
      <c r="C483" s="128"/>
      <c r="D483" s="59"/>
      <c r="E483" s="128"/>
      <c r="F483" s="59"/>
      <c r="G483" s="59"/>
      <c r="H483" s="59"/>
      <c r="I483" s="59"/>
      <c r="J483" s="67"/>
      <c r="K483" s="67"/>
      <c r="L483" s="67"/>
      <c r="M483" s="192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</row>
    <row r="484" spans="1:27" ht="12.75">
      <c r="A484" s="59"/>
      <c r="B484" s="59"/>
      <c r="C484" s="128"/>
      <c r="D484" s="59"/>
      <c r="E484" s="128"/>
      <c r="F484" s="59"/>
      <c r="G484" s="59"/>
      <c r="H484" s="59"/>
      <c r="I484" s="59"/>
      <c r="J484" s="67"/>
      <c r="K484" s="67"/>
      <c r="L484" s="67"/>
      <c r="M484" s="192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</row>
    <row r="485" spans="1:27" ht="12.75">
      <c r="A485" s="59"/>
      <c r="B485" s="59"/>
      <c r="C485" s="128"/>
      <c r="D485" s="59"/>
      <c r="E485" s="128"/>
      <c r="F485" s="59"/>
      <c r="G485" s="59"/>
      <c r="H485" s="59"/>
      <c r="I485" s="59"/>
      <c r="J485" s="67"/>
      <c r="K485" s="67"/>
      <c r="L485" s="67"/>
      <c r="M485" s="192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</row>
    <row r="486" spans="1:27" ht="12.75">
      <c r="A486" s="59"/>
      <c r="B486" s="59"/>
      <c r="C486" s="128"/>
      <c r="D486" s="59"/>
      <c r="E486" s="128"/>
      <c r="F486" s="59"/>
      <c r="G486" s="59"/>
      <c r="H486" s="59"/>
      <c r="I486" s="59"/>
      <c r="J486" s="67"/>
      <c r="K486" s="67"/>
      <c r="L486" s="67"/>
      <c r="M486" s="192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</row>
    <row r="487" spans="1:27" ht="12.75">
      <c r="A487" s="59"/>
      <c r="B487" s="59"/>
      <c r="C487" s="128"/>
      <c r="D487" s="59"/>
      <c r="E487" s="128"/>
      <c r="F487" s="59"/>
      <c r="G487" s="59"/>
      <c r="H487" s="59"/>
      <c r="I487" s="59"/>
      <c r="J487" s="67"/>
      <c r="K487" s="67"/>
      <c r="L487" s="67"/>
      <c r="M487" s="192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</row>
    <row r="488" spans="1:27" ht="12.75">
      <c r="A488" s="59"/>
      <c r="B488" s="59"/>
      <c r="C488" s="128"/>
      <c r="D488" s="59"/>
      <c r="E488" s="128"/>
      <c r="F488" s="59"/>
      <c r="G488" s="59"/>
      <c r="H488" s="59"/>
      <c r="I488" s="59"/>
      <c r="J488" s="67"/>
      <c r="K488" s="67"/>
      <c r="L488" s="67"/>
      <c r="M488" s="192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</row>
    <row r="489" spans="1:27" ht="12.75">
      <c r="A489" s="59"/>
      <c r="B489" s="59"/>
      <c r="C489" s="128"/>
      <c r="D489" s="59"/>
      <c r="E489" s="128"/>
      <c r="F489" s="59"/>
      <c r="G489" s="59"/>
      <c r="H489" s="59"/>
      <c r="I489" s="59"/>
      <c r="J489" s="67"/>
      <c r="K489" s="67"/>
      <c r="L489" s="67"/>
      <c r="M489" s="192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</row>
    <row r="490" spans="1:27" ht="12.75">
      <c r="A490" s="59"/>
      <c r="B490" s="59"/>
      <c r="C490" s="128"/>
      <c r="D490" s="59"/>
      <c r="E490" s="128"/>
      <c r="F490" s="59"/>
      <c r="G490" s="59"/>
      <c r="H490" s="59"/>
      <c r="I490" s="59"/>
      <c r="J490" s="67"/>
      <c r="K490" s="67"/>
      <c r="L490" s="67"/>
      <c r="M490" s="192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</row>
    <row r="491" spans="1:27" ht="12.75">
      <c r="A491" s="59"/>
      <c r="B491" s="59"/>
      <c r="C491" s="128"/>
      <c r="D491" s="59"/>
      <c r="E491" s="128"/>
      <c r="F491" s="59"/>
      <c r="G491" s="59"/>
      <c r="H491" s="59"/>
      <c r="I491" s="59"/>
      <c r="J491" s="67"/>
      <c r="K491" s="67"/>
      <c r="L491" s="67"/>
      <c r="M491" s="192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</row>
    <row r="492" spans="1:27" ht="12.75">
      <c r="A492" s="59"/>
      <c r="B492" s="59"/>
      <c r="C492" s="128"/>
      <c r="D492" s="59"/>
      <c r="E492" s="128"/>
      <c r="F492" s="59"/>
      <c r="G492" s="59"/>
      <c r="H492" s="59"/>
      <c r="I492" s="59"/>
      <c r="J492" s="67"/>
      <c r="K492" s="67"/>
      <c r="L492" s="67"/>
      <c r="M492" s="192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</row>
    <row r="493" spans="1:27" ht="12.75">
      <c r="A493" s="59"/>
      <c r="B493" s="59"/>
      <c r="C493" s="128"/>
      <c r="D493" s="59"/>
      <c r="E493" s="128"/>
      <c r="F493" s="59"/>
      <c r="G493" s="59"/>
      <c r="H493" s="59"/>
      <c r="I493" s="59"/>
      <c r="J493" s="67"/>
      <c r="K493" s="67"/>
      <c r="L493" s="67"/>
      <c r="M493" s="192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</row>
    <row r="494" spans="1:27" ht="12.75">
      <c r="A494" s="59"/>
      <c r="B494" s="59"/>
      <c r="C494" s="128"/>
      <c r="D494" s="59"/>
      <c r="E494" s="128"/>
      <c r="F494" s="59"/>
      <c r="G494" s="59"/>
      <c r="H494" s="59"/>
      <c r="I494" s="59"/>
      <c r="J494" s="67"/>
      <c r="K494" s="67"/>
      <c r="L494" s="67"/>
      <c r="M494" s="192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</row>
    <row r="495" spans="1:27" ht="12.75">
      <c r="A495" s="59"/>
      <c r="B495" s="59"/>
      <c r="C495" s="128"/>
      <c r="D495" s="59"/>
      <c r="E495" s="128"/>
      <c r="F495" s="59"/>
      <c r="G495" s="59"/>
      <c r="H495" s="59"/>
      <c r="I495" s="59"/>
      <c r="J495" s="67"/>
      <c r="K495" s="67"/>
      <c r="L495" s="67"/>
      <c r="M495" s="192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</row>
    <row r="496" spans="1:27" ht="12.75">
      <c r="A496" s="59"/>
      <c r="B496" s="59"/>
      <c r="C496" s="128"/>
      <c r="D496" s="59"/>
      <c r="E496" s="128"/>
      <c r="F496" s="59"/>
      <c r="G496" s="59"/>
      <c r="H496" s="59"/>
      <c r="I496" s="59"/>
      <c r="J496" s="67"/>
      <c r="K496" s="67"/>
      <c r="L496" s="67"/>
      <c r="M496" s="192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</row>
    <row r="497" spans="1:27" ht="12.75">
      <c r="A497" s="59"/>
      <c r="B497" s="59"/>
      <c r="C497" s="128"/>
      <c r="D497" s="59"/>
      <c r="E497" s="128"/>
      <c r="F497" s="59"/>
      <c r="G497" s="59"/>
      <c r="H497" s="59"/>
      <c r="I497" s="59"/>
      <c r="J497" s="67"/>
      <c r="K497" s="67"/>
      <c r="L497" s="67"/>
      <c r="M497" s="192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</row>
    <row r="498" spans="1:27" ht="12.75">
      <c r="A498" s="59"/>
      <c r="B498" s="59"/>
      <c r="C498" s="128"/>
      <c r="D498" s="59"/>
      <c r="E498" s="128"/>
      <c r="F498" s="59"/>
      <c r="G498" s="59"/>
      <c r="H498" s="59"/>
      <c r="I498" s="59"/>
      <c r="J498" s="67"/>
      <c r="K498" s="67"/>
      <c r="L498" s="67"/>
      <c r="M498" s="192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</row>
    <row r="499" spans="1:27" ht="12.75">
      <c r="A499" s="59"/>
      <c r="B499" s="59"/>
      <c r="C499" s="128"/>
      <c r="D499" s="59"/>
      <c r="E499" s="128"/>
      <c r="F499" s="59"/>
      <c r="G499" s="59"/>
      <c r="H499" s="59"/>
      <c r="I499" s="59"/>
      <c r="J499" s="67"/>
      <c r="K499" s="67"/>
      <c r="L499" s="67"/>
      <c r="M499" s="192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</row>
    <row r="500" spans="1:27" ht="12.75">
      <c r="A500" s="59"/>
      <c r="B500" s="59"/>
      <c r="C500" s="128"/>
      <c r="D500" s="59"/>
      <c r="E500" s="128"/>
      <c r="F500" s="59"/>
      <c r="G500" s="59"/>
      <c r="H500" s="59"/>
      <c r="I500" s="59"/>
      <c r="J500" s="67"/>
      <c r="K500" s="67"/>
      <c r="L500" s="67"/>
      <c r="M500" s="192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</row>
    <row r="501" spans="1:27" ht="12.75">
      <c r="A501" s="59"/>
      <c r="B501" s="59"/>
      <c r="C501" s="128"/>
      <c r="D501" s="59"/>
      <c r="E501" s="128"/>
      <c r="F501" s="59"/>
      <c r="G501" s="59"/>
      <c r="H501" s="59"/>
      <c r="I501" s="59"/>
      <c r="J501" s="67"/>
      <c r="K501" s="67"/>
      <c r="L501" s="67"/>
      <c r="M501" s="192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</row>
    <row r="502" spans="1:27" ht="12.75">
      <c r="A502" s="59"/>
      <c r="B502" s="59"/>
      <c r="C502" s="128"/>
      <c r="D502" s="59"/>
      <c r="E502" s="128"/>
      <c r="F502" s="59"/>
      <c r="G502" s="59"/>
      <c r="H502" s="59"/>
      <c r="I502" s="59"/>
      <c r="J502" s="67"/>
      <c r="K502" s="67"/>
      <c r="L502" s="67"/>
      <c r="M502" s="192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</row>
    <row r="503" spans="1:27" ht="12.75">
      <c r="A503" s="59"/>
      <c r="B503" s="59"/>
      <c r="C503" s="128"/>
      <c r="D503" s="59"/>
      <c r="E503" s="128"/>
      <c r="F503" s="59"/>
      <c r="G503" s="59"/>
      <c r="H503" s="59"/>
      <c r="I503" s="59"/>
      <c r="J503" s="67"/>
      <c r="K503" s="67"/>
      <c r="L503" s="67"/>
      <c r="M503" s="192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</row>
    <row r="504" spans="1:27" ht="12.75">
      <c r="A504" s="59"/>
      <c r="B504" s="59"/>
      <c r="C504" s="128"/>
      <c r="D504" s="59"/>
      <c r="E504" s="128"/>
      <c r="F504" s="59"/>
      <c r="G504" s="59"/>
      <c r="H504" s="59"/>
      <c r="I504" s="59"/>
      <c r="J504" s="67"/>
      <c r="K504" s="67"/>
      <c r="L504" s="67"/>
      <c r="M504" s="192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</row>
    <row r="505" spans="1:27" ht="12.75">
      <c r="A505" s="59"/>
      <c r="B505" s="59"/>
      <c r="C505" s="128"/>
      <c r="D505" s="59"/>
      <c r="E505" s="128"/>
      <c r="F505" s="59"/>
      <c r="G505" s="59"/>
      <c r="H505" s="59"/>
      <c r="I505" s="59"/>
      <c r="J505" s="67"/>
      <c r="K505" s="67"/>
      <c r="L505" s="67"/>
      <c r="M505" s="192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</row>
    <row r="506" spans="1:27" ht="12.75">
      <c r="A506" s="59"/>
      <c r="B506" s="59"/>
      <c r="C506" s="128"/>
      <c r="D506" s="59"/>
      <c r="E506" s="128"/>
      <c r="F506" s="59"/>
      <c r="G506" s="59"/>
      <c r="H506" s="59"/>
      <c r="I506" s="59"/>
      <c r="J506" s="67"/>
      <c r="K506" s="67"/>
      <c r="L506" s="67"/>
      <c r="M506" s="192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</row>
    <row r="507" spans="1:27" ht="12.75">
      <c r="A507" s="59"/>
      <c r="B507" s="59"/>
      <c r="C507" s="128"/>
      <c r="D507" s="59"/>
      <c r="E507" s="128"/>
      <c r="F507" s="59"/>
      <c r="G507" s="59"/>
      <c r="H507" s="59"/>
      <c r="I507" s="59"/>
      <c r="J507" s="67"/>
      <c r="K507" s="67"/>
      <c r="L507" s="67"/>
      <c r="M507" s="192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</row>
    <row r="508" spans="1:27" ht="12.75">
      <c r="A508" s="59"/>
      <c r="B508" s="59"/>
      <c r="C508" s="128"/>
      <c r="D508" s="59"/>
      <c r="E508" s="128"/>
      <c r="F508" s="59"/>
      <c r="G508" s="59"/>
      <c r="H508" s="59"/>
      <c r="I508" s="59"/>
      <c r="J508" s="67"/>
      <c r="K508" s="67"/>
      <c r="L508" s="67"/>
      <c r="M508" s="192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</row>
    <row r="509" spans="1:27" ht="12.75">
      <c r="A509" s="59"/>
      <c r="B509" s="59"/>
      <c r="C509" s="128"/>
      <c r="D509" s="59"/>
      <c r="E509" s="128"/>
      <c r="F509" s="59"/>
      <c r="G509" s="59"/>
      <c r="H509" s="59"/>
      <c r="I509" s="59"/>
      <c r="J509" s="67"/>
      <c r="K509" s="67"/>
      <c r="L509" s="67"/>
      <c r="M509" s="192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</row>
    <row r="510" spans="1:27" ht="12.75">
      <c r="A510" s="59"/>
      <c r="B510" s="59"/>
      <c r="C510" s="128"/>
      <c r="D510" s="59"/>
      <c r="E510" s="128"/>
      <c r="F510" s="59"/>
      <c r="G510" s="59"/>
      <c r="H510" s="59"/>
      <c r="I510" s="59"/>
      <c r="J510" s="67"/>
      <c r="K510" s="67"/>
      <c r="L510" s="67"/>
      <c r="M510" s="192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</row>
    <row r="511" spans="1:27" ht="12.75">
      <c r="A511" s="59"/>
      <c r="B511" s="59"/>
      <c r="C511" s="128"/>
      <c r="D511" s="59"/>
      <c r="E511" s="128"/>
      <c r="F511" s="59"/>
      <c r="G511" s="59"/>
      <c r="H511" s="59"/>
      <c r="I511" s="59"/>
      <c r="J511" s="67"/>
      <c r="K511" s="67"/>
      <c r="L511" s="67"/>
      <c r="M511" s="192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</row>
    <row r="512" spans="1:27" ht="12.75">
      <c r="A512" s="59"/>
      <c r="B512" s="59"/>
      <c r="C512" s="128"/>
      <c r="D512" s="59"/>
      <c r="E512" s="128"/>
      <c r="F512" s="59"/>
      <c r="G512" s="59"/>
      <c r="H512" s="59"/>
      <c r="I512" s="59"/>
      <c r="J512" s="67"/>
      <c r="K512" s="67"/>
      <c r="L512" s="67"/>
      <c r="M512" s="192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</row>
    <row r="513" spans="1:27" ht="12.75">
      <c r="A513" s="59"/>
      <c r="B513" s="59"/>
      <c r="C513" s="128"/>
      <c r="D513" s="59"/>
      <c r="E513" s="128"/>
      <c r="F513" s="59"/>
      <c r="G513" s="59"/>
      <c r="H513" s="59"/>
      <c r="I513" s="59"/>
      <c r="J513" s="67"/>
      <c r="K513" s="67"/>
      <c r="L513" s="67"/>
      <c r="M513" s="192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</row>
    <row r="514" spans="1:27" ht="12.75">
      <c r="A514" s="59"/>
      <c r="B514" s="59"/>
      <c r="C514" s="128"/>
      <c r="D514" s="59"/>
      <c r="E514" s="128"/>
      <c r="F514" s="59"/>
      <c r="G514" s="59"/>
      <c r="H514" s="59"/>
      <c r="I514" s="59"/>
      <c r="J514" s="67"/>
      <c r="K514" s="67"/>
      <c r="L514" s="67"/>
      <c r="M514" s="192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</row>
    <row r="515" spans="1:27" ht="12.75">
      <c r="A515" s="59"/>
      <c r="B515" s="59"/>
      <c r="C515" s="128"/>
      <c r="D515" s="59"/>
      <c r="E515" s="128"/>
      <c r="F515" s="59"/>
      <c r="G515" s="59"/>
      <c r="H515" s="59"/>
      <c r="I515" s="59"/>
      <c r="J515" s="67"/>
      <c r="K515" s="67"/>
      <c r="L515" s="67"/>
      <c r="M515" s="192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</row>
    <row r="516" spans="1:27" ht="12.75">
      <c r="A516" s="59"/>
      <c r="B516" s="59"/>
      <c r="C516" s="128"/>
      <c r="D516" s="59"/>
      <c r="E516" s="128"/>
      <c r="F516" s="59"/>
      <c r="G516" s="59"/>
      <c r="H516" s="59"/>
      <c r="I516" s="59"/>
      <c r="J516" s="67"/>
      <c r="K516" s="67"/>
      <c r="L516" s="67"/>
      <c r="M516" s="192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</row>
    <row r="517" spans="1:27" ht="12.75">
      <c r="A517" s="59"/>
      <c r="B517" s="59"/>
      <c r="C517" s="128"/>
      <c r="D517" s="59"/>
      <c r="E517" s="128"/>
      <c r="F517" s="59"/>
      <c r="G517" s="59"/>
      <c r="H517" s="59"/>
      <c r="I517" s="59"/>
      <c r="J517" s="67"/>
      <c r="K517" s="67"/>
      <c r="L517" s="67"/>
      <c r="M517" s="192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</row>
    <row r="518" spans="1:27" ht="12.75">
      <c r="A518" s="59"/>
      <c r="B518" s="59"/>
      <c r="C518" s="128"/>
      <c r="D518" s="59"/>
      <c r="E518" s="128"/>
      <c r="F518" s="59"/>
      <c r="G518" s="59"/>
      <c r="H518" s="59"/>
      <c r="I518" s="59"/>
      <c r="J518" s="67"/>
      <c r="K518" s="67"/>
      <c r="L518" s="67"/>
      <c r="M518" s="192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</row>
    <row r="519" spans="1:27" ht="12.75">
      <c r="A519" s="59"/>
      <c r="B519" s="59"/>
      <c r="C519" s="128"/>
      <c r="D519" s="59"/>
      <c r="E519" s="128"/>
      <c r="F519" s="59"/>
      <c r="G519" s="59"/>
      <c r="H519" s="59"/>
      <c r="I519" s="59"/>
      <c r="J519" s="67"/>
      <c r="K519" s="67"/>
      <c r="L519" s="67"/>
      <c r="M519" s="192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</row>
    <row r="520" spans="1:27" ht="12.75">
      <c r="A520" s="59"/>
      <c r="B520" s="59"/>
      <c r="C520" s="128"/>
      <c r="D520" s="59"/>
      <c r="E520" s="128"/>
      <c r="F520" s="59"/>
      <c r="G520" s="59"/>
      <c r="H520" s="59"/>
      <c r="I520" s="59"/>
      <c r="J520" s="67"/>
      <c r="K520" s="67"/>
      <c r="L520" s="67"/>
      <c r="M520" s="192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</row>
    <row r="521" spans="1:27" ht="12.75">
      <c r="A521" s="59"/>
      <c r="B521" s="59"/>
      <c r="C521" s="128"/>
      <c r="D521" s="59"/>
      <c r="E521" s="128"/>
      <c r="F521" s="59"/>
      <c r="G521" s="59"/>
      <c r="H521" s="59"/>
      <c r="I521" s="59"/>
      <c r="J521" s="67"/>
      <c r="K521" s="67"/>
      <c r="L521" s="67"/>
      <c r="M521" s="192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</row>
    <row r="522" spans="1:27" ht="12.75">
      <c r="A522" s="59"/>
      <c r="B522" s="59"/>
      <c r="C522" s="128"/>
      <c r="D522" s="59"/>
      <c r="E522" s="128"/>
      <c r="F522" s="59"/>
      <c r="G522" s="59"/>
      <c r="H522" s="59"/>
      <c r="I522" s="59"/>
      <c r="J522" s="67"/>
      <c r="K522" s="67"/>
      <c r="L522" s="67"/>
      <c r="M522" s="192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</row>
    <row r="523" spans="1:27" ht="12.75">
      <c r="A523" s="59"/>
      <c r="B523" s="59"/>
      <c r="C523" s="128"/>
      <c r="D523" s="59"/>
      <c r="E523" s="128"/>
      <c r="F523" s="59"/>
      <c r="G523" s="59"/>
      <c r="H523" s="59"/>
      <c r="I523" s="59"/>
      <c r="J523" s="67"/>
      <c r="K523" s="67"/>
      <c r="L523" s="67"/>
      <c r="M523" s="192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</row>
    <row r="524" spans="1:27" ht="12.75">
      <c r="A524" s="59"/>
      <c r="B524" s="59"/>
      <c r="C524" s="128"/>
      <c r="D524" s="59"/>
      <c r="E524" s="128"/>
      <c r="F524" s="59"/>
      <c r="G524" s="59"/>
      <c r="H524" s="59"/>
      <c r="I524" s="59"/>
      <c r="J524" s="67"/>
      <c r="K524" s="67"/>
      <c r="L524" s="67"/>
      <c r="M524" s="192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</row>
    <row r="525" spans="1:27" ht="12.75">
      <c r="A525" s="59"/>
      <c r="B525" s="59"/>
      <c r="C525" s="128"/>
      <c r="D525" s="59"/>
      <c r="E525" s="128"/>
      <c r="F525" s="59"/>
      <c r="G525" s="59"/>
      <c r="H525" s="59"/>
      <c r="I525" s="59"/>
      <c r="J525" s="67"/>
      <c r="K525" s="67"/>
      <c r="L525" s="67"/>
      <c r="M525" s="192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</row>
    <row r="526" spans="1:27" ht="12.75">
      <c r="A526" s="59"/>
      <c r="B526" s="59"/>
      <c r="C526" s="128"/>
      <c r="D526" s="59"/>
      <c r="E526" s="128"/>
      <c r="F526" s="59"/>
      <c r="G526" s="59"/>
      <c r="H526" s="59"/>
      <c r="I526" s="59"/>
      <c r="J526" s="67"/>
      <c r="K526" s="67"/>
      <c r="L526" s="67"/>
      <c r="M526" s="192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</row>
    <row r="527" spans="1:27" ht="12.75">
      <c r="A527" s="59"/>
      <c r="B527" s="59"/>
      <c r="C527" s="128"/>
      <c r="D527" s="59"/>
      <c r="E527" s="128"/>
      <c r="F527" s="59"/>
      <c r="G527" s="59"/>
      <c r="H527" s="59"/>
      <c r="I527" s="59"/>
      <c r="J527" s="67"/>
      <c r="K527" s="67"/>
      <c r="L527" s="67"/>
      <c r="M527" s="192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</row>
    <row r="528" spans="1:27" ht="12.75">
      <c r="A528" s="59"/>
      <c r="B528" s="59"/>
      <c r="C528" s="128"/>
      <c r="D528" s="59"/>
      <c r="E528" s="128"/>
      <c r="F528" s="59"/>
      <c r="G528" s="59"/>
      <c r="H528" s="59"/>
      <c r="I528" s="59"/>
      <c r="J528" s="67"/>
      <c r="K528" s="67"/>
      <c r="L528" s="67"/>
      <c r="M528" s="192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</row>
    <row r="529" spans="1:27" ht="12.75">
      <c r="A529" s="59"/>
      <c r="B529" s="59"/>
      <c r="C529" s="128"/>
      <c r="D529" s="59"/>
      <c r="E529" s="128"/>
      <c r="F529" s="59"/>
      <c r="G529" s="59"/>
      <c r="H529" s="59"/>
      <c r="I529" s="59"/>
      <c r="J529" s="67"/>
      <c r="K529" s="67"/>
      <c r="L529" s="67"/>
      <c r="M529" s="192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</row>
    <row r="530" spans="1:27" ht="12.75">
      <c r="A530" s="59"/>
      <c r="B530" s="59"/>
      <c r="C530" s="128"/>
      <c r="D530" s="59"/>
      <c r="E530" s="128"/>
      <c r="F530" s="59"/>
      <c r="G530" s="59"/>
      <c r="H530" s="59"/>
      <c r="I530" s="59"/>
      <c r="J530" s="67"/>
      <c r="K530" s="67"/>
      <c r="L530" s="67"/>
      <c r="M530" s="192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</row>
    <row r="531" spans="1:27" ht="12.75">
      <c r="A531" s="59"/>
      <c r="B531" s="59"/>
      <c r="C531" s="128"/>
      <c r="D531" s="59"/>
      <c r="E531" s="128"/>
      <c r="F531" s="59"/>
      <c r="G531" s="59"/>
      <c r="H531" s="59"/>
      <c r="I531" s="59"/>
      <c r="J531" s="67"/>
      <c r="K531" s="67"/>
      <c r="L531" s="67"/>
      <c r="M531" s="192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</row>
    <row r="532" spans="1:27" ht="12.75">
      <c r="A532" s="59"/>
      <c r="B532" s="59"/>
      <c r="C532" s="128"/>
      <c r="D532" s="59"/>
      <c r="E532" s="128"/>
      <c r="F532" s="59"/>
      <c r="G532" s="59"/>
      <c r="H532" s="59"/>
      <c r="I532" s="59"/>
      <c r="J532" s="67"/>
      <c r="K532" s="67"/>
      <c r="L532" s="67"/>
      <c r="M532" s="192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</row>
    <row r="533" spans="1:27" ht="12.75">
      <c r="A533" s="59"/>
      <c r="B533" s="59"/>
      <c r="C533" s="128"/>
      <c r="D533" s="59"/>
      <c r="E533" s="128"/>
      <c r="F533" s="59"/>
      <c r="G533" s="59"/>
      <c r="H533" s="59"/>
      <c r="I533" s="59"/>
      <c r="J533" s="67"/>
      <c r="K533" s="67"/>
      <c r="L533" s="67"/>
      <c r="M533" s="192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</row>
    <row r="534" spans="1:27" ht="12.75">
      <c r="A534" s="59"/>
      <c r="B534" s="59"/>
      <c r="C534" s="128"/>
      <c r="D534" s="59"/>
      <c r="E534" s="128"/>
      <c r="F534" s="59"/>
      <c r="G534" s="59"/>
      <c r="H534" s="59"/>
      <c r="I534" s="59"/>
      <c r="J534" s="67"/>
      <c r="K534" s="67"/>
      <c r="L534" s="67"/>
      <c r="M534" s="192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</row>
    <row r="535" spans="1:27" ht="12.75">
      <c r="A535" s="59"/>
      <c r="B535" s="59"/>
      <c r="C535" s="128"/>
      <c r="D535" s="59"/>
      <c r="E535" s="128"/>
      <c r="F535" s="59"/>
      <c r="G535" s="59"/>
      <c r="H535" s="59"/>
      <c r="I535" s="59"/>
      <c r="J535" s="67"/>
      <c r="K535" s="67"/>
      <c r="L535" s="67"/>
      <c r="M535" s="192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</row>
    <row r="536" spans="1:27" ht="12.75">
      <c r="A536" s="59"/>
      <c r="B536" s="59"/>
      <c r="C536" s="128"/>
      <c r="D536" s="59"/>
      <c r="E536" s="128"/>
      <c r="F536" s="59"/>
      <c r="G536" s="59"/>
      <c r="H536" s="59"/>
      <c r="I536" s="59"/>
      <c r="J536" s="67"/>
      <c r="K536" s="67"/>
      <c r="L536" s="67"/>
      <c r="M536" s="192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</row>
    <row r="537" spans="1:27" ht="12.75">
      <c r="A537" s="59"/>
      <c r="B537" s="59"/>
      <c r="C537" s="128"/>
      <c r="D537" s="59"/>
      <c r="E537" s="128"/>
      <c r="F537" s="59"/>
      <c r="G537" s="59"/>
      <c r="H537" s="59"/>
      <c r="I537" s="59"/>
      <c r="J537" s="67"/>
      <c r="K537" s="67"/>
      <c r="L537" s="67"/>
      <c r="M537" s="192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</row>
    <row r="538" spans="1:27" ht="12.75">
      <c r="A538" s="59"/>
      <c r="B538" s="59"/>
      <c r="C538" s="128"/>
      <c r="D538" s="59"/>
      <c r="E538" s="128"/>
      <c r="F538" s="59"/>
      <c r="G538" s="59"/>
      <c r="H538" s="59"/>
      <c r="I538" s="59"/>
      <c r="J538" s="67"/>
      <c r="K538" s="67"/>
      <c r="L538" s="67"/>
      <c r="M538" s="192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</row>
    <row r="539" spans="1:27" ht="12.75">
      <c r="A539" s="59"/>
      <c r="B539" s="59"/>
      <c r="C539" s="128"/>
      <c r="D539" s="59"/>
      <c r="E539" s="128"/>
      <c r="F539" s="59"/>
      <c r="G539" s="59"/>
      <c r="H539" s="59"/>
      <c r="I539" s="59"/>
      <c r="J539" s="67"/>
      <c r="K539" s="67"/>
      <c r="L539" s="67"/>
      <c r="M539" s="192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</row>
    <row r="540" spans="1:27" ht="12.75">
      <c r="A540" s="59"/>
      <c r="B540" s="59"/>
      <c r="C540" s="128"/>
      <c r="D540" s="59"/>
      <c r="E540" s="128"/>
      <c r="F540" s="59"/>
      <c r="G540" s="59"/>
      <c r="H540" s="59"/>
      <c r="I540" s="59"/>
      <c r="J540" s="67"/>
      <c r="K540" s="67"/>
      <c r="L540" s="67"/>
      <c r="M540" s="192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</row>
    <row r="541" spans="1:27" ht="12.75">
      <c r="A541" s="59"/>
      <c r="B541" s="59"/>
      <c r="C541" s="128"/>
      <c r="D541" s="59"/>
      <c r="E541" s="128"/>
      <c r="F541" s="59"/>
      <c r="G541" s="59"/>
      <c r="H541" s="59"/>
      <c r="I541" s="59"/>
      <c r="J541" s="67"/>
      <c r="K541" s="67"/>
      <c r="L541" s="67"/>
      <c r="M541" s="192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</row>
    <row r="542" spans="1:27" ht="12.75">
      <c r="A542" s="59"/>
      <c r="B542" s="59"/>
      <c r="C542" s="128"/>
      <c r="D542" s="59"/>
      <c r="E542" s="128"/>
      <c r="F542" s="59"/>
      <c r="G542" s="59"/>
      <c r="H542" s="59"/>
      <c r="I542" s="59"/>
      <c r="J542" s="67"/>
      <c r="K542" s="67"/>
      <c r="L542" s="67"/>
      <c r="M542" s="192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</row>
    <row r="543" spans="1:27" ht="12.75">
      <c r="A543" s="59"/>
      <c r="B543" s="59"/>
      <c r="C543" s="128"/>
      <c r="D543" s="59"/>
      <c r="E543" s="128"/>
      <c r="F543" s="59"/>
      <c r="G543" s="59"/>
      <c r="H543" s="59"/>
      <c r="I543" s="59"/>
      <c r="J543" s="67"/>
      <c r="K543" s="67"/>
      <c r="L543" s="67"/>
      <c r="M543" s="192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</row>
    <row r="544" spans="1:27" ht="12.75">
      <c r="A544" s="59"/>
      <c r="B544" s="59"/>
      <c r="C544" s="128"/>
      <c r="D544" s="59"/>
      <c r="E544" s="128"/>
      <c r="F544" s="59"/>
      <c r="G544" s="59"/>
      <c r="H544" s="59"/>
      <c r="I544" s="59"/>
      <c r="J544" s="67"/>
      <c r="K544" s="67"/>
      <c r="L544" s="67"/>
      <c r="M544" s="192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</row>
    <row r="545" spans="1:27" ht="12.75">
      <c r="A545" s="59"/>
      <c r="B545" s="59"/>
      <c r="C545" s="128"/>
      <c r="D545" s="59"/>
      <c r="E545" s="128"/>
      <c r="F545" s="59"/>
      <c r="G545" s="59"/>
      <c r="H545" s="59"/>
      <c r="I545" s="59"/>
      <c r="J545" s="67"/>
      <c r="K545" s="67"/>
      <c r="L545" s="67"/>
      <c r="M545" s="192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</row>
    <row r="546" spans="1:27" ht="12.75">
      <c r="A546" s="59"/>
      <c r="B546" s="59"/>
      <c r="C546" s="128"/>
      <c r="D546" s="59"/>
      <c r="E546" s="128"/>
      <c r="F546" s="59"/>
      <c r="G546" s="59"/>
      <c r="H546" s="59"/>
      <c r="I546" s="59"/>
      <c r="J546" s="67"/>
      <c r="K546" s="67"/>
      <c r="L546" s="67"/>
      <c r="M546" s="192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</row>
    <row r="547" spans="1:27" ht="12.75">
      <c r="A547" s="59"/>
      <c r="B547" s="59"/>
      <c r="C547" s="128"/>
      <c r="D547" s="59"/>
      <c r="E547" s="128"/>
      <c r="F547" s="59"/>
      <c r="G547" s="59"/>
      <c r="H547" s="59"/>
      <c r="I547" s="59"/>
      <c r="J547" s="67"/>
      <c r="K547" s="67"/>
      <c r="L547" s="67"/>
      <c r="M547" s="192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</row>
    <row r="548" spans="1:27" ht="12.75">
      <c r="A548" s="59"/>
      <c r="B548" s="59"/>
      <c r="C548" s="128"/>
      <c r="D548" s="59"/>
      <c r="E548" s="128"/>
      <c r="F548" s="59"/>
      <c r="G548" s="59"/>
      <c r="H548" s="59"/>
      <c r="I548" s="59"/>
      <c r="J548" s="67"/>
      <c r="K548" s="67"/>
      <c r="L548" s="67"/>
      <c r="M548" s="192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</row>
    <row r="549" spans="1:27" ht="12.75">
      <c r="A549" s="59"/>
      <c r="B549" s="59"/>
      <c r="C549" s="128"/>
      <c r="D549" s="59"/>
      <c r="E549" s="128"/>
      <c r="F549" s="59"/>
      <c r="G549" s="59"/>
      <c r="H549" s="59"/>
      <c r="I549" s="59"/>
      <c r="J549" s="67"/>
      <c r="K549" s="67"/>
      <c r="L549" s="67"/>
      <c r="M549" s="192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</row>
    <row r="550" spans="1:27" ht="12.75">
      <c r="A550" s="59"/>
      <c r="B550" s="59"/>
      <c r="C550" s="128"/>
      <c r="D550" s="59"/>
      <c r="E550" s="128"/>
      <c r="F550" s="59"/>
      <c r="G550" s="59"/>
      <c r="H550" s="59"/>
      <c r="I550" s="59"/>
      <c r="J550" s="67"/>
      <c r="K550" s="67"/>
      <c r="L550" s="67"/>
      <c r="M550" s="192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</row>
    <row r="551" spans="1:27" ht="12.75">
      <c r="A551" s="59"/>
      <c r="B551" s="59"/>
      <c r="C551" s="128"/>
      <c r="D551" s="59"/>
      <c r="E551" s="128"/>
      <c r="F551" s="59"/>
      <c r="G551" s="59"/>
      <c r="H551" s="59"/>
      <c r="I551" s="59"/>
      <c r="J551" s="67"/>
      <c r="K551" s="67"/>
      <c r="L551" s="67"/>
      <c r="M551" s="192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</row>
    <row r="552" spans="1:27" ht="12.75">
      <c r="A552" s="59"/>
      <c r="B552" s="59"/>
      <c r="C552" s="128"/>
      <c r="D552" s="59"/>
      <c r="E552" s="128"/>
      <c r="F552" s="59"/>
      <c r="G552" s="59"/>
      <c r="H552" s="59"/>
      <c r="I552" s="59"/>
      <c r="J552" s="67"/>
      <c r="K552" s="67"/>
      <c r="L552" s="67"/>
      <c r="M552" s="192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</row>
    <row r="553" spans="1:27" ht="12.75">
      <c r="A553" s="59"/>
      <c r="B553" s="59"/>
      <c r="C553" s="128"/>
      <c r="D553" s="59"/>
      <c r="E553" s="128"/>
      <c r="F553" s="59"/>
      <c r="G553" s="59"/>
      <c r="H553" s="59"/>
      <c r="I553" s="59"/>
      <c r="J553" s="67"/>
      <c r="K553" s="67"/>
      <c r="L553" s="67"/>
      <c r="M553" s="192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</row>
    <row r="554" spans="1:27" ht="12.75">
      <c r="A554" s="59"/>
      <c r="B554" s="59"/>
      <c r="C554" s="128"/>
      <c r="D554" s="59"/>
      <c r="E554" s="128"/>
      <c r="F554" s="59"/>
      <c r="G554" s="59"/>
      <c r="H554" s="59"/>
      <c r="I554" s="59"/>
      <c r="J554" s="67"/>
      <c r="K554" s="67"/>
      <c r="L554" s="67"/>
      <c r="M554" s="192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</row>
    <row r="555" spans="1:27" ht="12.75">
      <c r="A555" s="59"/>
      <c r="B555" s="59"/>
      <c r="C555" s="128"/>
      <c r="D555" s="59"/>
      <c r="E555" s="128"/>
      <c r="F555" s="59"/>
      <c r="G555" s="59"/>
      <c r="H555" s="59"/>
      <c r="I555" s="59"/>
      <c r="J555" s="67"/>
      <c r="K555" s="67"/>
      <c r="L555" s="67"/>
      <c r="M555" s="192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</row>
    <row r="556" spans="1:27" ht="12.75">
      <c r="A556" s="59"/>
      <c r="B556" s="59"/>
      <c r="C556" s="128"/>
      <c r="D556" s="59"/>
      <c r="E556" s="128"/>
      <c r="F556" s="59"/>
      <c r="G556" s="59"/>
      <c r="H556" s="59"/>
      <c r="I556" s="59"/>
      <c r="J556" s="67"/>
      <c r="K556" s="67"/>
      <c r="L556" s="67"/>
      <c r="M556" s="192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</row>
    <row r="557" spans="1:27" ht="12.75">
      <c r="A557" s="59"/>
      <c r="B557" s="59"/>
      <c r="C557" s="128"/>
      <c r="D557" s="59"/>
      <c r="E557" s="128"/>
      <c r="F557" s="59"/>
      <c r="G557" s="59"/>
      <c r="H557" s="59"/>
      <c r="I557" s="59"/>
      <c r="J557" s="67"/>
      <c r="K557" s="67"/>
      <c r="L557" s="67"/>
      <c r="M557" s="192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</row>
    <row r="558" spans="1:27" ht="12.75">
      <c r="A558" s="59"/>
      <c r="B558" s="59"/>
      <c r="C558" s="128"/>
      <c r="D558" s="59"/>
      <c r="E558" s="128"/>
      <c r="F558" s="59"/>
      <c r="G558" s="59"/>
      <c r="H558" s="59"/>
      <c r="I558" s="59"/>
      <c r="J558" s="67"/>
      <c r="K558" s="67"/>
      <c r="L558" s="67"/>
      <c r="M558" s="192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</row>
    <row r="559" spans="1:27" ht="12.75">
      <c r="A559" s="59"/>
      <c r="B559" s="59"/>
      <c r="C559" s="128"/>
      <c r="D559" s="59"/>
      <c r="E559" s="128"/>
      <c r="F559" s="59"/>
      <c r="G559" s="59"/>
      <c r="H559" s="59"/>
      <c r="I559" s="59"/>
      <c r="J559" s="67"/>
      <c r="K559" s="67"/>
      <c r="L559" s="67"/>
      <c r="M559" s="192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</row>
    <row r="560" spans="1:27" ht="12.75">
      <c r="A560" s="59"/>
      <c r="B560" s="59"/>
      <c r="C560" s="128"/>
      <c r="D560" s="59"/>
      <c r="E560" s="128"/>
      <c r="F560" s="59"/>
      <c r="G560" s="59"/>
      <c r="H560" s="59"/>
      <c r="I560" s="59"/>
      <c r="J560" s="67"/>
      <c r="K560" s="67"/>
      <c r="L560" s="67"/>
      <c r="M560" s="192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</row>
    <row r="561" spans="1:27" ht="12.75">
      <c r="A561" s="59"/>
      <c r="B561" s="59"/>
      <c r="C561" s="128"/>
      <c r="D561" s="59"/>
      <c r="E561" s="128"/>
      <c r="F561" s="59"/>
      <c r="G561" s="59"/>
      <c r="H561" s="59"/>
      <c r="I561" s="59"/>
      <c r="J561" s="67"/>
      <c r="K561" s="67"/>
      <c r="L561" s="67"/>
      <c r="M561" s="192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</row>
    <row r="562" spans="1:27" ht="12.75">
      <c r="A562" s="59"/>
      <c r="B562" s="59"/>
      <c r="C562" s="128"/>
      <c r="D562" s="59"/>
      <c r="E562" s="128"/>
      <c r="F562" s="59"/>
      <c r="G562" s="59"/>
      <c r="H562" s="59"/>
      <c r="I562" s="59"/>
      <c r="J562" s="67"/>
      <c r="K562" s="67"/>
      <c r="L562" s="67"/>
      <c r="M562" s="192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</row>
    <row r="563" spans="1:27" ht="12.75">
      <c r="A563" s="59"/>
      <c r="B563" s="59"/>
      <c r="C563" s="128"/>
      <c r="D563" s="59"/>
      <c r="E563" s="128"/>
      <c r="F563" s="59"/>
      <c r="G563" s="59"/>
      <c r="H563" s="59"/>
      <c r="I563" s="59"/>
      <c r="J563" s="67"/>
      <c r="K563" s="67"/>
      <c r="L563" s="67"/>
      <c r="M563" s="192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</row>
    <row r="564" spans="1:27" ht="12.75">
      <c r="A564" s="59"/>
      <c r="B564" s="59"/>
      <c r="C564" s="128"/>
      <c r="D564" s="59"/>
      <c r="E564" s="128"/>
      <c r="F564" s="59"/>
      <c r="G564" s="59"/>
      <c r="H564" s="59"/>
      <c r="I564" s="59"/>
      <c r="J564" s="67"/>
      <c r="K564" s="67"/>
      <c r="L564" s="67"/>
      <c r="M564" s="192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</row>
    <row r="565" spans="1:27" ht="12.75">
      <c r="A565" s="59"/>
      <c r="B565" s="59"/>
      <c r="C565" s="128"/>
      <c r="D565" s="59"/>
      <c r="E565" s="128"/>
      <c r="F565" s="59"/>
      <c r="G565" s="59"/>
      <c r="H565" s="59"/>
      <c r="I565" s="59"/>
      <c r="J565" s="67"/>
      <c r="K565" s="67"/>
      <c r="L565" s="67"/>
      <c r="M565" s="192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</row>
    <row r="566" spans="1:27" ht="12.75">
      <c r="A566" s="59"/>
      <c r="B566" s="59"/>
      <c r="C566" s="128"/>
      <c r="D566" s="59"/>
      <c r="E566" s="128"/>
      <c r="F566" s="59"/>
      <c r="G566" s="59"/>
      <c r="H566" s="59"/>
      <c r="I566" s="59"/>
      <c r="J566" s="67"/>
      <c r="K566" s="67"/>
      <c r="L566" s="67"/>
      <c r="M566" s="192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</row>
    <row r="567" spans="1:27" ht="12.75">
      <c r="A567" s="59"/>
      <c r="B567" s="59"/>
      <c r="C567" s="128"/>
      <c r="D567" s="59"/>
      <c r="E567" s="128"/>
      <c r="F567" s="59"/>
      <c r="G567" s="59"/>
      <c r="H567" s="59"/>
      <c r="I567" s="59"/>
      <c r="J567" s="67"/>
      <c r="K567" s="67"/>
      <c r="L567" s="67"/>
      <c r="M567" s="192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</row>
    <row r="568" spans="1:27" ht="12.75">
      <c r="A568" s="59"/>
      <c r="B568" s="59"/>
      <c r="C568" s="128"/>
      <c r="D568" s="59"/>
      <c r="E568" s="128"/>
      <c r="F568" s="59"/>
      <c r="G568" s="59"/>
      <c r="H568" s="59"/>
      <c r="I568" s="59"/>
      <c r="J568" s="67"/>
      <c r="K568" s="67"/>
      <c r="L568" s="67"/>
      <c r="M568" s="192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</row>
    <row r="569" spans="1:27" ht="12.75">
      <c r="A569" s="59"/>
      <c r="B569" s="59"/>
      <c r="C569" s="128"/>
      <c r="D569" s="59"/>
      <c r="E569" s="128"/>
      <c r="F569" s="59"/>
      <c r="G569" s="59"/>
      <c r="H569" s="59"/>
      <c r="I569" s="59"/>
      <c r="J569" s="67"/>
      <c r="K569" s="67"/>
      <c r="L569" s="67"/>
      <c r="M569" s="192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</row>
    <row r="570" spans="1:27" ht="12.75">
      <c r="A570" s="59"/>
      <c r="B570" s="59"/>
      <c r="C570" s="128"/>
      <c r="D570" s="59"/>
      <c r="E570" s="128"/>
      <c r="F570" s="59"/>
      <c r="G570" s="59"/>
      <c r="H570" s="59"/>
      <c r="I570" s="59"/>
      <c r="J570" s="67"/>
      <c r="K570" s="67"/>
      <c r="L570" s="67"/>
      <c r="M570" s="192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</row>
    <row r="571" spans="1:27" ht="12.75">
      <c r="A571" s="59"/>
      <c r="B571" s="59"/>
      <c r="C571" s="128"/>
      <c r="D571" s="59"/>
      <c r="E571" s="128"/>
      <c r="F571" s="59"/>
      <c r="G571" s="59"/>
      <c r="H571" s="59"/>
      <c r="I571" s="59"/>
      <c r="J571" s="67"/>
      <c r="K571" s="67"/>
      <c r="L571" s="67"/>
      <c r="M571" s="192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</row>
    <row r="572" spans="1:27" ht="12.75">
      <c r="A572" s="59"/>
      <c r="B572" s="59"/>
      <c r="C572" s="128"/>
      <c r="D572" s="59"/>
      <c r="E572" s="128"/>
      <c r="F572" s="59"/>
      <c r="G572" s="59"/>
      <c r="H572" s="59"/>
      <c r="I572" s="59"/>
      <c r="J572" s="67"/>
      <c r="K572" s="67"/>
      <c r="L572" s="67"/>
      <c r="M572" s="192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</row>
    <row r="573" spans="1:27" ht="12.75">
      <c r="A573" s="59"/>
      <c r="B573" s="59"/>
      <c r="C573" s="128"/>
      <c r="D573" s="59"/>
      <c r="E573" s="128"/>
      <c r="F573" s="59"/>
      <c r="G573" s="59"/>
      <c r="H573" s="59"/>
      <c r="I573" s="59"/>
      <c r="J573" s="67"/>
      <c r="K573" s="67"/>
      <c r="L573" s="67"/>
      <c r="M573" s="192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</row>
    <row r="574" spans="1:27" ht="12.75">
      <c r="A574" s="59"/>
      <c r="B574" s="59"/>
      <c r="C574" s="128"/>
      <c r="D574" s="59"/>
      <c r="E574" s="128"/>
      <c r="F574" s="59"/>
      <c r="G574" s="59"/>
      <c r="H574" s="59"/>
      <c r="I574" s="59"/>
      <c r="J574" s="67"/>
      <c r="K574" s="67"/>
      <c r="L574" s="67"/>
      <c r="M574" s="192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</row>
    <row r="575" spans="1:27" ht="12.75">
      <c r="A575" s="59"/>
      <c r="B575" s="59"/>
      <c r="C575" s="128"/>
      <c r="D575" s="59"/>
      <c r="E575" s="128"/>
      <c r="F575" s="59"/>
      <c r="G575" s="59"/>
      <c r="H575" s="59"/>
      <c r="I575" s="59"/>
      <c r="J575" s="67"/>
      <c r="K575" s="67"/>
      <c r="L575" s="67"/>
      <c r="M575" s="192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</row>
    <row r="576" spans="1:27" ht="12.75">
      <c r="A576" s="59"/>
      <c r="B576" s="59"/>
      <c r="C576" s="128"/>
      <c r="D576" s="59"/>
      <c r="E576" s="128"/>
      <c r="F576" s="59"/>
      <c r="G576" s="59"/>
      <c r="H576" s="59"/>
      <c r="I576" s="59"/>
      <c r="J576" s="67"/>
      <c r="K576" s="67"/>
      <c r="L576" s="67"/>
      <c r="M576" s="192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</row>
    <row r="577" spans="1:27" ht="12.75">
      <c r="A577" s="59"/>
      <c r="B577" s="59"/>
      <c r="C577" s="128"/>
      <c r="D577" s="59"/>
      <c r="E577" s="128"/>
      <c r="F577" s="59"/>
      <c r="G577" s="59"/>
      <c r="H577" s="59"/>
      <c r="I577" s="59"/>
      <c r="J577" s="67"/>
      <c r="K577" s="67"/>
      <c r="L577" s="67"/>
      <c r="M577" s="192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</row>
    <row r="578" spans="1:27" ht="12.75">
      <c r="A578" s="59"/>
      <c r="B578" s="59"/>
      <c r="C578" s="128"/>
      <c r="D578" s="59"/>
      <c r="E578" s="128"/>
      <c r="F578" s="59"/>
      <c r="G578" s="59"/>
      <c r="H578" s="59"/>
      <c r="I578" s="59"/>
      <c r="J578" s="67"/>
      <c r="K578" s="67"/>
      <c r="L578" s="67"/>
      <c r="M578" s="192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</row>
    <row r="579" spans="1:27" ht="12.75">
      <c r="A579" s="59"/>
      <c r="B579" s="59"/>
      <c r="C579" s="128"/>
      <c r="D579" s="59"/>
      <c r="E579" s="128"/>
      <c r="F579" s="59"/>
      <c r="G579" s="59"/>
      <c r="H579" s="59"/>
      <c r="I579" s="59"/>
      <c r="J579" s="67"/>
      <c r="K579" s="67"/>
      <c r="L579" s="67"/>
      <c r="M579" s="192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</row>
    <row r="580" spans="1:27" ht="12.75">
      <c r="A580" s="59"/>
      <c r="B580" s="59"/>
      <c r="C580" s="128"/>
      <c r="D580" s="59"/>
      <c r="E580" s="128"/>
      <c r="F580" s="59"/>
      <c r="G580" s="59"/>
      <c r="H580" s="59"/>
      <c r="I580" s="59"/>
      <c r="J580" s="67"/>
      <c r="K580" s="67"/>
      <c r="L580" s="67"/>
      <c r="M580" s="192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</row>
    <row r="581" spans="1:27" ht="12.75">
      <c r="A581" s="59"/>
      <c r="B581" s="59"/>
      <c r="C581" s="128"/>
      <c r="D581" s="59"/>
      <c r="E581" s="128"/>
      <c r="F581" s="59"/>
      <c r="G581" s="59"/>
      <c r="H581" s="59"/>
      <c r="I581" s="59"/>
      <c r="J581" s="67"/>
      <c r="K581" s="67"/>
      <c r="L581" s="67"/>
      <c r="M581" s="192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</row>
    <row r="582" spans="1:27" ht="12.75">
      <c r="A582" s="59"/>
      <c r="B582" s="59"/>
      <c r="C582" s="128"/>
      <c r="D582" s="59"/>
      <c r="E582" s="128"/>
      <c r="F582" s="59"/>
      <c r="G582" s="59"/>
      <c r="H582" s="59"/>
      <c r="I582" s="59"/>
      <c r="J582" s="67"/>
      <c r="K582" s="67"/>
      <c r="L582" s="67"/>
      <c r="M582" s="192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</row>
    <row r="583" spans="1:27" ht="12.75">
      <c r="A583" s="59"/>
      <c r="B583" s="59"/>
      <c r="C583" s="128"/>
      <c r="D583" s="59"/>
      <c r="E583" s="128"/>
      <c r="F583" s="59"/>
      <c r="G583" s="59"/>
      <c r="H583" s="59"/>
      <c r="I583" s="59"/>
      <c r="J583" s="67"/>
      <c r="K583" s="67"/>
      <c r="L583" s="67"/>
      <c r="M583" s="192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</row>
    <row r="584" spans="1:27" ht="12.75">
      <c r="A584" s="59"/>
      <c r="B584" s="59"/>
      <c r="C584" s="128"/>
      <c r="D584" s="59"/>
      <c r="E584" s="128"/>
      <c r="F584" s="59"/>
      <c r="G584" s="59"/>
      <c r="H584" s="59"/>
      <c r="I584" s="59"/>
      <c r="J584" s="67"/>
      <c r="K584" s="67"/>
      <c r="L584" s="67"/>
      <c r="M584" s="192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</row>
    <row r="585" spans="1:27" ht="12.75">
      <c r="A585" s="59"/>
      <c r="B585" s="59"/>
      <c r="C585" s="128"/>
      <c r="D585" s="59"/>
      <c r="E585" s="128"/>
      <c r="F585" s="59"/>
      <c r="G585" s="59"/>
      <c r="H585" s="59"/>
      <c r="I585" s="59"/>
      <c r="J585" s="67"/>
      <c r="K585" s="67"/>
      <c r="L585" s="67"/>
      <c r="M585" s="192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</row>
    <row r="586" spans="1:27" ht="12.75">
      <c r="A586" s="59"/>
      <c r="B586" s="59"/>
      <c r="C586" s="128"/>
      <c r="D586" s="59"/>
      <c r="E586" s="128"/>
      <c r="F586" s="59"/>
      <c r="G586" s="59"/>
      <c r="H586" s="59"/>
      <c r="I586" s="59"/>
      <c r="J586" s="67"/>
      <c r="K586" s="67"/>
      <c r="L586" s="67"/>
      <c r="M586" s="192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</row>
    <row r="587" spans="1:27" ht="12.75">
      <c r="A587" s="59"/>
      <c r="B587" s="59"/>
      <c r="C587" s="128"/>
      <c r="D587" s="59"/>
      <c r="E587" s="128"/>
      <c r="F587" s="59"/>
      <c r="G587" s="59"/>
      <c r="H587" s="59"/>
      <c r="I587" s="59"/>
      <c r="J587" s="67"/>
      <c r="K587" s="67"/>
      <c r="L587" s="67"/>
      <c r="M587" s="192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</row>
    <row r="588" spans="1:27" ht="12.75">
      <c r="A588" s="59"/>
      <c r="B588" s="59"/>
      <c r="C588" s="128"/>
      <c r="D588" s="59"/>
      <c r="E588" s="128"/>
      <c r="F588" s="59"/>
      <c r="G588" s="59"/>
      <c r="H588" s="59"/>
      <c r="I588" s="59"/>
      <c r="J588" s="67"/>
      <c r="K588" s="67"/>
      <c r="L588" s="67"/>
      <c r="M588" s="192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</row>
    <row r="589" spans="1:27" ht="12.75">
      <c r="A589" s="59"/>
      <c r="B589" s="59"/>
      <c r="C589" s="128"/>
      <c r="D589" s="59"/>
      <c r="E589" s="128"/>
      <c r="F589" s="59"/>
      <c r="G589" s="59"/>
      <c r="H589" s="59"/>
      <c r="I589" s="59"/>
      <c r="J589" s="67"/>
      <c r="K589" s="67"/>
      <c r="L589" s="67"/>
      <c r="M589" s="192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</row>
    <row r="590" spans="1:27" ht="12.75">
      <c r="A590" s="59"/>
      <c r="B590" s="59"/>
      <c r="C590" s="128"/>
      <c r="D590" s="59"/>
      <c r="E590" s="128"/>
      <c r="F590" s="59"/>
      <c r="G590" s="59"/>
      <c r="H590" s="59"/>
      <c r="I590" s="59"/>
      <c r="J590" s="67"/>
      <c r="K590" s="67"/>
      <c r="L590" s="67"/>
      <c r="M590" s="192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</row>
    <row r="591" spans="1:27" ht="12.75">
      <c r="A591" s="59"/>
      <c r="B591" s="59"/>
      <c r="C591" s="128"/>
      <c r="D591" s="59"/>
      <c r="E591" s="128"/>
      <c r="F591" s="59"/>
      <c r="G591" s="59"/>
      <c r="H591" s="59"/>
      <c r="I591" s="59"/>
      <c r="J591" s="67"/>
      <c r="K591" s="67"/>
      <c r="L591" s="67"/>
      <c r="M591" s="192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</row>
    <row r="592" spans="1:27" ht="12.75">
      <c r="A592" s="59"/>
      <c r="B592" s="59"/>
      <c r="C592" s="128"/>
      <c r="D592" s="59"/>
      <c r="E592" s="128"/>
      <c r="F592" s="59"/>
      <c r="G592" s="59"/>
      <c r="H592" s="59"/>
      <c r="I592" s="59"/>
      <c r="J592" s="67"/>
      <c r="K592" s="67"/>
      <c r="L592" s="67"/>
      <c r="M592" s="192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</row>
    <row r="593" spans="1:27" ht="12.75">
      <c r="A593" s="59"/>
      <c r="B593" s="59"/>
      <c r="C593" s="128"/>
      <c r="D593" s="59"/>
      <c r="E593" s="128"/>
      <c r="F593" s="59"/>
      <c r="G593" s="59"/>
      <c r="H593" s="59"/>
      <c r="I593" s="59"/>
      <c r="J593" s="67"/>
      <c r="K593" s="67"/>
      <c r="L593" s="67"/>
      <c r="M593" s="192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</row>
    <row r="594" spans="1:27" ht="12.75">
      <c r="A594" s="59"/>
      <c r="B594" s="59"/>
      <c r="C594" s="128"/>
      <c r="D594" s="59"/>
      <c r="E594" s="128"/>
      <c r="F594" s="59"/>
      <c r="G594" s="59"/>
      <c r="H594" s="59"/>
      <c r="I594" s="59"/>
      <c r="J594" s="67"/>
      <c r="K594" s="67"/>
      <c r="L594" s="67"/>
      <c r="M594" s="192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</row>
    <row r="595" spans="1:27" ht="12.75">
      <c r="A595" s="59"/>
      <c r="B595" s="59"/>
      <c r="C595" s="128"/>
      <c r="D595" s="59"/>
      <c r="E595" s="128"/>
      <c r="F595" s="59"/>
      <c r="G595" s="59"/>
      <c r="H595" s="59"/>
      <c r="I595" s="59"/>
      <c r="J595" s="67"/>
      <c r="K595" s="67"/>
      <c r="L595" s="67"/>
      <c r="M595" s="192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</row>
    <row r="596" spans="1:27" ht="12.75">
      <c r="A596" s="59"/>
      <c r="B596" s="59"/>
      <c r="C596" s="128"/>
      <c r="D596" s="59"/>
      <c r="E596" s="128"/>
      <c r="F596" s="59"/>
      <c r="G596" s="59"/>
      <c r="H596" s="59"/>
      <c r="I596" s="59"/>
      <c r="J596" s="67"/>
      <c r="K596" s="67"/>
      <c r="L596" s="67"/>
      <c r="M596" s="192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</row>
    <row r="597" spans="1:27" ht="12.75">
      <c r="A597" s="59"/>
      <c r="B597" s="59"/>
      <c r="C597" s="128"/>
      <c r="D597" s="59"/>
      <c r="E597" s="128"/>
      <c r="F597" s="59"/>
      <c r="G597" s="59"/>
      <c r="H597" s="59"/>
      <c r="I597" s="59"/>
      <c r="J597" s="67"/>
      <c r="K597" s="67"/>
      <c r="L597" s="67"/>
      <c r="M597" s="192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</row>
    <row r="598" spans="1:27" ht="12.75">
      <c r="A598" s="59"/>
      <c r="B598" s="59"/>
      <c r="C598" s="128"/>
      <c r="D598" s="59"/>
      <c r="E598" s="128"/>
      <c r="F598" s="59"/>
      <c r="G598" s="59"/>
      <c r="H598" s="59"/>
      <c r="I598" s="59"/>
      <c r="J598" s="67"/>
      <c r="K598" s="67"/>
      <c r="L598" s="67"/>
      <c r="M598" s="192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</row>
    <row r="599" spans="1:27" ht="12.75">
      <c r="A599" s="59"/>
      <c r="B599" s="59"/>
      <c r="C599" s="128"/>
      <c r="D599" s="59"/>
      <c r="E599" s="128"/>
      <c r="F599" s="59"/>
      <c r="G599" s="59"/>
      <c r="H599" s="59"/>
      <c r="I599" s="59"/>
      <c r="J599" s="67"/>
      <c r="K599" s="67"/>
      <c r="L599" s="67"/>
      <c r="M599" s="192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</row>
    <row r="600" spans="1:27" ht="12.75">
      <c r="A600" s="59"/>
      <c r="B600" s="59"/>
      <c r="C600" s="128"/>
      <c r="D600" s="59"/>
      <c r="E600" s="128"/>
      <c r="F600" s="59"/>
      <c r="G600" s="59"/>
      <c r="H600" s="59"/>
      <c r="I600" s="59"/>
      <c r="J600" s="67"/>
      <c r="K600" s="67"/>
      <c r="L600" s="67"/>
      <c r="M600" s="192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</row>
    <row r="601" spans="1:27" ht="12.75">
      <c r="A601" s="59"/>
      <c r="B601" s="59"/>
      <c r="C601" s="128"/>
      <c r="D601" s="59"/>
      <c r="E601" s="128"/>
      <c r="F601" s="59"/>
      <c r="G601" s="59"/>
      <c r="H601" s="59"/>
      <c r="I601" s="59"/>
      <c r="J601" s="67"/>
      <c r="K601" s="67"/>
      <c r="L601" s="67"/>
      <c r="M601" s="192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</row>
    <row r="602" spans="1:27" ht="12.75">
      <c r="A602" s="59"/>
      <c r="B602" s="59"/>
      <c r="C602" s="128"/>
      <c r="D602" s="59"/>
      <c r="E602" s="128"/>
      <c r="F602" s="59"/>
      <c r="G602" s="59"/>
      <c r="H602" s="59"/>
      <c r="I602" s="59"/>
      <c r="J602" s="67"/>
      <c r="K602" s="67"/>
      <c r="L602" s="67"/>
      <c r="M602" s="192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</row>
    <row r="603" spans="1:27" ht="12.75">
      <c r="A603" s="59"/>
      <c r="B603" s="59"/>
      <c r="C603" s="128"/>
      <c r="D603" s="59"/>
      <c r="E603" s="128"/>
      <c r="F603" s="59"/>
      <c r="G603" s="59"/>
      <c r="H603" s="59"/>
      <c r="I603" s="59"/>
      <c r="J603" s="67"/>
      <c r="K603" s="67"/>
      <c r="L603" s="67"/>
      <c r="M603" s="192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</row>
    <row r="604" spans="1:27" ht="12.75">
      <c r="A604" s="59"/>
      <c r="B604" s="59"/>
      <c r="C604" s="128"/>
      <c r="D604" s="59"/>
      <c r="E604" s="128"/>
      <c r="F604" s="59"/>
      <c r="G604" s="59"/>
      <c r="H604" s="59"/>
      <c r="I604" s="59"/>
      <c r="J604" s="67"/>
      <c r="K604" s="67"/>
      <c r="L604" s="67"/>
      <c r="M604" s="192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</row>
    <row r="605" spans="1:27" ht="12.75">
      <c r="A605" s="59"/>
      <c r="B605" s="59"/>
      <c r="C605" s="128"/>
      <c r="D605" s="59"/>
      <c r="E605" s="128"/>
      <c r="F605" s="59"/>
      <c r="G605" s="59"/>
      <c r="H605" s="59"/>
      <c r="I605" s="59"/>
      <c r="J605" s="67"/>
      <c r="K605" s="67"/>
      <c r="L605" s="67"/>
      <c r="M605" s="192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</row>
    <row r="606" spans="1:27" ht="12.75">
      <c r="A606" s="59"/>
      <c r="B606" s="59"/>
      <c r="C606" s="128"/>
      <c r="D606" s="59"/>
      <c r="E606" s="128"/>
      <c r="F606" s="59"/>
      <c r="G606" s="59"/>
      <c r="H606" s="59"/>
      <c r="I606" s="59"/>
      <c r="J606" s="67"/>
      <c r="K606" s="67"/>
      <c r="L606" s="67"/>
      <c r="M606" s="192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</row>
    <row r="607" spans="1:27" ht="12.75">
      <c r="A607" s="59"/>
      <c r="B607" s="59"/>
      <c r="C607" s="128"/>
      <c r="D607" s="59"/>
      <c r="E607" s="128"/>
      <c r="F607" s="59"/>
      <c r="G607" s="59"/>
      <c r="H607" s="59"/>
      <c r="I607" s="59"/>
      <c r="J607" s="67"/>
      <c r="K607" s="67"/>
      <c r="L607" s="67"/>
      <c r="M607" s="192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</row>
    <row r="608" spans="1:27" ht="12.75">
      <c r="A608" s="59"/>
      <c r="B608" s="59"/>
      <c r="C608" s="128"/>
      <c r="D608" s="59"/>
      <c r="E608" s="128"/>
      <c r="F608" s="59"/>
      <c r="G608" s="59"/>
      <c r="H608" s="59"/>
      <c r="I608" s="59"/>
      <c r="J608" s="67"/>
      <c r="K608" s="67"/>
      <c r="L608" s="67"/>
      <c r="M608" s="192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</row>
    <row r="609" spans="1:27" ht="12.75">
      <c r="A609" s="59"/>
      <c r="B609" s="59"/>
      <c r="C609" s="128"/>
      <c r="D609" s="59"/>
      <c r="E609" s="128"/>
      <c r="F609" s="59"/>
      <c r="G609" s="59"/>
      <c r="H609" s="59"/>
      <c r="I609" s="59"/>
      <c r="J609" s="67"/>
      <c r="K609" s="67"/>
      <c r="L609" s="67"/>
      <c r="M609" s="192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</row>
    <row r="610" spans="1:27" ht="12.75">
      <c r="A610" s="59"/>
      <c r="B610" s="59"/>
      <c r="C610" s="128"/>
      <c r="D610" s="59"/>
      <c r="E610" s="128"/>
      <c r="F610" s="59"/>
      <c r="G610" s="59"/>
      <c r="H610" s="59"/>
      <c r="I610" s="59"/>
      <c r="J610" s="67"/>
      <c r="K610" s="67"/>
      <c r="L610" s="67"/>
      <c r="M610" s="192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</row>
    <row r="611" spans="1:27" ht="12.75">
      <c r="A611" s="59"/>
      <c r="B611" s="59"/>
      <c r="C611" s="128"/>
      <c r="D611" s="59"/>
      <c r="E611" s="128"/>
      <c r="F611" s="59"/>
      <c r="G611" s="59"/>
      <c r="H611" s="59"/>
      <c r="I611" s="59"/>
      <c r="J611" s="67"/>
      <c r="K611" s="67"/>
      <c r="L611" s="67"/>
      <c r="M611" s="192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</row>
    <row r="612" spans="1:27" ht="12.75">
      <c r="A612" s="59"/>
      <c r="B612" s="59"/>
      <c r="C612" s="128"/>
      <c r="D612" s="59"/>
      <c r="E612" s="128"/>
      <c r="F612" s="59"/>
      <c r="G612" s="59"/>
      <c r="H612" s="59"/>
      <c r="I612" s="59"/>
      <c r="J612" s="67"/>
      <c r="K612" s="67"/>
      <c r="L612" s="67"/>
      <c r="M612" s="192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</row>
    <row r="613" spans="1:27" ht="12.75">
      <c r="A613" s="59"/>
      <c r="B613" s="59"/>
      <c r="C613" s="128"/>
      <c r="D613" s="59"/>
      <c r="E613" s="128"/>
      <c r="F613" s="59"/>
      <c r="G613" s="59"/>
      <c r="H613" s="59"/>
      <c r="I613" s="59"/>
      <c r="J613" s="67"/>
      <c r="K613" s="67"/>
      <c r="L613" s="67"/>
      <c r="M613" s="192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</row>
    <row r="614" spans="1:27" ht="12.75">
      <c r="A614" s="59"/>
      <c r="B614" s="59"/>
      <c r="C614" s="128"/>
      <c r="D614" s="59"/>
      <c r="E614" s="128"/>
      <c r="F614" s="59"/>
      <c r="G614" s="59"/>
      <c r="H614" s="59"/>
      <c r="I614" s="59"/>
      <c r="J614" s="67"/>
      <c r="K614" s="67"/>
      <c r="L614" s="67"/>
      <c r="M614" s="192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</row>
    <row r="615" spans="1:27" ht="12.75">
      <c r="A615" s="59"/>
      <c r="B615" s="59"/>
      <c r="C615" s="128"/>
      <c r="D615" s="59"/>
      <c r="E615" s="128"/>
      <c r="F615" s="59"/>
      <c r="G615" s="59"/>
      <c r="H615" s="59"/>
      <c r="I615" s="59"/>
      <c r="J615" s="67"/>
      <c r="K615" s="67"/>
      <c r="L615" s="67"/>
      <c r="M615" s="192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</row>
    <row r="616" spans="1:27" ht="12.75">
      <c r="A616" s="59"/>
      <c r="B616" s="59"/>
      <c r="C616" s="128"/>
      <c r="D616" s="59"/>
      <c r="E616" s="128"/>
      <c r="F616" s="59"/>
      <c r="G616" s="59"/>
      <c r="H616" s="59"/>
      <c r="I616" s="59"/>
      <c r="J616" s="67"/>
      <c r="K616" s="67"/>
      <c r="L616" s="67"/>
      <c r="M616" s="192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</row>
    <row r="617" spans="1:27" ht="12.75">
      <c r="A617" s="59"/>
      <c r="B617" s="59"/>
      <c r="C617" s="128"/>
      <c r="D617" s="59"/>
      <c r="E617" s="128"/>
      <c r="F617" s="59"/>
      <c r="G617" s="59"/>
      <c r="H617" s="59"/>
      <c r="I617" s="59"/>
      <c r="J617" s="67"/>
      <c r="K617" s="67"/>
      <c r="L617" s="67"/>
      <c r="M617" s="192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</row>
    <row r="618" spans="1:27" ht="12.75">
      <c r="A618" s="59"/>
      <c r="B618" s="59"/>
      <c r="C618" s="128"/>
      <c r="D618" s="59"/>
      <c r="E618" s="128"/>
      <c r="F618" s="59"/>
      <c r="G618" s="59"/>
      <c r="H618" s="59"/>
      <c r="I618" s="59"/>
      <c r="J618" s="67"/>
      <c r="K618" s="67"/>
      <c r="L618" s="67"/>
      <c r="M618" s="192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</row>
    <row r="619" spans="1:27" ht="12.75">
      <c r="A619" s="59"/>
      <c r="B619" s="59"/>
      <c r="C619" s="128"/>
      <c r="D619" s="59"/>
      <c r="E619" s="128"/>
      <c r="F619" s="59"/>
      <c r="G619" s="59"/>
      <c r="H619" s="59"/>
      <c r="I619" s="59"/>
      <c r="J619" s="67"/>
      <c r="K619" s="67"/>
      <c r="L619" s="67"/>
      <c r="M619" s="192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</row>
    <row r="620" spans="1:27" ht="12.75">
      <c r="A620" s="59"/>
      <c r="B620" s="59"/>
      <c r="C620" s="128"/>
      <c r="D620" s="59"/>
      <c r="E620" s="128"/>
      <c r="F620" s="59"/>
      <c r="G620" s="59"/>
      <c r="H620" s="59"/>
      <c r="I620" s="59"/>
      <c r="J620" s="67"/>
      <c r="K620" s="67"/>
      <c r="L620" s="67"/>
      <c r="M620" s="192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</row>
    <row r="621" spans="1:27" ht="12.75">
      <c r="A621" s="59"/>
      <c r="B621" s="59"/>
      <c r="C621" s="128"/>
      <c r="D621" s="59"/>
      <c r="E621" s="128"/>
      <c r="F621" s="59"/>
      <c r="G621" s="59"/>
      <c r="H621" s="59"/>
      <c r="I621" s="59"/>
      <c r="J621" s="67"/>
      <c r="K621" s="67"/>
      <c r="L621" s="67"/>
      <c r="M621" s="192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</row>
    <row r="622" spans="1:27" ht="12.75">
      <c r="A622" s="59"/>
      <c r="B622" s="59"/>
      <c r="C622" s="128"/>
      <c r="D622" s="59"/>
      <c r="E622" s="128"/>
      <c r="F622" s="59"/>
      <c r="G622" s="59"/>
      <c r="H622" s="59"/>
      <c r="I622" s="59"/>
      <c r="J622" s="67"/>
      <c r="K622" s="67"/>
      <c r="L622" s="67"/>
      <c r="M622" s="192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</row>
    <row r="623" spans="1:27" ht="12.75">
      <c r="A623" s="59"/>
      <c r="B623" s="59"/>
      <c r="C623" s="128"/>
      <c r="D623" s="59"/>
      <c r="E623" s="128"/>
      <c r="F623" s="59"/>
      <c r="G623" s="59"/>
      <c r="H623" s="59"/>
      <c r="I623" s="59"/>
      <c r="J623" s="67"/>
      <c r="K623" s="67"/>
      <c r="L623" s="67"/>
      <c r="M623" s="192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</row>
    <row r="624" spans="1:27" ht="12.75">
      <c r="A624" s="59"/>
      <c r="B624" s="59"/>
      <c r="C624" s="128"/>
      <c r="D624" s="59"/>
      <c r="E624" s="128"/>
      <c r="F624" s="59"/>
      <c r="G624" s="59"/>
      <c r="H624" s="59"/>
      <c r="I624" s="59"/>
      <c r="J624" s="67"/>
      <c r="K624" s="67"/>
      <c r="L624" s="67"/>
      <c r="M624" s="192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</row>
    <row r="625" spans="1:27" ht="12.75">
      <c r="A625" s="59"/>
      <c r="B625" s="59"/>
      <c r="C625" s="128"/>
      <c r="D625" s="59"/>
      <c r="E625" s="128"/>
      <c r="F625" s="59"/>
      <c r="G625" s="59"/>
      <c r="H625" s="59"/>
      <c r="I625" s="59"/>
      <c r="J625" s="67"/>
      <c r="K625" s="67"/>
      <c r="L625" s="67"/>
      <c r="M625" s="192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</row>
    <row r="626" spans="1:27" ht="12.75">
      <c r="A626" s="59"/>
      <c r="B626" s="59"/>
      <c r="C626" s="128"/>
      <c r="D626" s="59"/>
      <c r="E626" s="128"/>
      <c r="F626" s="59"/>
      <c r="G626" s="59"/>
      <c r="H626" s="59"/>
      <c r="I626" s="59"/>
      <c r="J626" s="67"/>
      <c r="K626" s="67"/>
      <c r="L626" s="67"/>
      <c r="M626" s="192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</row>
    <row r="627" spans="1:27" ht="12.75">
      <c r="A627" s="59"/>
      <c r="B627" s="59"/>
      <c r="C627" s="128"/>
      <c r="D627" s="59"/>
      <c r="E627" s="128"/>
      <c r="F627" s="59"/>
      <c r="G627" s="59"/>
      <c r="H627" s="59"/>
      <c r="I627" s="59"/>
      <c r="J627" s="67"/>
      <c r="K627" s="67"/>
      <c r="L627" s="67"/>
      <c r="M627" s="192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</row>
    <row r="628" spans="1:27" ht="12.75">
      <c r="A628" s="59"/>
      <c r="B628" s="59"/>
      <c r="C628" s="128"/>
      <c r="D628" s="59"/>
      <c r="E628" s="128"/>
      <c r="F628" s="59"/>
      <c r="G628" s="59"/>
      <c r="H628" s="59"/>
      <c r="I628" s="59"/>
      <c r="J628" s="67"/>
      <c r="K628" s="67"/>
      <c r="L628" s="67"/>
      <c r="M628" s="192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</row>
    <row r="629" spans="1:27" ht="12.75">
      <c r="A629" s="59"/>
      <c r="B629" s="59"/>
      <c r="C629" s="128"/>
      <c r="D629" s="59"/>
      <c r="E629" s="128"/>
      <c r="F629" s="59"/>
      <c r="G629" s="59"/>
      <c r="H629" s="59"/>
      <c r="I629" s="59"/>
      <c r="J629" s="67"/>
      <c r="K629" s="67"/>
      <c r="L629" s="67"/>
      <c r="M629" s="192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</row>
    <row r="630" spans="1:27" ht="12.75">
      <c r="A630" s="59"/>
      <c r="B630" s="59"/>
      <c r="C630" s="128"/>
      <c r="D630" s="59"/>
      <c r="E630" s="128"/>
      <c r="F630" s="59"/>
      <c r="G630" s="59"/>
      <c r="H630" s="59"/>
      <c r="I630" s="59"/>
      <c r="J630" s="67"/>
      <c r="K630" s="67"/>
      <c r="L630" s="67"/>
      <c r="M630" s="192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</row>
    <row r="631" spans="1:27" ht="12.75">
      <c r="A631" s="59"/>
      <c r="B631" s="59"/>
      <c r="C631" s="128"/>
      <c r="D631" s="59"/>
      <c r="E631" s="128"/>
      <c r="F631" s="59"/>
      <c r="G631" s="59"/>
      <c r="H631" s="59"/>
      <c r="I631" s="59"/>
      <c r="J631" s="67"/>
      <c r="K631" s="67"/>
      <c r="L631" s="67"/>
      <c r="M631" s="192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</row>
    <row r="632" spans="1:27" ht="12.75">
      <c r="A632" s="59"/>
      <c r="B632" s="59"/>
      <c r="C632" s="128"/>
      <c r="D632" s="59"/>
      <c r="E632" s="128"/>
      <c r="F632" s="59"/>
      <c r="G632" s="59"/>
      <c r="H632" s="59"/>
      <c r="I632" s="59"/>
      <c r="J632" s="67"/>
      <c r="K632" s="67"/>
      <c r="L632" s="67"/>
      <c r="M632" s="192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</row>
    <row r="633" spans="1:27" ht="12.75">
      <c r="A633" s="59"/>
      <c r="B633" s="59"/>
      <c r="C633" s="128"/>
      <c r="D633" s="59"/>
      <c r="E633" s="128"/>
      <c r="F633" s="59"/>
      <c r="G633" s="59"/>
      <c r="H633" s="59"/>
      <c r="I633" s="59"/>
      <c r="J633" s="67"/>
      <c r="K633" s="67"/>
      <c r="L633" s="67"/>
      <c r="M633" s="192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</row>
    <row r="634" spans="1:27" ht="12.75">
      <c r="A634" s="59"/>
      <c r="B634" s="59"/>
      <c r="C634" s="128"/>
      <c r="D634" s="59"/>
      <c r="E634" s="128"/>
      <c r="F634" s="59"/>
      <c r="G634" s="59"/>
      <c r="H634" s="59"/>
      <c r="I634" s="59"/>
      <c r="J634" s="67"/>
      <c r="K634" s="67"/>
      <c r="L634" s="67"/>
      <c r="M634" s="192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</row>
    <row r="635" spans="1:27" ht="12.75">
      <c r="A635" s="59"/>
      <c r="B635" s="59"/>
      <c r="C635" s="128"/>
      <c r="D635" s="59"/>
      <c r="E635" s="128"/>
      <c r="F635" s="59"/>
      <c r="G635" s="59"/>
      <c r="H635" s="59"/>
      <c r="I635" s="59"/>
      <c r="J635" s="67"/>
      <c r="K635" s="67"/>
      <c r="L635" s="67"/>
      <c r="M635" s="192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</row>
    <row r="636" spans="1:27" ht="12.75">
      <c r="A636" s="59"/>
      <c r="B636" s="59"/>
      <c r="C636" s="128"/>
      <c r="D636" s="59"/>
      <c r="E636" s="128"/>
      <c r="F636" s="59"/>
      <c r="G636" s="59"/>
      <c r="H636" s="59"/>
      <c r="I636" s="59"/>
      <c r="J636" s="67"/>
      <c r="K636" s="67"/>
      <c r="L636" s="67"/>
      <c r="M636" s="192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</row>
    <row r="637" spans="1:27" ht="12.75">
      <c r="A637" s="59"/>
      <c r="B637" s="59"/>
      <c r="C637" s="128"/>
      <c r="D637" s="59"/>
      <c r="E637" s="128"/>
      <c r="F637" s="59"/>
      <c r="G637" s="59"/>
      <c r="H637" s="59"/>
      <c r="I637" s="59"/>
      <c r="J637" s="67"/>
      <c r="K637" s="67"/>
      <c r="L637" s="67"/>
      <c r="M637" s="192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</row>
    <row r="638" spans="1:27" ht="12.75">
      <c r="A638" s="59"/>
      <c r="B638" s="59"/>
      <c r="C638" s="128"/>
      <c r="D638" s="59"/>
      <c r="E638" s="128"/>
      <c r="F638" s="59"/>
      <c r="G638" s="59"/>
      <c r="H638" s="59"/>
      <c r="I638" s="59"/>
      <c r="J638" s="67"/>
      <c r="K638" s="67"/>
      <c r="L638" s="67"/>
      <c r="M638" s="192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</row>
    <row r="639" spans="1:27" ht="12.75">
      <c r="A639" s="59"/>
      <c r="B639" s="59"/>
      <c r="C639" s="128"/>
      <c r="D639" s="59"/>
      <c r="E639" s="128"/>
      <c r="F639" s="59"/>
      <c r="G639" s="59"/>
      <c r="H639" s="59"/>
      <c r="I639" s="59"/>
      <c r="J639" s="67"/>
      <c r="K639" s="67"/>
      <c r="L639" s="67"/>
      <c r="M639" s="192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</row>
    <row r="640" spans="1:27" ht="12.75">
      <c r="A640" s="59"/>
      <c r="B640" s="59"/>
      <c r="C640" s="128"/>
      <c r="D640" s="59"/>
      <c r="E640" s="128"/>
      <c r="F640" s="59"/>
      <c r="G640" s="59"/>
      <c r="H640" s="59"/>
      <c r="I640" s="59"/>
      <c r="J640" s="67"/>
      <c r="K640" s="67"/>
      <c r="L640" s="67"/>
      <c r="M640" s="192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</row>
    <row r="641" spans="1:27" ht="12.75">
      <c r="A641" s="59"/>
      <c r="B641" s="59"/>
      <c r="C641" s="128"/>
      <c r="D641" s="59"/>
      <c r="E641" s="128"/>
      <c r="F641" s="59"/>
      <c r="G641" s="59"/>
      <c r="H641" s="59"/>
      <c r="I641" s="59"/>
      <c r="J641" s="67"/>
      <c r="K641" s="67"/>
      <c r="L641" s="67"/>
      <c r="M641" s="192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</row>
    <row r="642" spans="1:27" ht="12.75">
      <c r="A642" s="59"/>
      <c r="B642" s="59"/>
      <c r="C642" s="128"/>
      <c r="D642" s="59"/>
      <c r="E642" s="128"/>
      <c r="F642" s="59"/>
      <c r="G642" s="59"/>
      <c r="H642" s="59"/>
      <c r="I642" s="59"/>
      <c r="J642" s="67"/>
      <c r="K642" s="67"/>
      <c r="L642" s="67"/>
      <c r="M642" s="192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</row>
    <row r="643" spans="1:27" ht="12.75">
      <c r="A643" s="59"/>
      <c r="B643" s="59"/>
      <c r="C643" s="128"/>
      <c r="D643" s="59"/>
      <c r="E643" s="128"/>
      <c r="F643" s="59"/>
      <c r="G643" s="59"/>
      <c r="H643" s="59"/>
      <c r="I643" s="59"/>
      <c r="J643" s="67"/>
      <c r="K643" s="67"/>
      <c r="L643" s="67"/>
      <c r="M643" s="192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</row>
    <row r="644" spans="1:27" ht="12.75">
      <c r="A644" s="59"/>
      <c r="B644" s="59"/>
      <c r="C644" s="128"/>
      <c r="D644" s="59"/>
      <c r="E644" s="128"/>
      <c r="F644" s="59"/>
      <c r="G644" s="59"/>
      <c r="H644" s="59"/>
      <c r="I644" s="59"/>
      <c r="J644" s="67"/>
      <c r="K644" s="67"/>
      <c r="L644" s="67"/>
      <c r="M644" s="192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</row>
    <row r="645" spans="1:27" ht="12.75">
      <c r="A645" s="59"/>
      <c r="B645" s="59"/>
      <c r="C645" s="128"/>
      <c r="D645" s="59"/>
      <c r="E645" s="128"/>
      <c r="F645" s="59"/>
      <c r="G645" s="59"/>
      <c r="H645" s="59"/>
      <c r="I645" s="59"/>
      <c r="J645" s="67"/>
      <c r="K645" s="67"/>
      <c r="L645" s="67"/>
      <c r="M645" s="192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</row>
    <row r="646" spans="1:27" ht="12.75">
      <c r="A646" s="59"/>
      <c r="B646" s="59"/>
      <c r="C646" s="128"/>
      <c r="D646" s="59"/>
      <c r="E646" s="128"/>
      <c r="F646" s="59"/>
      <c r="G646" s="59"/>
      <c r="H646" s="59"/>
      <c r="I646" s="59"/>
      <c r="J646" s="67"/>
      <c r="K646" s="67"/>
      <c r="L646" s="67"/>
      <c r="M646" s="192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</row>
    <row r="647" spans="1:27" ht="12.75">
      <c r="A647" s="59"/>
      <c r="B647" s="59"/>
      <c r="C647" s="128"/>
      <c r="D647" s="59"/>
      <c r="E647" s="128"/>
      <c r="F647" s="59"/>
      <c r="G647" s="59"/>
      <c r="H647" s="59"/>
      <c r="I647" s="59"/>
      <c r="J647" s="67"/>
      <c r="K647" s="67"/>
      <c r="L647" s="67"/>
      <c r="M647" s="192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</row>
    <row r="648" spans="1:27" ht="12.75">
      <c r="A648" s="59"/>
      <c r="B648" s="59"/>
      <c r="C648" s="128"/>
      <c r="D648" s="59"/>
      <c r="E648" s="128"/>
      <c r="F648" s="59"/>
      <c r="G648" s="59"/>
      <c r="H648" s="59"/>
      <c r="I648" s="59"/>
      <c r="J648" s="67"/>
      <c r="K648" s="67"/>
      <c r="L648" s="67"/>
      <c r="M648" s="192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</row>
    <row r="649" spans="1:27" ht="12.75">
      <c r="A649" s="59"/>
      <c r="B649" s="59"/>
      <c r="C649" s="128"/>
      <c r="D649" s="59"/>
      <c r="E649" s="128"/>
      <c r="F649" s="59"/>
      <c r="G649" s="59"/>
      <c r="H649" s="59"/>
      <c r="I649" s="59"/>
      <c r="J649" s="67"/>
      <c r="K649" s="67"/>
      <c r="L649" s="67"/>
      <c r="M649" s="192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</row>
    <row r="650" spans="1:27" ht="12.75">
      <c r="A650" s="59"/>
      <c r="B650" s="59"/>
      <c r="C650" s="128"/>
      <c r="D650" s="59"/>
      <c r="E650" s="128"/>
      <c r="F650" s="59"/>
      <c r="G650" s="59"/>
      <c r="H650" s="59"/>
      <c r="I650" s="59"/>
      <c r="J650" s="67"/>
      <c r="K650" s="67"/>
      <c r="L650" s="67"/>
      <c r="M650" s="192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</row>
    <row r="651" spans="1:27" ht="12.75">
      <c r="A651" s="59"/>
      <c r="B651" s="59"/>
      <c r="C651" s="128"/>
      <c r="D651" s="59"/>
      <c r="E651" s="128"/>
      <c r="F651" s="59"/>
      <c r="G651" s="59"/>
      <c r="H651" s="59"/>
      <c r="I651" s="59"/>
      <c r="J651" s="67"/>
      <c r="K651" s="67"/>
      <c r="L651" s="67"/>
      <c r="M651" s="192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</row>
    <row r="652" spans="1:27" ht="12.75">
      <c r="A652" s="59"/>
      <c r="B652" s="59"/>
      <c r="C652" s="128"/>
      <c r="D652" s="59"/>
      <c r="E652" s="128"/>
      <c r="F652" s="59"/>
      <c r="G652" s="59"/>
      <c r="H652" s="59"/>
      <c r="I652" s="59"/>
      <c r="J652" s="67"/>
      <c r="K652" s="67"/>
      <c r="L652" s="67"/>
      <c r="M652" s="192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</row>
    <row r="653" spans="1:27" ht="12.75">
      <c r="A653" s="59"/>
      <c r="B653" s="59"/>
      <c r="C653" s="128"/>
      <c r="D653" s="59"/>
      <c r="E653" s="128"/>
      <c r="F653" s="59"/>
      <c r="G653" s="59"/>
      <c r="H653" s="59"/>
      <c r="I653" s="59"/>
      <c r="J653" s="67"/>
      <c r="K653" s="67"/>
      <c r="L653" s="67"/>
      <c r="M653" s="192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</row>
    <row r="654" spans="1:27" ht="12.75">
      <c r="A654" s="59"/>
      <c r="B654" s="59"/>
      <c r="C654" s="128"/>
      <c r="D654" s="59"/>
      <c r="E654" s="128"/>
      <c r="F654" s="59"/>
      <c r="G654" s="59"/>
      <c r="H654" s="59"/>
      <c r="I654" s="59"/>
      <c r="J654" s="67"/>
      <c r="K654" s="67"/>
      <c r="L654" s="67"/>
      <c r="M654" s="192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</row>
    <row r="655" spans="1:27" ht="12.75">
      <c r="A655" s="59"/>
      <c r="B655" s="59"/>
      <c r="C655" s="128"/>
      <c r="D655" s="59"/>
      <c r="E655" s="128"/>
      <c r="F655" s="59"/>
      <c r="G655" s="59"/>
      <c r="H655" s="59"/>
      <c r="I655" s="59"/>
      <c r="J655" s="67"/>
      <c r="K655" s="67"/>
      <c r="L655" s="67"/>
      <c r="M655" s="192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</row>
    <row r="656" spans="1:27" ht="12.75">
      <c r="A656" s="59"/>
      <c r="B656" s="59"/>
      <c r="C656" s="128"/>
      <c r="D656" s="59"/>
      <c r="E656" s="128"/>
      <c r="F656" s="59"/>
      <c r="G656" s="59"/>
      <c r="H656" s="59"/>
      <c r="I656" s="59"/>
      <c r="J656" s="67"/>
      <c r="K656" s="67"/>
      <c r="L656" s="67"/>
      <c r="M656" s="192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</row>
    <row r="657" spans="1:27" ht="12.75">
      <c r="A657" s="59"/>
      <c r="B657" s="59"/>
      <c r="C657" s="128"/>
      <c r="D657" s="59"/>
      <c r="E657" s="128"/>
      <c r="F657" s="59"/>
      <c r="G657" s="59"/>
      <c r="H657" s="59"/>
      <c r="I657" s="59"/>
      <c r="J657" s="67"/>
      <c r="K657" s="67"/>
      <c r="L657" s="67"/>
      <c r="M657" s="192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</row>
    <row r="658" spans="1:27" ht="12.75">
      <c r="A658" s="59"/>
      <c r="B658" s="59"/>
      <c r="C658" s="128"/>
      <c r="D658" s="59"/>
      <c r="E658" s="128"/>
      <c r="F658" s="59"/>
      <c r="G658" s="59"/>
      <c r="H658" s="59"/>
      <c r="I658" s="59"/>
      <c r="J658" s="67"/>
      <c r="K658" s="67"/>
      <c r="L658" s="67"/>
      <c r="M658" s="192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</row>
    <row r="659" spans="1:27" ht="12.75">
      <c r="A659" s="59"/>
      <c r="B659" s="59"/>
      <c r="C659" s="128"/>
      <c r="D659" s="59"/>
      <c r="E659" s="128"/>
      <c r="F659" s="59"/>
      <c r="G659" s="59"/>
      <c r="H659" s="59"/>
      <c r="I659" s="59"/>
      <c r="J659" s="67"/>
      <c r="K659" s="67"/>
      <c r="L659" s="67"/>
      <c r="M659" s="192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</row>
    <row r="660" spans="1:27" ht="12.75">
      <c r="A660" s="59"/>
      <c r="B660" s="59"/>
      <c r="C660" s="128"/>
      <c r="D660" s="59"/>
      <c r="E660" s="128"/>
      <c r="F660" s="59"/>
      <c r="G660" s="59"/>
      <c r="H660" s="59"/>
      <c r="I660" s="59"/>
      <c r="J660" s="67"/>
      <c r="K660" s="67"/>
      <c r="L660" s="67"/>
      <c r="M660" s="192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</row>
    <row r="661" spans="1:27" ht="12.75">
      <c r="A661" s="59"/>
      <c r="B661" s="59"/>
      <c r="C661" s="128"/>
      <c r="D661" s="59"/>
      <c r="E661" s="128"/>
      <c r="F661" s="59"/>
      <c r="G661" s="59"/>
      <c r="H661" s="59"/>
      <c r="I661" s="59"/>
      <c r="J661" s="67"/>
      <c r="K661" s="67"/>
      <c r="L661" s="67"/>
      <c r="M661" s="192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</row>
    <row r="662" spans="1:27" ht="12.75">
      <c r="A662" s="59"/>
      <c r="B662" s="59"/>
      <c r="C662" s="128"/>
      <c r="D662" s="59"/>
      <c r="E662" s="128"/>
      <c r="F662" s="59"/>
      <c r="G662" s="59"/>
      <c r="H662" s="59"/>
      <c r="I662" s="59"/>
      <c r="J662" s="67"/>
      <c r="K662" s="67"/>
      <c r="L662" s="67"/>
      <c r="M662" s="192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</row>
    <row r="663" spans="1:27" ht="12.75">
      <c r="A663" s="59"/>
      <c r="B663" s="59"/>
      <c r="C663" s="128"/>
      <c r="D663" s="59"/>
      <c r="E663" s="128"/>
      <c r="F663" s="59"/>
      <c r="G663" s="59"/>
      <c r="H663" s="59"/>
      <c r="I663" s="59"/>
      <c r="J663" s="67"/>
      <c r="K663" s="67"/>
      <c r="L663" s="67"/>
      <c r="M663" s="192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</row>
    <row r="664" spans="1:27" ht="12.75">
      <c r="A664" s="59"/>
      <c r="B664" s="59"/>
      <c r="C664" s="128"/>
      <c r="D664" s="59"/>
      <c r="E664" s="128"/>
      <c r="F664" s="59"/>
      <c r="G664" s="59"/>
      <c r="H664" s="59"/>
      <c r="I664" s="59"/>
      <c r="J664" s="67"/>
      <c r="K664" s="67"/>
      <c r="L664" s="67"/>
      <c r="M664" s="192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</row>
    <row r="665" spans="1:27" ht="12.75">
      <c r="A665" s="59"/>
      <c r="B665" s="59"/>
      <c r="C665" s="128"/>
      <c r="D665" s="59"/>
      <c r="E665" s="128"/>
      <c r="F665" s="59"/>
      <c r="G665" s="59"/>
      <c r="H665" s="59"/>
      <c r="I665" s="59"/>
      <c r="J665" s="67"/>
      <c r="K665" s="67"/>
      <c r="L665" s="67"/>
      <c r="M665" s="192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</row>
    <row r="666" spans="1:27" ht="12.75">
      <c r="A666" s="59"/>
      <c r="B666" s="59"/>
      <c r="C666" s="128"/>
      <c r="D666" s="59"/>
      <c r="E666" s="128"/>
      <c r="F666" s="59"/>
      <c r="G666" s="59"/>
      <c r="H666" s="59"/>
      <c r="I666" s="59"/>
      <c r="J666" s="67"/>
      <c r="K666" s="67"/>
      <c r="L666" s="67"/>
      <c r="M666" s="192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</row>
    <row r="667" spans="1:27" ht="12.75">
      <c r="A667" s="59"/>
      <c r="B667" s="59"/>
      <c r="C667" s="128"/>
      <c r="D667" s="59"/>
      <c r="E667" s="128"/>
      <c r="F667" s="59"/>
      <c r="G667" s="59"/>
      <c r="H667" s="59"/>
      <c r="I667" s="59"/>
      <c r="J667" s="67"/>
      <c r="K667" s="67"/>
      <c r="L667" s="67"/>
      <c r="M667" s="192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</row>
    <row r="668" spans="1:27" ht="12.75">
      <c r="A668" s="59"/>
      <c r="B668" s="59"/>
      <c r="C668" s="128"/>
      <c r="D668" s="59"/>
      <c r="E668" s="128"/>
      <c r="F668" s="59"/>
      <c r="G668" s="59"/>
      <c r="H668" s="59"/>
      <c r="I668" s="59"/>
      <c r="J668" s="67"/>
      <c r="K668" s="67"/>
      <c r="L668" s="67"/>
      <c r="M668" s="192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</row>
    <row r="669" spans="1:27" ht="12.75">
      <c r="A669" s="59"/>
      <c r="B669" s="59"/>
      <c r="C669" s="128"/>
      <c r="D669" s="59"/>
      <c r="E669" s="128"/>
      <c r="F669" s="59"/>
      <c r="G669" s="59"/>
      <c r="H669" s="59"/>
      <c r="I669" s="59"/>
      <c r="J669" s="67"/>
      <c r="K669" s="67"/>
      <c r="L669" s="67"/>
      <c r="M669" s="192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</row>
    <row r="670" spans="1:27" ht="12.75">
      <c r="A670" s="59"/>
      <c r="B670" s="59"/>
      <c r="C670" s="128"/>
      <c r="D670" s="59"/>
      <c r="E670" s="128"/>
      <c r="F670" s="59"/>
      <c r="G670" s="59"/>
      <c r="H670" s="59"/>
      <c r="I670" s="59"/>
      <c r="J670" s="67"/>
      <c r="K670" s="67"/>
      <c r="L670" s="67"/>
      <c r="M670" s="192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</row>
    <row r="671" spans="1:27" ht="12.75">
      <c r="A671" s="59"/>
      <c r="B671" s="59"/>
      <c r="C671" s="128"/>
      <c r="D671" s="59"/>
      <c r="E671" s="128"/>
      <c r="F671" s="59"/>
      <c r="G671" s="59"/>
      <c r="H671" s="59"/>
      <c r="I671" s="59"/>
      <c r="J671" s="67"/>
      <c r="K671" s="67"/>
      <c r="L671" s="67"/>
      <c r="M671" s="192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</row>
    <row r="672" spans="1:27" ht="12.75">
      <c r="A672" s="59"/>
      <c r="B672" s="59"/>
      <c r="C672" s="128"/>
      <c r="D672" s="59"/>
      <c r="E672" s="128"/>
      <c r="F672" s="59"/>
      <c r="G672" s="59"/>
      <c r="H672" s="59"/>
      <c r="I672" s="59"/>
      <c r="J672" s="67"/>
      <c r="K672" s="67"/>
      <c r="L672" s="67"/>
      <c r="M672" s="192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</row>
    <row r="673" spans="1:27" ht="12.75">
      <c r="A673" s="59"/>
      <c r="B673" s="59"/>
      <c r="C673" s="128"/>
      <c r="D673" s="59"/>
      <c r="E673" s="128"/>
      <c r="F673" s="59"/>
      <c r="G673" s="59"/>
      <c r="H673" s="59"/>
      <c r="I673" s="59"/>
      <c r="J673" s="67"/>
      <c r="K673" s="67"/>
      <c r="L673" s="67"/>
      <c r="M673" s="192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</row>
    <row r="674" spans="1:27" ht="12.75">
      <c r="A674" s="59"/>
      <c r="B674" s="59"/>
      <c r="C674" s="128"/>
      <c r="D674" s="59"/>
      <c r="E674" s="128"/>
      <c r="F674" s="59"/>
      <c r="G674" s="59"/>
      <c r="H674" s="59"/>
      <c r="I674" s="59"/>
      <c r="J674" s="67"/>
      <c r="K674" s="67"/>
      <c r="L674" s="67"/>
      <c r="M674" s="192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</row>
    <row r="675" spans="1:27" ht="12.75">
      <c r="A675" s="59"/>
      <c r="B675" s="59"/>
      <c r="C675" s="128"/>
      <c r="D675" s="59"/>
      <c r="E675" s="128"/>
      <c r="F675" s="59"/>
      <c r="G675" s="59"/>
      <c r="H675" s="59"/>
      <c r="I675" s="59"/>
      <c r="J675" s="67"/>
      <c r="K675" s="67"/>
      <c r="L675" s="67"/>
      <c r="M675" s="192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</row>
    <row r="676" spans="1:27" ht="12.75">
      <c r="A676" s="59"/>
      <c r="B676" s="59"/>
      <c r="C676" s="128"/>
      <c r="D676" s="59"/>
      <c r="E676" s="128"/>
      <c r="F676" s="59"/>
      <c r="G676" s="59"/>
      <c r="H676" s="59"/>
      <c r="I676" s="59"/>
      <c r="J676" s="67"/>
      <c r="K676" s="67"/>
      <c r="L676" s="67"/>
      <c r="M676" s="192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</row>
    <row r="677" spans="1:27" ht="12.75">
      <c r="A677" s="59"/>
      <c r="B677" s="59"/>
      <c r="C677" s="128"/>
      <c r="D677" s="59"/>
      <c r="E677" s="128"/>
      <c r="F677" s="59"/>
      <c r="G677" s="59"/>
      <c r="H677" s="59"/>
      <c r="I677" s="59"/>
      <c r="J677" s="67"/>
      <c r="K677" s="67"/>
      <c r="L677" s="67"/>
      <c r="M677" s="192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</row>
    <row r="678" spans="1:27" ht="12.75">
      <c r="A678" s="59"/>
      <c r="B678" s="59"/>
      <c r="C678" s="128"/>
      <c r="D678" s="59"/>
      <c r="E678" s="128"/>
      <c r="F678" s="59"/>
      <c r="G678" s="59"/>
      <c r="H678" s="59"/>
      <c r="I678" s="59"/>
      <c r="J678" s="67"/>
      <c r="K678" s="67"/>
      <c r="L678" s="67"/>
      <c r="M678" s="192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</row>
    <row r="679" spans="1:27" ht="12.75">
      <c r="A679" s="59"/>
      <c r="B679" s="59"/>
      <c r="C679" s="128"/>
      <c r="D679" s="59"/>
      <c r="E679" s="128"/>
      <c r="F679" s="59"/>
      <c r="G679" s="59"/>
      <c r="H679" s="59"/>
      <c r="I679" s="59"/>
      <c r="J679" s="67"/>
      <c r="K679" s="67"/>
      <c r="L679" s="67"/>
      <c r="M679" s="192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</row>
    <row r="680" spans="1:27" ht="12.75">
      <c r="A680" s="59"/>
      <c r="B680" s="59"/>
      <c r="C680" s="128"/>
      <c r="D680" s="59"/>
      <c r="E680" s="128"/>
      <c r="F680" s="59"/>
      <c r="G680" s="59"/>
      <c r="H680" s="59"/>
      <c r="I680" s="59"/>
      <c r="J680" s="67"/>
      <c r="K680" s="67"/>
      <c r="L680" s="67"/>
      <c r="M680" s="192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</row>
    <row r="681" spans="1:27" ht="12.75">
      <c r="A681" s="59"/>
      <c r="B681" s="59"/>
      <c r="C681" s="128"/>
      <c r="D681" s="59"/>
      <c r="E681" s="128"/>
      <c r="F681" s="59"/>
      <c r="G681" s="59"/>
      <c r="H681" s="59"/>
      <c r="I681" s="59"/>
      <c r="J681" s="67"/>
      <c r="K681" s="67"/>
      <c r="L681" s="67"/>
      <c r="M681" s="192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</row>
    <row r="682" spans="1:27" ht="12.75">
      <c r="A682" s="59"/>
      <c r="B682" s="59"/>
      <c r="C682" s="128"/>
      <c r="D682" s="59"/>
      <c r="E682" s="128"/>
      <c r="F682" s="59"/>
      <c r="G682" s="59"/>
      <c r="H682" s="59"/>
      <c r="I682" s="59"/>
      <c r="J682" s="67"/>
      <c r="K682" s="67"/>
      <c r="L682" s="67"/>
      <c r="M682" s="192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</row>
    <row r="683" spans="1:27" ht="12.75">
      <c r="A683" s="59"/>
      <c r="B683" s="59"/>
      <c r="C683" s="128"/>
      <c r="D683" s="59"/>
      <c r="E683" s="128"/>
      <c r="F683" s="59"/>
      <c r="G683" s="59"/>
      <c r="H683" s="59"/>
      <c r="I683" s="59"/>
      <c r="J683" s="67"/>
      <c r="K683" s="67"/>
      <c r="L683" s="67"/>
      <c r="M683" s="192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</row>
    <row r="684" spans="1:27" ht="12.75">
      <c r="A684" s="59"/>
      <c r="B684" s="59"/>
      <c r="C684" s="128"/>
      <c r="D684" s="59"/>
      <c r="E684" s="128"/>
      <c r="F684" s="59"/>
      <c r="G684" s="59"/>
      <c r="H684" s="59"/>
      <c r="I684" s="59"/>
      <c r="J684" s="67"/>
      <c r="K684" s="67"/>
      <c r="L684" s="67"/>
      <c r="M684" s="192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</row>
    <row r="685" spans="1:27" ht="12.75">
      <c r="A685" s="59"/>
      <c r="B685" s="59"/>
      <c r="C685" s="128"/>
      <c r="D685" s="59"/>
      <c r="E685" s="128"/>
      <c r="F685" s="59"/>
      <c r="G685" s="59"/>
      <c r="H685" s="59"/>
      <c r="I685" s="59"/>
      <c r="J685" s="67"/>
      <c r="K685" s="67"/>
      <c r="L685" s="67"/>
      <c r="M685" s="192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</row>
    <row r="686" spans="1:27" ht="12.75">
      <c r="A686" s="59"/>
      <c r="B686" s="59"/>
      <c r="C686" s="128"/>
      <c r="D686" s="59"/>
      <c r="E686" s="128"/>
      <c r="F686" s="59"/>
      <c r="G686" s="59"/>
      <c r="H686" s="59"/>
      <c r="I686" s="59"/>
      <c r="J686" s="67"/>
      <c r="K686" s="67"/>
      <c r="L686" s="67"/>
      <c r="M686" s="192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</row>
    <row r="687" spans="1:27" ht="12.75">
      <c r="A687" s="59"/>
      <c r="B687" s="59"/>
      <c r="C687" s="128"/>
      <c r="D687" s="59"/>
      <c r="E687" s="128"/>
      <c r="F687" s="59"/>
      <c r="G687" s="59"/>
      <c r="H687" s="59"/>
      <c r="I687" s="59"/>
      <c r="J687" s="67"/>
      <c r="K687" s="67"/>
      <c r="L687" s="67"/>
      <c r="M687" s="192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</row>
    <row r="688" spans="1:27" ht="12.75">
      <c r="A688" s="59"/>
      <c r="B688" s="59"/>
      <c r="C688" s="128"/>
      <c r="D688" s="59"/>
      <c r="E688" s="128"/>
      <c r="F688" s="59"/>
      <c r="G688" s="59"/>
      <c r="H688" s="59"/>
      <c r="I688" s="59"/>
      <c r="J688" s="67"/>
      <c r="K688" s="67"/>
      <c r="L688" s="67"/>
      <c r="M688" s="192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</row>
    <row r="689" spans="1:27" ht="12.75">
      <c r="A689" s="59"/>
      <c r="B689" s="59"/>
      <c r="C689" s="128"/>
      <c r="D689" s="59"/>
      <c r="E689" s="128"/>
      <c r="F689" s="59"/>
      <c r="G689" s="59"/>
      <c r="H689" s="59"/>
      <c r="I689" s="59"/>
      <c r="J689" s="67"/>
      <c r="K689" s="67"/>
      <c r="L689" s="67"/>
      <c r="M689" s="192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</row>
    <row r="690" spans="1:27" ht="12.75">
      <c r="A690" s="59"/>
      <c r="B690" s="59"/>
      <c r="C690" s="128"/>
      <c r="D690" s="59"/>
      <c r="E690" s="128"/>
      <c r="F690" s="59"/>
      <c r="G690" s="59"/>
      <c r="H690" s="59"/>
      <c r="I690" s="59"/>
      <c r="J690" s="67"/>
      <c r="K690" s="67"/>
      <c r="L690" s="67"/>
      <c r="M690" s="192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</row>
    <row r="691" spans="1:27" ht="12.75">
      <c r="A691" s="59"/>
      <c r="B691" s="59"/>
      <c r="C691" s="128"/>
      <c r="D691" s="59"/>
      <c r="E691" s="128"/>
      <c r="F691" s="59"/>
      <c r="G691" s="59"/>
      <c r="H691" s="59"/>
      <c r="I691" s="59"/>
      <c r="J691" s="67"/>
      <c r="K691" s="67"/>
      <c r="L691" s="67"/>
      <c r="M691" s="192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</row>
    <row r="692" spans="1:27" ht="12.75">
      <c r="A692" s="59"/>
      <c r="B692" s="59"/>
      <c r="C692" s="128"/>
      <c r="D692" s="59"/>
      <c r="E692" s="128"/>
      <c r="F692" s="59"/>
      <c r="G692" s="59"/>
      <c r="H692" s="59"/>
      <c r="I692" s="59"/>
      <c r="J692" s="67"/>
      <c r="K692" s="67"/>
      <c r="L692" s="67"/>
      <c r="M692" s="192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</row>
    <row r="693" spans="1:27" ht="12.75">
      <c r="A693" s="59"/>
      <c r="B693" s="59"/>
      <c r="C693" s="128"/>
      <c r="D693" s="59"/>
      <c r="E693" s="128"/>
      <c r="F693" s="59"/>
      <c r="G693" s="59"/>
      <c r="H693" s="59"/>
      <c r="I693" s="59"/>
      <c r="J693" s="67"/>
      <c r="K693" s="67"/>
      <c r="L693" s="67"/>
      <c r="M693" s="192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</row>
    <row r="694" spans="1:27" ht="12.75">
      <c r="A694" s="59"/>
      <c r="B694" s="59"/>
      <c r="C694" s="128"/>
      <c r="D694" s="59"/>
      <c r="E694" s="128"/>
      <c r="F694" s="59"/>
      <c r="G694" s="59"/>
      <c r="H694" s="59"/>
      <c r="I694" s="59"/>
      <c r="J694" s="67"/>
      <c r="K694" s="67"/>
      <c r="L694" s="67"/>
      <c r="M694" s="192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</row>
    <row r="695" spans="1:27" ht="12.75">
      <c r="A695" s="59"/>
      <c r="B695" s="59"/>
      <c r="C695" s="128"/>
      <c r="D695" s="59"/>
      <c r="E695" s="128"/>
      <c r="F695" s="59"/>
      <c r="G695" s="59"/>
      <c r="H695" s="59"/>
      <c r="I695" s="59"/>
      <c r="J695" s="67"/>
      <c r="K695" s="67"/>
      <c r="L695" s="67"/>
      <c r="M695" s="192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</row>
    <row r="696" spans="1:27" ht="12.75">
      <c r="A696" s="59"/>
      <c r="B696" s="59"/>
      <c r="C696" s="128"/>
      <c r="D696" s="59"/>
      <c r="E696" s="128"/>
      <c r="F696" s="59"/>
      <c r="G696" s="59"/>
      <c r="H696" s="59"/>
      <c r="I696" s="59"/>
      <c r="J696" s="67"/>
      <c r="K696" s="67"/>
      <c r="L696" s="67"/>
      <c r="M696" s="192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</row>
    <row r="697" spans="1:27" ht="12.75">
      <c r="A697" s="59"/>
      <c r="B697" s="59"/>
      <c r="C697" s="128"/>
      <c r="D697" s="59"/>
      <c r="E697" s="128"/>
      <c r="F697" s="59"/>
      <c r="G697" s="59"/>
      <c r="H697" s="59"/>
      <c r="I697" s="59"/>
      <c r="J697" s="67"/>
      <c r="K697" s="67"/>
      <c r="L697" s="67"/>
      <c r="M697" s="192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</row>
    <row r="698" spans="1:27" ht="12.75">
      <c r="A698" s="59"/>
      <c r="B698" s="59"/>
      <c r="C698" s="128"/>
      <c r="D698" s="59"/>
      <c r="E698" s="128"/>
      <c r="F698" s="59"/>
      <c r="G698" s="59"/>
      <c r="H698" s="59"/>
      <c r="I698" s="59"/>
      <c r="J698" s="67"/>
      <c r="K698" s="67"/>
      <c r="L698" s="67"/>
      <c r="M698" s="192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</row>
    <row r="699" spans="1:27" ht="12.75">
      <c r="A699" s="59"/>
      <c r="B699" s="59"/>
      <c r="C699" s="128"/>
      <c r="D699" s="59"/>
      <c r="E699" s="128"/>
      <c r="F699" s="59"/>
      <c r="G699" s="59"/>
      <c r="H699" s="59"/>
      <c r="I699" s="59"/>
      <c r="J699" s="67"/>
      <c r="K699" s="67"/>
      <c r="L699" s="67"/>
      <c r="M699" s="192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</row>
    <row r="700" spans="1:27" ht="12.75">
      <c r="A700" s="59"/>
      <c r="B700" s="59"/>
      <c r="C700" s="128"/>
      <c r="D700" s="59"/>
      <c r="E700" s="128"/>
      <c r="F700" s="59"/>
      <c r="G700" s="59"/>
      <c r="H700" s="59"/>
      <c r="I700" s="59"/>
      <c r="J700" s="67"/>
      <c r="K700" s="67"/>
      <c r="L700" s="67"/>
      <c r="M700" s="192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</row>
    <row r="701" spans="1:27" ht="12.75">
      <c r="A701" s="59"/>
      <c r="B701" s="59"/>
      <c r="C701" s="128"/>
      <c r="D701" s="59"/>
      <c r="E701" s="128"/>
      <c r="F701" s="59"/>
      <c r="G701" s="59"/>
      <c r="H701" s="59"/>
      <c r="I701" s="59"/>
      <c r="J701" s="67"/>
      <c r="K701" s="67"/>
      <c r="L701" s="67"/>
      <c r="M701" s="192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</row>
    <row r="702" spans="1:27" ht="12.75">
      <c r="A702" s="59"/>
      <c r="B702" s="59"/>
      <c r="C702" s="128"/>
      <c r="D702" s="59"/>
      <c r="E702" s="128"/>
      <c r="F702" s="59"/>
      <c r="G702" s="59"/>
      <c r="H702" s="59"/>
      <c r="I702" s="59"/>
      <c r="J702" s="67"/>
      <c r="K702" s="67"/>
      <c r="L702" s="67"/>
      <c r="M702" s="192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</row>
    <row r="703" spans="1:27" ht="12.75">
      <c r="A703" s="59"/>
      <c r="B703" s="59"/>
      <c r="C703" s="128"/>
      <c r="D703" s="59"/>
      <c r="E703" s="128"/>
      <c r="F703" s="59"/>
      <c r="G703" s="59"/>
      <c r="H703" s="59"/>
      <c r="I703" s="59"/>
      <c r="J703" s="67"/>
      <c r="K703" s="67"/>
      <c r="L703" s="67"/>
      <c r="M703" s="192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</row>
    <row r="704" spans="1:27" ht="12.75">
      <c r="A704" s="59"/>
      <c r="B704" s="59"/>
      <c r="C704" s="128"/>
      <c r="D704" s="59"/>
      <c r="E704" s="128"/>
      <c r="F704" s="59"/>
      <c r="G704" s="59"/>
      <c r="H704" s="59"/>
      <c r="I704" s="59"/>
      <c r="J704" s="67"/>
      <c r="K704" s="67"/>
      <c r="L704" s="67"/>
      <c r="M704" s="192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</row>
    <row r="705" spans="1:27" ht="12.75">
      <c r="A705" s="59"/>
      <c r="B705" s="59"/>
      <c r="C705" s="128"/>
      <c r="D705" s="59"/>
      <c r="E705" s="128"/>
      <c r="F705" s="59"/>
      <c r="G705" s="59"/>
      <c r="H705" s="59"/>
      <c r="I705" s="59"/>
      <c r="J705" s="67"/>
      <c r="K705" s="67"/>
      <c r="L705" s="67"/>
      <c r="M705" s="192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</row>
    <row r="706" spans="1:27" ht="12.75">
      <c r="A706" s="59"/>
      <c r="B706" s="59"/>
      <c r="C706" s="128"/>
      <c r="D706" s="59"/>
      <c r="E706" s="128"/>
      <c r="F706" s="59"/>
      <c r="G706" s="59"/>
      <c r="H706" s="59"/>
      <c r="I706" s="59"/>
      <c r="J706" s="67"/>
      <c r="K706" s="67"/>
      <c r="L706" s="67"/>
      <c r="M706" s="192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</row>
    <row r="707" spans="1:27" ht="12.75">
      <c r="A707" s="59"/>
      <c r="B707" s="59"/>
      <c r="C707" s="128"/>
      <c r="D707" s="59"/>
      <c r="E707" s="128"/>
      <c r="F707" s="59"/>
      <c r="G707" s="59"/>
      <c r="H707" s="59"/>
      <c r="I707" s="59"/>
      <c r="J707" s="67"/>
      <c r="K707" s="67"/>
      <c r="L707" s="67"/>
      <c r="M707" s="192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</row>
    <row r="708" spans="1:27" ht="12.75">
      <c r="A708" s="59"/>
      <c r="B708" s="59"/>
      <c r="C708" s="128"/>
      <c r="D708" s="59"/>
      <c r="E708" s="128"/>
      <c r="F708" s="59"/>
      <c r="G708" s="59"/>
      <c r="H708" s="59"/>
      <c r="I708" s="59"/>
      <c r="J708" s="67"/>
      <c r="K708" s="67"/>
      <c r="L708" s="67"/>
      <c r="M708" s="192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</row>
    <row r="709" spans="1:27" ht="12.75">
      <c r="A709" s="59"/>
      <c r="B709" s="59"/>
      <c r="C709" s="128"/>
      <c r="D709" s="59"/>
      <c r="E709" s="128"/>
      <c r="F709" s="59"/>
      <c r="G709" s="59"/>
      <c r="H709" s="59"/>
      <c r="I709" s="59"/>
      <c r="J709" s="67"/>
      <c r="K709" s="67"/>
      <c r="L709" s="67"/>
      <c r="M709" s="192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</row>
    <row r="710" spans="1:27" ht="12.75">
      <c r="A710" s="59"/>
      <c r="B710" s="59"/>
      <c r="C710" s="128"/>
      <c r="D710" s="59"/>
      <c r="E710" s="128"/>
      <c r="F710" s="59"/>
      <c r="G710" s="59"/>
      <c r="H710" s="59"/>
      <c r="I710" s="59"/>
      <c r="J710" s="67"/>
      <c r="K710" s="67"/>
      <c r="L710" s="67"/>
      <c r="M710" s="192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</row>
    <row r="711" spans="1:27" ht="12.75">
      <c r="A711" s="59"/>
      <c r="B711" s="59"/>
      <c r="C711" s="128"/>
      <c r="D711" s="59"/>
      <c r="E711" s="128"/>
      <c r="F711" s="59"/>
      <c r="G711" s="59"/>
      <c r="H711" s="59"/>
      <c r="I711" s="59"/>
      <c r="J711" s="67"/>
      <c r="K711" s="67"/>
      <c r="L711" s="67"/>
      <c r="M711" s="192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</row>
    <row r="712" spans="1:27" ht="12.75">
      <c r="A712" s="59"/>
      <c r="B712" s="59"/>
      <c r="C712" s="128"/>
      <c r="D712" s="59"/>
      <c r="E712" s="128"/>
      <c r="F712" s="59"/>
      <c r="G712" s="59"/>
      <c r="H712" s="59"/>
      <c r="I712" s="59"/>
      <c r="J712" s="67"/>
      <c r="K712" s="67"/>
      <c r="L712" s="67"/>
      <c r="M712" s="192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</row>
    <row r="713" spans="1:27" ht="12.75">
      <c r="A713" s="59"/>
      <c r="B713" s="59"/>
      <c r="C713" s="128"/>
      <c r="D713" s="59"/>
      <c r="E713" s="128"/>
      <c r="F713" s="59"/>
      <c r="G713" s="59"/>
      <c r="H713" s="59"/>
      <c r="I713" s="59"/>
      <c r="J713" s="67"/>
      <c r="K713" s="67"/>
      <c r="L713" s="67"/>
      <c r="M713" s="192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</row>
    <row r="714" spans="1:27" ht="12.75">
      <c r="A714" s="59"/>
      <c r="B714" s="59"/>
      <c r="C714" s="128"/>
      <c r="D714" s="59"/>
      <c r="E714" s="128"/>
      <c r="F714" s="59"/>
      <c r="G714" s="59"/>
      <c r="H714" s="59"/>
      <c r="I714" s="59"/>
      <c r="J714" s="67"/>
      <c r="K714" s="67"/>
      <c r="L714" s="67"/>
      <c r="M714" s="192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</row>
    <row r="715" spans="1:27" ht="12.75">
      <c r="A715" s="59"/>
      <c r="B715" s="59"/>
      <c r="C715" s="128"/>
      <c r="D715" s="59"/>
      <c r="E715" s="128"/>
      <c r="F715" s="59"/>
      <c r="G715" s="59"/>
      <c r="H715" s="59"/>
      <c r="I715" s="59"/>
      <c r="J715" s="67"/>
      <c r="K715" s="67"/>
      <c r="L715" s="67"/>
      <c r="M715" s="192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</row>
    <row r="716" spans="1:27" ht="12.75">
      <c r="A716" s="59"/>
      <c r="B716" s="59"/>
      <c r="C716" s="128"/>
      <c r="D716" s="59"/>
      <c r="E716" s="128"/>
      <c r="F716" s="59"/>
      <c r="G716" s="59"/>
      <c r="H716" s="59"/>
      <c r="I716" s="59"/>
      <c r="J716" s="67"/>
      <c r="K716" s="67"/>
      <c r="L716" s="67"/>
      <c r="M716" s="192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</row>
    <row r="717" spans="1:27" ht="12.75">
      <c r="A717" s="59"/>
      <c r="B717" s="59"/>
      <c r="C717" s="128"/>
      <c r="D717" s="59"/>
      <c r="E717" s="128"/>
      <c r="F717" s="59"/>
      <c r="G717" s="59"/>
      <c r="H717" s="59"/>
      <c r="I717" s="59"/>
      <c r="J717" s="67"/>
      <c r="K717" s="67"/>
      <c r="L717" s="67"/>
      <c r="M717" s="192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</row>
    <row r="718" spans="1:27" ht="12.75">
      <c r="A718" s="59"/>
      <c r="B718" s="59"/>
      <c r="C718" s="128"/>
      <c r="D718" s="59"/>
      <c r="E718" s="128"/>
      <c r="F718" s="59"/>
      <c r="G718" s="59"/>
      <c r="H718" s="59"/>
      <c r="I718" s="59"/>
      <c r="J718" s="67"/>
      <c r="K718" s="67"/>
      <c r="L718" s="67"/>
      <c r="M718" s="192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</row>
    <row r="719" spans="1:27" ht="12.75">
      <c r="A719" s="59"/>
      <c r="B719" s="59"/>
      <c r="C719" s="128"/>
      <c r="D719" s="59"/>
      <c r="E719" s="128"/>
      <c r="F719" s="59"/>
      <c r="G719" s="59"/>
      <c r="H719" s="59"/>
      <c r="I719" s="59"/>
      <c r="J719" s="67"/>
      <c r="K719" s="67"/>
      <c r="L719" s="67"/>
      <c r="M719" s="192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</row>
    <row r="720" spans="1:27" ht="12.75">
      <c r="A720" s="59"/>
      <c r="B720" s="59"/>
      <c r="C720" s="128"/>
      <c r="D720" s="59"/>
      <c r="E720" s="128"/>
      <c r="F720" s="59"/>
      <c r="G720" s="59"/>
      <c r="H720" s="59"/>
      <c r="I720" s="59"/>
      <c r="J720" s="67"/>
      <c r="K720" s="67"/>
      <c r="L720" s="67"/>
      <c r="M720" s="192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</row>
    <row r="721" spans="1:27" ht="12.75">
      <c r="A721" s="59"/>
      <c r="B721" s="59"/>
      <c r="C721" s="128"/>
      <c r="D721" s="59"/>
      <c r="E721" s="128"/>
      <c r="F721" s="59"/>
      <c r="G721" s="59"/>
      <c r="H721" s="59"/>
      <c r="I721" s="59"/>
      <c r="J721" s="67"/>
      <c r="K721" s="67"/>
      <c r="L721" s="67"/>
      <c r="M721" s="192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</row>
    <row r="722" spans="1:27" ht="12.75">
      <c r="A722" s="59"/>
      <c r="B722" s="59"/>
      <c r="C722" s="128"/>
      <c r="D722" s="59"/>
      <c r="E722" s="128"/>
      <c r="F722" s="59"/>
      <c r="G722" s="59"/>
      <c r="H722" s="59"/>
      <c r="I722" s="59"/>
      <c r="J722" s="67"/>
      <c r="K722" s="67"/>
      <c r="L722" s="67"/>
      <c r="M722" s="192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</row>
    <row r="723" spans="1:27" ht="12.75">
      <c r="A723" s="59"/>
      <c r="B723" s="59"/>
      <c r="C723" s="128"/>
      <c r="D723" s="59"/>
      <c r="E723" s="128"/>
      <c r="F723" s="59"/>
      <c r="G723" s="59"/>
      <c r="H723" s="59"/>
      <c r="I723" s="59"/>
      <c r="J723" s="67"/>
      <c r="K723" s="67"/>
      <c r="L723" s="67"/>
      <c r="M723" s="192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</row>
    <row r="724" spans="1:27" ht="12.75">
      <c r="A724" s="59"/>
      <c r="B724" s="59"/>
      <c r="C724" s="128"/>
      <c r="D724" s="59"/>
      <c r="E724" s="128"/>
      <c r="F724" s="59"/>
      <c r="G724" s="59"/>
      <c r="H724" s="59"/>
      <c r="I724" s="59"/>
      <c r="J724" s="67"/>
      <c r="K724" s="67"/>
      <c r="L724" s="67"/>
      <c r="M724" s="192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</row>
    <row r="725" spans="1:27" ht="12.75">
      <c r="A725" s="59"/>
      <c r="B725" s="59"/>
      <c r="C725" s="128"/>
      <c r="D725" s="59"/>
      <c r="E725" s="128"/>
      <c r="F725" s="59"/>
      <c r="G725" s="59"/>
      <c r="H725" s="59"/>
      <c r="I725" s="59"/>
      <c r="J725" s="67"/>
      <c r="K725" s="67"/>
      <c r="L725" s="67"/>
      <c r="M725" s="192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</row>
    <row r="726" spans="1:27" ht="12.75">
      <c r="A726" s="59"/>
      <c r="B726" s="59"/>
      <c r="C726" s="128"/>
      <c r="D726" s="59"/>
      <c r="E726" s="128"/>
      <c r="F726" s="59"/>
      <c r="G726" s="59"/>
      <c r="H726" s="59"/>
      <c r="I726" s="59"/>
      <c r="J726" s="67"/>
      <c r="K726" s="67"/>
      <c r="L726" s="67"/>
      <c r="M726" s="192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</row>
    <row r="727" spans="1:27" ht="12.75">
      <c r="A727" s="59"/>
      <c r="B727" s="59"/>
      <c r="C727" s="128"/>
      <c r="D727" s="59"/>
      <c r="E727" s="128"/>
      <c r="F727" s="59"/>
      <c r="G727" s="59"/>
      <c r="H727" s="59"/>
      <c r="I727" s="59"/>
      <c r="J727" s="67"/>
      <c r="K727" s="67"/>
      <c r="L727" s="67"/>
      <c r="M727" s="192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</row>
    <row r="728" spans="1:27" ht="12.75">
      <c r="A728" s="59"/>
      <c r="B728" s="59"/>
      <c r="C728" s="128"/>
      <c r="D728" s="59"/>
      <c r="E728" s="128"/>
      <c r="F728" s="59"/>
      <c r="G728" s="59"/>
      <c r="H728" s="59"/>
      <c r="I728" s="59"/>
      <c r="J728" s="67"/>
      <c r="K728" s="67"/>
      <c r="L728" s="67"/>
      <c r="M728" s="192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</row>
    <row r="729" spans="1:27" ht="12.75">
      <c r="A729" s="59"/>
      <c r="B729" s="59"/>
      <c r="C729" s="128"/>
      <c r="D729" s="59"/>
      <c r="E729" s="128"/>
      <c r="F729" s="59"/>
      <c r="G729" s="59"/>
      <c r="H729" s="59"/>
      <c r="I729" s="59"/>
      <c r="J729" s="67"/>
      <c r="K729" s="67"/>
      <c r="L729" s="67"/>
      <c r="M729" s="192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</row>
    <row r="730" spans="1:27" ht="12.75">
      <c r="A730" s="59"/>
      <c r="B730" s="59"/>
      <c r="C730" s="128"/>
      <c r="D730" s="59"/>
      <c r="E730" s="128"/>
      <c r="F730" s="59"/>
      <c r="G730" s="59"/>
      <c r="H730" s="59"/>
      <c r="I730" s="59"/>
      <c r="J730" s="67"/>
      <c r="K730" s="67"/>
      <c r="L730" s="67"/>
      <c r="M730" s="192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</row>
    <row r="731" spans="1:27" ht="12.75">
      <c r="A731" s="59"/>
      <c r="B731" s="59"/>
      <c r="C731" s="128"/>
      <c r="D731" s="59"/>
      <c r="E731" s="128"/>
      <c r="F731" s="59"/>
      <c r="G731" s="59"/>
      <c r="H731" s="59"/>
      <c r="I731" s="59"/>
      <c r="J731" s="67"/>
      <c r="K731" s="67"/>
      <c r="L731" s="67"/>
      <c r="M731" s="192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</row>
    <row r="732" spans="1:27" ht="12.75">
      <c r="A732" s="59"/>
      <c r="B732" s="59"/>
      <c r="C732" s="128"/>
      <c r="D732" s="59"/>
      <c r="E732" s="128"/>
      <c r="F732" s="59"/>
      <c r="G732" s="59"/>
      <c r="H732" s="59"/>
      <c r="I732" s="59"/>
      <c r="J732" s="67"/>
      <c r="K732" s="67"/>
      <c r="L732" s="67"/>
      <c r="M732" s="192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</row>
    <row r="733" spans="1:27" ht="12.75">
      <c r="A733" s="59"/>
      <c r="B733" s="59"/>
      <c r="C733" s="128"/>
      <c r="D733" s="59"/>
      <c r="E733" s="128"/>
      <c r="F733" s="59"/>
      <c r="G733" s="59"/>
      <c r="H733" s="59"/>
      <c r="I733" s="59"/>
      <c r="J733" s="67"/>
      <c r="K733" s="67"/>
      <c r="L733" s="67"/>
      <c r="M733" s="192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</row>
    <row r="734" spans="1:27" ht="12.75">
      <c r="A734" s="59"/>
      <c r="B734" s="59"/>
      <c r="C734" s="128"/>
      <c r="D734" s="59"/>
      <c r="E734" s="128"/>
      <c r="F734" s="59"/>
      <c r="G734" s="59"/>
      <c r="H734" s="59"/>
      <c r="I734" s="59"/>
      <c r="J734" s="67"/>
      <c r="K734" s="67"/>
      <c r="L734" s="67"/>
      <c r="M734" s="192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</row>
    <row r="735" spans="1:27" ht="12.75">
      <c r="A735" s="59"/>
      <c r="B735" s="59"/>
      <c r="C735" s="128"/>
      <c r="D735" s="59"/>
      <c r="E735" s="128"/>
      <c r="F735" s="59"/>
      <c r="G735" s="59"/>
      <c r="H735" s="59"/>
      <c r="I735" s="59"/>
      <c r="J735" s="67"/>
      <c r="K735" s="67"/>
      <c r="L735" s="67"/>
      <c r="M735" s="192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</row>
    <row r="736" spans="1:27" ht="12.75">
      <c r="A736" s="59"/>
      <c r="B736" s="59"/>
      <c r="C736" s="128"/>
      <c r="D736" s="59"/>
      <c r="E736" s="128"/>
      <c r="F736" s="59"/>
      <c r="G736" s="59"/>
      <c r="H736" s="59"/>
      <c r="I736" s="59"/>
      <c r="J736" s="67"/>
      <c r="K736" s="67"/>
      <c r="L736" s="67"/>
      <c r="M736" s="192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</row>
    <row r="737" spans="1:27" ht="12.75">
      <c r="A737" s="59"/>
      <c r="B737" s="59"/>
      <c r="C737" s="128"/>
      <c r="D737" s="59"/>
      <c r="E737" s="128"/>
      <c r="F737" s="59"/>
      <c r="G737" s="59"/>
      <c r="H737" s="59"/>
      <c r="I737" s="59"/>
      <c r="J737" s="67"/>
      <c r="K737" s="67"/>
      <c r="L737" s="67"/>
      <c r="M737" s="192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</row>
    <row r="738" spans="1:27" ht="12.75">
      <c r="A738" s="59"/>
      <c r="B738" s="59"/>
      <c r="C738" s="128"/>
      <c r="D738" s="59"/>
      <c r="E738" s="128"/>
      <c r="F738" s="59"/>
      <c r="G738" s="59"/>
      <c r="H738" s="59"/>
      <c r="I738" s="59"/>
      <c r="J738" s="67"/>
      <c r="K738" s="67"/>
      <c r="L738" s="67"/>
      <c r="M738" s="192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</row>
    <row r="739" spans="1:27" ht="12.75">
      <c r="A739" s="59"/>
      <c r="B739" s="59"/>
      <c r="C739" s="128"/>
      <c r="D739" s="59"/>
      <c r="E739" s="128"/>
      <c r="F739" s="59"/>
      <c r="G739" s="59"/>
      <c r="H739" s="59"/>
      <c r="I739" s="59"/>
      <c r="J739" s="67"/>
      <c r="K739" s="67"/>
      <c r="L739" s="67"/>
      <c r="M739" s="192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</row>
    <row r="740" spans="1:27" ht="12.75">
      <c r="A740" s="59"/>
      <c r="B740" s="59"/>
      <c r="C740" s="128"/>
      <c r="D740" s="59"/>
      <c r="E740" s="128"/>
      <c r="F740" s="59"/>
      <c r="G740" s="59"/>
      <c r="H740" s="59"/>
      <c r="I740" s="59"/>
      <c r="J740" s="67"/>
      <c r="K740" s="67"/>
      <c r="L740" s="67"/>
      <c r="M740" s="192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</row>
    <row r="741" spans="1:27" ht="12.75">
      <c r="A741" s="59"/>
      <c r="B741" s="59"/>
      <c r="C741" s="128"/>
      <c r="D741" s="59"/>
      <c r="E741" s="128"/>
      <c r="F741" s="59"/>
      <c r="G741" s="59"/>
      <c r="H741" s="59"/>
      <c r="I741" s="59"/>
      <c r="J741" s="67"/>
      <c r="K741" s="67"/>
      <c r="L741" s="67"/>
      <c r="M741" s="192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</row>
    <row r="742" spans="1:27" ht="12.75">
      <c r="A742" s="59"/>
      <c r="B742" s="59"/>
      <c r="C742" s="128"/>
      <c r="D742" s="59"/>
      <c r="E742" s="128"/>
      <c r="F742" s="59"/>
      <c r="G742" s="59"/>
      <c r="H742" s="59"/>
      <c r="I742" s="59"/>
      <c r="J742" s="67"/>
      <c r="K742" s="67"/>
      <c r="L742" s="67"/>
      <c r="M742" s="192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</row>
    <row r="743" spans="1:27" ht="12.75">
      <c r="A743" s="59"/>
      <c r="B743" s="59"/>
      <c r="C743" s="128"/>
      <c r="D743" s="59"/>
      <c r="E743" s="128"/>
      <c r="F743" s="59"/>
      <c r="G743" s="59"/>
      <c r="H743" s="59"/>
      <c r="I743" s="59"/>
      <c r="J743" s="67"/>
      <c r="K743" s="67"/>
      <c r="L743" s="67"/>
      <c r="M743" s="192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</row>
    <row r="744" spans="1:27" ht="12.75">
      <c r="A744" s="59"/>
      <c r="B744" s="59"/>
      <c r="C744" s="128"/>
      <c r="D744" s="59"/>
      <c r="E744" s="128"/>
      <c r="F744" s="59"/>
      <c r="G744" s="59"/>
      <c r="H744" s="59"/>
      <c r="I744" s="59"/>
      <c r="J744" s="67"/>
      <c r="K744" s="67"/>
      <c r="L744" s="67"/>
      <c r="M744" s="192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</row>
    <row r="745" spans="1:27" ht="12.75">
      <c r="A745" s="59"/>
      <c r="B745" s="59"/>
      <c r="C745" s="128"/>
      <c r="D745" s="59"/>
      <c r="E745" s="128"/>
      <c r="F745" s="59"/>
      <c r="G745" s="59"/>
      <c r="H745" s="59"/>
      <c r="I745" s="59"/>
      <c r="J745" s="67"/>
      <c r="K745" s="67"/>
      <c r="L745" s="67"/>
      <c r="M745" s="192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</row>
    <row r="746" spans="1:27" ht="12.75">
      <c r="A746" s="59"/>
      <c r="B746" s="59"/>
      <c r="C746" s="128"/>
      <c r="D746" s="59"/>
      <c r="E746" s="128"/>
      <c r="F746" s="59"/>
      <c r="G746" s="59"/>
      <c r="H746" s="59"/>
      <c r="I746" s="59"/>
      <c r="J746" s="67"/>
      <c r="K746" s="67"/>
      <c r="L746" s="67"/>
      <c r="M746" s="192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</row>
    <row r="747" spans="1:27" ht="12.75">
      <c r="A747" s="59"/>
      <c r="B747" s="59"/>
      <c r="C747" s="128"/>
      <c r="D747" s="59"/>
      <c r="E747" s="128"/>
      <c r="F747" s="59"/>
      <c r="G747" s="59"/>
      <c r="H747" s="59"/>
      <c r="I747" s="59"/>
      <c r="J747" s="67"/>
      <c r="K747" s="67"/>
      <c r="L747" s="67"/>
      <c r="M747" s="192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</row>
    <row r="748" spans="1:27" ht="12.75">
      <c r="A748" s="59"/>
      <c r="B748" s="59"/>
      <c r="C748" s="128"/>
      <c r="D748" s="59"/>
      <c r="E748" s="128"/>
      <c r="F748" s="59"/>
      <c r="G748" s="59"/>
      <c r="H748" s="59"/>
      <c r="I748" s="59"/>
      <c r="J748" s="67"/>
      <c r="K748" s="67"/>
      <c r="L748" s="67"/>
      <c r="M748" s="192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</row>
    <row r="749" spans="1:27" ht="12.75">
      <c r="A749" s="59"/>
      <c r="B749" s="59"/>
      <c r="C749" s="128"/>
      <c r="D749" s="59"/>
      <c r="E749" s="128"/>
      <c r="F749" s="59"/>
      <c r="G749" s="59"/>
      <c r="H749" s="59"/>
      <c r="I749" s="59"/>
      <c r="J749" s="67"/>
      <c r="K749" s="67"/>
      <c r="L749" s="67"/>
      <c r="M749" s="192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</row>
    <row r="750" spans="1:27" ht="12.75">
      <c r="A750" s="59"/>
      <c r="B750" s="59"/>
      <c r="C750" s="128"/>
      <c r="D750" s="59"/>
      <c r="E750" s="128"/>
      <c r="F750" s="59"/>
      <c r="G750" s="59"/>
      <c r="H750" s="59"/>
      <c r="I750" s="59"/>
      <c r="J750" s="67"/>
      <c r="K750" s="67"/>
      <c r="L750" s="67"/>
      <c r="M750" s="192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</row>
    <row r="751" spans="1:27" ht="12.75">
      <c r="A751" s="59"/>
      <c r="B751" s="59"/>
      <c r="C751" s="128"/>
      <c r="D751" s="59"/>
      <c r="E751" s="128"/>
      <c r="F751" s="59"/>
      <c r="G751" s="59"/>
      <c r="H751" s="59"/>
      <c r="I751" s="59"/>
      <c r="J751" s="67"/>
      <c r="K751" s="67"/>
      <c r="L751" s="67"/>
      <c r="M751" s="192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</row>
    <row r="752" spans="1:27" ht="12.75">
      <c r="A752" s="59"/>
      <c r="B752" s="59"/>
      <c r="C752" s="128"/>
      <c r="D752" s="59"/>
      <c r="E752" s="128"/>
      <c r="F752" s="59"/>
      <c r="G752" s="59"/>
      <c r="H752" s="59"/>
      <c r="I752" s="59"/>
      <c r="J752" s="67"/>
      <c r="K752" s="67"/>
      <c r="L752" s="67"/>
      <c r="M752" s="192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</row>
    <row r="753" spans="1:27" ht="12.75">
      <c r="A753" s="59"/>
      <c r="B753" s="59"/>
      <c r="C753" s="128"/>
      <c r="D753" s="59"/>
      <c r="E753" s="128"/>
      <c r="F753" s="59"/>
      <c r="G753" s="59"/>
      <c r="H753" s="59"/>
      <c r="I753" s="59"/>
      <c r="J753" s="67"/>
      <c r="K753" s="67"/>
      <c r="L753" s="67"/>
      <c r="M753" s="192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</row>
    <row r="754" spans="1:27" ht="12.75">
      <c r="A754" s="59"/>
      <c r="B754" s="59"/>
      <c r="C754" s="128"/>
      <c r="D754" s="59"/>
      <c r="E754" s="128"/>
      <c r="F754" s="59"/>
      <c r="G754" s="59"/>
      <c r="H754" s="59"/>
      <c r="I754" s="59"/>
      <c r="J754" s="67"/>
      <c r="K754" s="67"/>
      <c r="L754" s="67"/>
      <c r="M754" s="192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</row>
    <row r="755" spans="1:27" ht="12.75">
      <c r="A755" s="59"/>
      <c r="B755" s="59"/>
      <c r="C755" s="128"/>
      <c r="D755" s="59"/>
      <c r="E755" s="128"/>
      <c r="F755" s="59"/>
      <c r="G755" s="59"/>
      <c r="H755" s="59"/>
      <c r="I755" s="59"/>
      <c r="J755" s="67"/>
      <c r="K755" s="67"/>
      <c r="L755" s="67"/>
      <c r="M755" s="192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</row>
    <row r="756" spans="1:27" ht="12.75">
      <c r="A756" s="59"/>
      <c r="B756" s="59"/>
      <c r="C756" s="128"/>
      <c r="D756" s="59"/>
      <c r="E756" s="128"/>
      <c r="F756" s="59"/>
      <c r="G756" s="59"/>
      <c r="H756" s="59"/>
      <c r="I756" s="59"/>
      <c r="J756" s="67"/>
      <c r="K756" s="67"/>
      <c r="L756" s="67"/>
      <c r="M756" s="192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</row>
    <row r="757" spans="1:27" ht="12.75">
      <c r="A757" s="59"/>
      <c r="B757" s="59"/>
      <c r="C757" s="128"/>
      <c r="D757" s="59"/>
      <c r="E757" s="128"/>
      <c r="F757" s="59"/>
      <c r="G757" s="59"/>
      <c r="H757" s="59"/>
      <c r="I757" s="59"/>
      <c r="J757" s="67"/>
      <c r="K757" s="67"/>
      <c r="L757" s="67"/>
      <c r="M757" s="192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</row>
    <row r="758" spans="1:27" ht="12.75">
      <c r="A758" s="59"/>
      <c r="B758" s="59"/>
      <c r="C758" s="128"/>
      <c r="D758" s="59"/>
      <c r="E758" s="128"/>
      <c r="F758" s="59"/>
      <c r="G758" s="59"/>
      <c r="H758" s="59"/>
      <c r="I758" s="59"/>
      <c r="J758" s="67"/>
      <c r="K758" s="67"/>
      <c r="L758" s="67"/>
      <c r="M758" s="192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</row>
    <row r="759" spans="1:27" ht="12.75">
      <c r="A759" s="59"/>
      <c r="B759" s="59"/>
      <c r="C759" s="128"/>
      <c r="D759" s="59"/>
      <c r="E759" s="128"/>
      <c r="F759" s="59"/>
      <c r="G759" s="59"/>
      <c r="H759" s="59"/>
      <c r="I759" s="59"/>
      <c r="J759" s="67"/>
      <c r="K759" s="67"/>
      <c r="L759" s="67"/>
      <c r="M759" s="192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</row>
    <row r="760" spans="1:27" ht="12.75">
      <c r="A760" s="59"/>
      <c r="B760" s="59"/>
      <c r="C760" s="128"/>
      <c r="D760" s="59"/>
      <c r="E760" s="128"/>
      <c r="F760" s="59"/>
      <c r="G760" s="59"/>
      <c r="H760" s="59"/>
      <c r="I760" s="59"/>
      <c r="J760" s="67"/>
      <c r="K760" s="67"/>
      <c r="L760" s="67"/>
      <c r="M760" s="192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</row>
    <row r="761" spans="1:27" ht="12.75">
      <c r="A761" s="59"/>
      <c r="B761" s="59"/>
      <c r="C761" s="128"/>
      <c r="D761" s="59"/>
      <c r="E761" s="128"/>
      <c r="F761" s="59"/>
      <c r="G761" s="59"/>
      <c r="H761" s="59"/>
      <c r="I761" s="59"/>
      <c r="J761" s="67"/>
      <c r="K761" s="67"/>
      <c r="L761" s="67"/>
      <c r="M761" s="192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</row>
    <row r="762" spans="1:27" ht="12.75">
      <c r="A762" s="59"/>
      <c r="B762" s="59"/>
      <c r="C762" s="128"/>
      <c r="D762" s="59"/>
      <c r="E762" s="128"/>
      <c r="F762" s="59"/>
      <c r="G762" s="59"/>
      <c r="H762" s="59"/>
      <c r="I762" s="59"/>
      <c r="J762" s="67"/>
      <c r="K762" s="67"/>
      <c r="L762" s="67"/>
      <c r="M762" s="192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</row>
    <row r="763" spans="1:27" ht="12.75">
      <c r="A763" s="59"/>
      <c r="B763" s="59"/>
      <c r="C763" s="128"/>
      <c r="D763" s="59"/>
      <c r="E763" s="128"/>
      <c r="F763" s="59"/>
      <c r="G763" s="59"/>
      <c r="H763" s="59"/>
      <c r="I763" s="59"/>
      <c r="J763" s="67"/>
      <c r="K763" s="67"/>
      <c r="L763" s="67"/>
      <c r="M763" s="192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</row>
    <row r="764" spans="1:27" ht="12.75">
      <c r="A764" s="59"/>
      <c r="B764" s="59"/>
      <c r="C764" s="128"/>
      <c r="D764" s="59"/>
      <c r="E764" s="128"/>
      <c r="F764" s="59"/>
      <c r="G764" s="59"/>
      <c r="H764" s="59"/>
      <c r="I764" s="59"/>
      <c r="J764" s="67"/>
      <c r="K764" s="67"/>
      <c r="L764" s="67"/>
      <c r="M764" s="192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</row>
    <row r="765" spans="1:27" ht="12.75">
      <c r="A765" s="59"/>
      <c r="B765" s="59"/>
      <c r="C765" s="128"/>
      <c r="D765" s="59"/>
      <c r="E765" s="128"/>
      <c r="F765" s="59"/>
      <c r="G765" s="59"/>
      <c r="H765" s="59"/>
      <c r="I765" s="59"/>
      <c r="J765" s="67"/>
      <c r="K765" s="67"/>
      <c r="L765" s="67"/>
      <c r="M765" s="192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</row>
    <row r="766" spans="1:27" ht="12.75">
      <c r="A766" s="59"/>
      <c r="B766" s="59"/>
      <c r="C766" s="128"/>
      <c r="D766" s="59"/>
      <c r="E766" s="128"/>
      <c r="F766" s="59"/>
      <c r="G766" s="59"/>
      <c r="H766" s="59"/>
      <c r="I766" s="59"/>
      <c r="J766" s="67"/>
      <c r="K766" s="67"/>
      <c r="L766" s="67"/>
      <c r="M766" s="192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</row>
    <row r="767" spans="1:27" ht="12.75">
      <c r="A767" s="59"/>
      <c r="B767" s="59"/>
      <c r="C767" s="128"/>
      <c r="D767" s="59"/>
      <c r="E767" s="128"/>
      <c r="F767" s="59"/>
      <c r="G767" s="59"/>
      <c r="H767" s="59"/>
      <c r="I767" s="59"/>
      <c r="J767" s="67"/>
      <c r="K767" s="67"/>
      <c r="L767" s="67"/>
      <c r="M767" s="192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</row>
    <row r="768" spans="1:27" ht="12.75">
      <c r="A768" s="59"/>
      <c r="B768" s="59"/>
      <c r="C768" s="128"/>
      <c r="D768" s="59"/>
      <c r="E768" s="128"/>
      <c r="F768" s="59"/>
      <c r="G768" s="59"/>
      <c r="H768" s="59"/>
      <c r="I768" s="59"/>
      <c r="J768" s="67"/>
      <c r="K768" s="67"/>
      <c r="L768" s="67"/>
      <c r="M768" s="192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</row>
    <row r="769" spans="1:27" ht="12.75">
      <c r="A769" s="59"/>
      <c r="B769" s="59"/>
      <c r="C769" s="128"/>
      <c r="D769" s="59"/>
      <c r="E769" s="128"/>
      <c r="F769" s="59"/>
      <c r="G769" s="59"/>
      <c r="H769" s="59"/>
      <c r="I769" s="59"/>
      <c r="J769" s="67"/>
      <c r="K769" s="67"/>
      <c r="L769" s="67"/>
      <c r="M769" s="192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</row>
    <row r="770" spans="1:27" ht="12.75">
      <c r="A770" s="59"/>
      <c r="B770" s="59"/>
      <c r="C770" s="128"/>
      <c r="D770" s="59"/>
      <c r="E770" s="128"/>
      <c r="F770" s="59"/>
      <c r="G770" s="59"/>
      <c r="H770" s="59"/>
      <c r="I770" s="59"/>
      <c r="J770" s="67"/>
      <c r="K770" s="67"/>
      <c r="L770" s="67"/>
      <c r="M770" s="192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</row>
    <row r="771" spans="1:27" ht="12.75">
      <c r="A771" s="59"/>
      <c r="B771" s="59"/>
      <c r="C771" s="128"/>
      <c r="D771" s="59"/>
      <c r="E771" s="128"/>
      <c r="F771" s="59"/>
      <c r="G771" s="59"/>
      <c r="H771" s="59"/>
      <c r="I771" s="59"/>
      <c r="J771" s="67"/>
      <c r="K771" s="67"/>
      <c r="L771" s="67"/>
      <c r="M771" s="192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</row>
    <row r="772" spans="1:27" ht="12.75">
      <c r="A772" s="59"/>
      <c r="B772" s="59"/>
      <c r="C772" s="128"/>
      <c r="D772" s="59"/>
      <c r="E772" s="128"/>
      <c r="F772" s="59"/>
      <c r="G772" s="59"/>
      <c r="H772" s="59"/>
      <c r="I772" s="59"/>
      <c r="J772" s="67"/>
      <c r="K772" s="67"/>
      <c r="L772" s="67"/>
      <c r="M772" s="192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</row>
    <row r="773" spans="1:27" ht="12.75">
      <c r="A773" s="59"/>
      <c r="B773" s="59"/>
      <c r="C773" s="128"/>
      <c r="D773" s="59"/>
      <c r="E773" s="128"/>
      <c r="F773" s="59"/>
      <c r="G773" s="59"/>
      <c r="H773" s="59"/>
      <c r="I773" s="59"/>
      <c r="J773" s="67"/>
      <c r="K773" s="67"/>
      <c r="L773" s="67"/>
      <c r="M773" s="192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</row>
    <row r="774" spans="1:27" ht="12.75">
      <c r="A774" s="59"/>
      <c r="B774" s="59"/>
      <c r="C774" s="128"/>
      <c r="D774" s="59"/>
      <c r="E774" s="128"/>
      <c r="F774" s="59"/>
      <c r="G774" s="59"/>
      <c r="H774" s="59"/>
      <c r="I774" s="59"/>
      <c r="J774" s="67"/>
      <c r="K774" s="67"/>
      <c r="L774" s="67"/>
      <c r="M774" s="192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</row>
    <row r="775" spans="1:27" ht="12.75">
      <c r="A775" s="59"/>
      <c r="B775" s="59"/>
      <c r="C775" s="128"/>
      <c r="D775" s="59"/>
      <c r="E775" s="128"/>
      <c r="F775" s="59"/>
      <c r="G775" s="59"/>
      <c r="H775" s="59"/>
      <c r="I775" s="59"/>
      <c r="J775" s="67"/>
      <c r="K775" s="67"/>
      <c r="L775" s="67"/>
      <c r="M775" s="192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</row>
    <row r="776" spans="1:27" ht="12.75">
      <c r="A776" s="59"/>
      <c r="B776" s="59"/>
      <c r="C776" s="128"/>
      <c r="D776" s="59"/>
      <c r="E776" s="128"/>
      <c r="F776" s="59"/>
      <c r="G776" s="59"/>
      <c r="H776" s="59"/>
      <c r="I776" s="59"/>
      <c r="J776" s="67"/>
      <c r="K776" s="67"/>
      <c r="L776" s="67"/>
      <c r="M776" s="192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</row>
    <row r="777" spans="1:27" ht="12.75">
      <c r="A777" s="59"/>
      <c r="B777" s="59"/>
      <c r="C777" s="128"/>
      <c r="D777" s="59"/>
      <c r="E777" s="128"/>
      <c r="F777" s="59"/>
      <c r="G777" s="59"/>
      <c r="H777" s="59"/>
      <c r="I777" s="59"/>
      <c r="J777" s="67"/>
      <c r="K777" s="67"/>
      <c r="L777" s="67"/>
      <c r="M777" s="192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</row>
    <row r="778" spans="1:27" ht="12.75">
      <c r="A778" s="59"/>
      <c r="B778" s="59"/>
      <c r="C778" s="128"/>
      <c r="D778" s="59"/>
      <c r="E778" s="128"/>
      <c r="F778" s="59"/>
      <c r="G778" s="59"/>
      <c r="H778" s="59"/>
      <c r="I778" s="59"/>
      <c r="J778" s="67"/>
      <c r="K778" s="67"/>
      <c r="L778" s="67"/>
      <c r="M778" s="192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</row>
    <row r="779" spans="1:27" ht="12.75">
      <c r="A779" s="59"/>
      <c r="B779" s="59"/>
      <c r="C779" s="128"/>
      <c r="D779" s="59"/>
      <c r="E779" s="128"/>
      <c r="F779" s="59"/>
      <c r="G779" s="59"/>
      <c r="H779" s="59"/>
      <c r="I779" s="59"/>
      <c r="J779" s="67"/>
      <c r="K779" s="67"/>
      <c r="L779" s="67"/>
      <c r="M779" s="192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</row>
    <row r="780" spans="1:27" ht="12.75">
      <c r="A780" s="59"/>
      <c r="B780" s="59"/>
      <c r="C780" s="128"/>
      <c r="D780" s="59"/>
      <c r="E780" s="128"/>
      <c r="F780" s="59"/>
      <c r="G780" s="59"/>
      <c r="H780" s="59"/>
      <c r="I780" s="59"/>
      <c r="J780" s="67"/>
      <c r="K780" s="67"/>
      <c r="L780" s="67"/>
      <c r="M780" s="192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</row>
    <row r="781" spans="1:27" ht="12.75">
      <c r="A781" s="59"/>
      <c r="B781" s="59"/>
      <c r="C781" s="128"/>
      <c r="D781" s="59"/>
      <c r="E781" s="128"/>
      <c r="F781" s="59"/>
      <c r="G781" s="59"/>
      <c r="H781" s="59"/>
      <c r="I781" s="59"/>
      <c r="J781" s="67"/>
      <c r="K781" s="67"/>
      <c r="L781" s="67"/>
      <c r="M781" s="192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</row>
    <row r="782" spans="1:27" ht="12.75">
      <c r="A782" s="59"/>
      <c r="B782" s="59"/>
      <c r="C782" s="128"/>
      <c r="D782" s="59"/>
      <c r="E782" s="128"/>
      <c r="F782" s="59"/>
      <c r="G782" s="59"/>
      <c r="H782" s="59"/>
      <c r="I782" s="59"/>
      <c r="J782" s="67"/>
      <c r="K782" s="67"/>
      <c r="L782" s="67"/>
      <c r="M782" s="192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</row>
    <row r="783" spans="1:27" ht="12.75">
      <c r="A783" s="59"/>
      <c r="B783" s="59"/>
      <c r="C783" s="128"/>
      <c r="D783" s="59"/>
      <c r="E783" s="128"/>
      <c r="F783" s="59"/>
      <c r="G783" s="59"/>
      <c r="H783" s="59"/>
      <c r="I783" s="59"/>
      <c r="J783" s="67"/>
      <c r="K783" s="67"/>
      <c r="L783" s="67"/>
      <c r="M783" s="192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</row>
    <row r="784" spans="1:27" ht="12.75">
      <c r="A784" s="59"/>
      <c r="B784" s="59"/>
      <c r="C784" s="128"/>
      <c r="D784" s="59"/>
      <c r="E784" s="128"/>
      <c r="F784" s="59"/>
      <c r="G784" s="59"/>
      <c r="H784" s="59"/>
      <c r="I784" s="59"/>
      <c r="J784" s="67"/>
      <c r="K784" s="67"/>
      <c r="L784" s="67"/>
      <c r="M784" s="192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</row>
    <row r="785" spans="1:27" ht="12.75">
      <c r="A785" s="59"/>
      <c r="B785" s="59"/>
      <c r="C785" s="128"/>
      <c r="D785" s="59"/>
      <c r="E785" s="128"/>
      <c r="F785" s="59"/>
      <c r="G785" s="59"/>
      <c r="H785" s="59"/>
      <c r="I785" s="59"/>
      <c r="J785" s="67"/>
      <c r="K785" s="67"/>
      <c r="L785" s="67"/>
      <c r="M785" s="192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</row>
    <row r="786" spans="1:27" ht="12.75">
      <c r="A786" s="59"/>
      <c r="B786" s="59"/>
      <c r="C786" s="128"/>
      <c r="D786" s="59"/>
      <c r="E786" s="128"/>
      <c r="F786" s="59"/>
      <c r="G786" s="59"/>
      <c r="H786" s="59"/>
      <c r="I786" s="59"/>
      <c r="J786" s="67"/>
      <c r="K786" s="67"/>
      <c r="L786" s="67"/>
      <c r="M786" s="192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</row>
    <row r="787" spans="1:27" ht="12.75">
      <c r="A787" s="59"/>
      <c r="B787" s="59"/>
      <c r="C787" s="128"/>
      <c r="D787" s="59"/>
      <c r="E787" s="128"/>
      <c r="F787" s="59"/>
      <c r="G787" s="59"/>
      <c r="H787" s="59"/>
      <c r="I787" s="59"/>
      <c r="J787" s="67"/>
      <c r="K787" s="67"/>
      <c r="L787" s="67"/>
      <c r="M787" s="192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</row>
    <row r="788" spans="1:27" ht="12.75">
      <c r="A788" s="59"/>
      <c r="B788" s="59"/>
      <c r="C788" s="128"/>
      <c r="D788" s="59"/>
      <c r="E788" s="128"/>
      <c r="F788" s="59"/>
      <c r="G788" s="59"/>
      <c r="H788" s="59"/>
      <c r="I788" s="59"/>
      <c r="J788" s="67"/>
      <c r="K788" s="67"/>
      <c r="L788" s="67"/>
      <c r="M788" s="192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</row>
    <row r="789" spans="1:27" ht="12.75">
      <c r="A789" s="59"/>
      <c r="B789" s="59"/>
      <c r="C789" s="128"/>
      <c r="D789" s="59"/>
      <c r="E789" s="128"/>
      <c r="F789" s="59"/>
      <c r="G789" s="59"/>
      <c r="H789" s="59"/>
      <c r="I789" s="59"/>
      <c r="J789" s="67"/>
      <c r="K789" s="67"/>
      <c r="L789" s="67"/>
      <c r="M789" s="192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</row>
    <row r="790" spans="1:27" ht="12.75">
      <c r="A790" s="59"/>
      <c r="B790" s="59"/>
      <c r="C790" s="128"/>
      <c r="D790" s="59"/>
      <c r="E790" s="128"/>
      <c r="F790" s="59"/>
      <c r="G790" s="59"/>
      <c r="H790" s="59"/>
      <c r="I790" s="59"/>
      <c r="J790" s="67"/>
      <c r="K790" s="67"/>
      <c r="L790" s="67"/>
      <c r="M790" s="192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</row>
    <row r="791" spans="1:27" ht="12.75">
      <c r="A791" s="59"/>
      <c r="B791" s="59"/>
      <c r="C791" s="128"/>
      <c r="D791" s="59"/>
      <c r="E791" s="128"/>
      <c r="F791" s="59"/>
      <c r="G791" s="59"/>
      <c r="H791" s="59"/>
      <c r="I791" s="59"/>
      <c r="J791" s="67"/>
      <c r="K791" s="67"/>
      <c r="L791" s="67"/>
      <c r="M791" s="192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</row>
    <row r="792" spans="1:27" ht="12.75">
      <c r="A792" s="59"/>
      <c r="B792" s="59"/>
      <c r="C792" s="128"/>
      <c r="D792" s="59"/>
      <c r="E792" s="128"/>
      <c r="F792" s="59"/>
      <c r="G792" s="59"/>
      <c r="H792" s="59"/>
      <c r="I792" s="59"/>
      <c r="J792" s="67"/>
      <c r="K792" s="67"/>
      <c r="L792" s="67"/>
      <c r="M792" s="192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</row>
    <row r="793" spans="1:27" ht="12.75">
      <c r="A793" s="59"/>
      <c r="B793" s="59"/>
      <c r="C793" s="128"/>
      <c r="D793" s="59"/>
      <c r="E793" s="128"/>
      <c r="F793" s="59"/>
      <c r="G793" s="59"/>
      <c r="H793" s="59"/>
      <c r="I793" s="59"/>
      <c r="J793" s="67"/>
      <c r="K793" s="67"/>
      <c r="L793" s="67"/>
      <c r="M793" s="192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</row>
    <row r="794" spans="1:27" ht="12.75">
      <c r="A794" s="59"/>
      <c r="B794" s="59"/>
      <c r="C794" s="128"/>
      <c r="D794" s="59"/>
      <c r="E794" s="128"/>
      <c r="F794" s="59"/>
      <c r="G794" s="59"/>
      <c r="H794" s="59"/>
      <c r="I794" s="59"/>
      <c r="J794" s="67"/>
      <c r="K794" s="67"/>
      <c r="L794" s="67"/>
      <c r="M794" s="192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</row>
    <row r="795" spans="1:27" ht="12.75">
      <c r="A795" s="59"/>
      <c r="B795" s="59"/>
      <c r="C795" s="128"/>
      <c r="D795" s="59"/>
      <c r="E795" s="128"/>
      <c r="F795" s="59"/>
      <c r="G795" s="59"/>
      <c r="H795" s="59"/>
      <c r="I795" s="59"/>
      <c r="J795" s="67"/>
      <c r="K795" s="67"/>
      <c r="L795" s="67"/>
      <c r="M795" s="192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</row>
    <row r="796" spans="1:27" ht="12.75">
      <c r="A796" s="59"/>
      <c r="B796" s="59"/>
      <c r="C796" s="128"/>
      <c r="D796" s="59"/>
      <c r="E796" s="128"/>
      <c r="F796" s="59"/>
      <c r="G796" s="59"/>
      <c r="H796" s="59"/>
      <c r="I796" s="59"/>
      <c r="J796" s="67"/>
      <c r="K796" s="67"/>
      <c r="L796" s="67"/>
      <c r="M796" s="192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</row>
    <row r="797" spans="1:27" ht="12.75">
      <c r="A797" s="59"/>
      <c r="B797" s="59"/>
      <c r="C797" s="128"/>
      <c r="D797" s="59"/>
      <c r="E797" s="128"/>
      <c r="F797" s="59"/>
      <c r="G797" s="59"/>
      <c r="H797" s="59"/>
      <c r="I797" s="59"/>
      <c r="J797" s="67"/>
      <c r="K797" s="67"/>
      <c r="L797" s="67"/>
      <c r="M797" s="192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</row>
    <row r="798" spans="1:27" ht="12.75">
      <c r="A798" s="59"/>
      <c r="B798" s="59"/>
      <c r="C798" s="128"/>
      <c r="D798" s="59"/>
      <c r="E798" s="128"/>
      <c r="F798" s="59"/>
      <c r="G798" s="59"/>
      <c r="H798" s="59"/>
      <c r="I798" s="59"/>
      <c r="J798" s="67"/>
      <c r="K798" s="67"/>
      <c r="L798" s="67"/>
      <c r="M798" s="192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</row>
    <row r="799" spans="1:27" ht="12.75">
      <c r="A799" s="59"/>
      <c r="B799" s="59"/>
      <c r="C799" s="128"/>
      <c r="D799" s="59"/>
      <c r="E799" s="128"/>
      <c r="F799" s="59"/>
      <c r="G799" s="59"/>
      <c r="H799" s="59"/>
      <c r="I799" s="59"/>
      <c r="J799" s="67"/>
      <c r="K799" s="67"/>
      <c r="L799" s="67"/>
      <c r="M799" s="192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</row>
    <row r="800" spans="1:27" ht="12.75">
      <c r="A800" s="59"/>
      <c r="B800" s="59"/>
      <c r="C800" s="128"/>
      <c r="D800" s="59"/>
      <c r="E800" s="128"/>
      <c r="F800" s="59"/>
      <c r="G800" s="59"/>
      <c r="H800" s="59"/>
      <c r="I800" s="59"/>
      <c r="J800" s="67"/>
      <c r="K800" s="67"/>
      <c r="L800" s="67"/>
      <c r="M800" s="192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</row>
    <row r="801" spans="1:27" ht="12.75">
      <c r="A801" s="59"/>
      <c r="B801" s="59"/>
      <c r="C801" s="128"/>
      <c r="D801" s="59"/>
      <c r="E801" s="128"/>
      <c r="F801" s="59"/>
      <c r="G801" s="59"/>
      <c r="H801" s="59"/>
      <c r="I801" s="59"/>
      <c r="J801" s="67"/>
      <c r="K801" s="67"/>
      <c r="L801" s="67"/>
      <c r="M801" s="192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</row>
    <row r="802" spans="1:27" ht="12.75">
      <c r="A802" s="59"/>
      <c r="B802" s="59"/>
      <c r="C802" s="128"/>
      <c r="D802" s="59"/>
      <c r="E802" s="128"/>
      <c r="F802" s="59"/>
      <c r="G802" s="59"/>
      <c r="H802" s="59"/>
      <c r="I802" s="59"/>
      <c r="J802" s="67"/>
      <c r="K802" s="67"/>
      <c r="L802" s="67"/>
      <c r="M802" s="192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</row>
    <row r="803" spans="1:27" ht="12.75">
      <c r="A803" s="59"/>
      <c r="B803" s="59"/>
      <c r="C803" s="128"/>
      <c r="D803" s="59"/>
      <c r="E803" s="128"/>
      <c r="F803" s="59"/>
      <c r="G803" s="59"/>
      <c r="H803" s="59"/>
      <c r="I803" s="59"/>
      <c r="J803" s="67"/>
      <c r="K803" s="67"/>
      <c r="L803" s="67"/>
      <c r="M803" s="192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</row>
    <row r="804" spans="1:27" ht="12.75">
      <c r="A804" s="59"/>
      <c r="B804" s="59"/>
      <c r="C804" s="128"/>
      <c r="D804" s="59"/>
      <c r="E804" s="128"/>
      <c r="F804" s="59"/>
      <c r="G804" s="59"/>
      <c r="H804" s="59"/>
      <c r="I804" s="59"/>
      <c r="J804" s="67"/>
      <c r="K804" s="67"/>
      <c r="L804" s="67"/>
      <c r="M804" s="192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</row>
    <row r="805" spans="1:27" ht="12.75">
      <c r="A805" s="59"/>
      <c r="B805" s="59"/>
      <c r="C805" s="128"/>
      <c r="D805" s="59"/>
      <c r="E805" s="128"/>
      <c r="F805" s="59"/>
      <c r="G805" s="59"/>
      <c r="H805" s="59"/>
      <c r="I805" s="59"/>
      <c r="J805" s="67"/>
      <c r="K805" s="67"/>
      <c r="L805" s="67"/>
      <c r="M805" s="192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</row>
    <row r="806" spans="1:27" ht="12.75">
      <c r="A806" s="59"/>
      <c r="B806" s="59"/>
      <c r="C806" s="128"/>
      <c r="D806" s="59"/>
      <c r="E806" s="128"/>
      <c r="F806" s="59"/>
      <c r="G806" s="59"/>
      <c r="H806" s="59"/>
      <c r="I806" s="59"/>
      <c r="J806" s="67"/>
      <c r="K806" s="67"/>
      <c r="L806" s="67"/>
      <c r="M806" s="192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</row>
    <row r="807" spans="1:27" ht="12.75">
      <c r="A807" s="59"/>
      <c r="B807" s="59"/>
      <c r="C807" s="128"/>
      <c r="D807" s="59"/>
      <c r="E807" s="128"/>
      <c r="F807" s="59"/>
      <c r="G807" s="59"/>
      <c r="H807" s="59"/>
      <c r="I807" s="59"/>
      <c r="J807" s="67"/>
      <c r="K807" s="67"/>
      <c r="L807" s="67"/>
      <c r="M807" s="192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</row>
    <row r="808" spans="1:27" ht="12.75">
      <c r="A808" s="59"/>
      <c r="B808" s="59"/>
      <c r="C808" s="128"/>
      <c r="D808" s="59"/>
      <c r="E808" s="128"/>
      <c r="F808" s="59"/>
      <c r="G808" s="59"/>
      <c r="H808" s="59"/>
      <c r="I808" s="59"/>
      <c r="J808" s="67"/>
      <c r="K808" s="67"/>
      <c r="L808" s="67"/>
      <c r="M808" s="192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</row>
    <row r="809" spans="1:27" ht="12.75">
      <c r="A809" s="59"/>
      <c r="B809" s="59"/>
      <c r="C809" s="128"/>
      <c r="D809" s="59"/>
      <c r="E809" s="128"/>
      <c r="F809" s="59"/>
      <c r="G809" s="59"/>
      <c r="H809" s="59"/>
      <c r="I809" s="59"/>
      <c r="J809" s="67"/>
      <c r="K809" s="67"/>
      <c r="L809" s="67"/>
      <c r="M809" s="192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</row>
    <row r="810" spans="1:27" ht="12.75">
      <c r="A810" s="59"/>
      <c r="B810" s="59"/>
      <c r="C810" s="128"/>
      <c r="D810" s="59"/>
      <c r="E810" s="128"/>
      <c r="F810" s="59"/>
      <c r="G810" s="59"/>
      <c r="H810" s="59"/>
      <c r="I810" s="59"/>
      <c r="J810" s="67"/>
      <c r="K810" s="67"/>
      <c r="L810" s="67"/>
      <c r="M810" s="192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</row>
    <row r="811" spans="1:27" ht="12.75">
      <c r="A811" s="59"/>
      <c r="B811" s="59"/>
      <c r="C811" s="128"/>
      <c r="D811" s="59"/>
      <c r="E811" s="128"/>
      <c r="F811" s="59"/>
      <c r="G811" s="59"/>
      <c r="H811" s="59"/>
      <c r="I811" s="59"/>
      <c r="J811" s="67"/>
      <c r="K811" s="67"/>
      <c r="L811" s="67"/>
      <c r="M811" s="192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</row>
    <row r="812" spans="1:27" ht="12.75">
      <c r="A812" s="59"/>
      <c r="B812" s="59"/>
      <c r="C812" s="128"/>
      <c r="D812" s="59"/>
      <c r="E812" s="128"/>
      <c r="F812" s="59"/>
      <c r="G812" s="59"/>
      <c r="H812" s="59"/>
      <c r="I812" s="59"/>
      <c r="J812" s="67"/>
      <c r="K812" s="67"/>
      <c r="L812" s="67"/>
      <c r="M812" s="192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</row>
    <row r="813" spans="1:27" ht="12.75">
      <c r="A813" s="59"/>
      <c r="B813" s="59"/>
      <c r="C813" s="128"/>
      <c r="D813" s="59"/>
      <c r="E813" s="128"/>
      <c r="F813" s="59"/>
      <c r="G813" s="59"/>
      <c r="H813" s="59"/>
      <c r="I813" s="59"/>
      <c r="J813" s="67"/>
      <c r="K813" s="67"/>
      <c r="L813" s="67"/>
      <c r="M813" s="192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</row>
    <row r="814" spans="1:27" ht="12.75">
      <c r="A814" s="59"/>
      <c r="B814" s="59"/>
      <c r="C814" s="128"/>
      <c r="D814" s="59"/>
      <c r="E814" s="128"/>
      <c r="F814" s="59"/>
      <c r="G814" s="59"/>
      <c r="H814" s="59"/>
      <c r="I814" s="59"/>
      <c r="J814" s="67"/>
      <c r="K814" s="67"/>
      <c r="L814" s="67"/>
      <c r="M814" s="192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</row>
    <row r="815" spans="1:27" ht="12.75">
      <c r="A815" s="59"/>
      <c r="B815" s="59"/>
      <c r="C815" s="128"/>
      <c r="D815" s="59"/>
      <c r="E815" s="128"/>
      <c r="F815" s="59"/>
      <c r="G815" s="59"/>
      <c r="H815" s="59"/>
      <c r="I815" s="59"/>
      <c r="J815" s="67"/>
      <c r="K815" s="67"/>
      <c r="L815" s="67"/>
      <c r="M815" s="192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</row>
    <row r="816" spans="1:27" ht="12.75">
      <c r="A816" s="59"/>
      <c r="B816" s="59"/>
      <c r="C816" s="128"/>
      <c r="D816" s="59"/>
      <c r="E816" s="128"/>
      <c r="F816" s="59"/>
      <c r="G816" s="59"/>
      <c r="H816" s="59"/>
      <c r="I816" s="59"/>
      <c r="J816" s="67"/>
      <c r="K816" s="67"/>
      <c r="L816" s="67"/>
      <c r="M816" s="192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</row>
    <row r="817" spans="1:27" ht="12.75">
      <c r="A817" s="59"/>
      <c r="B817" s="59"/>
      <c r="C817" s="128"/>
      <c r="D817" s="59"/>
      <c r="E817" s="128"/>
      <c r="F817" s="59"/>
      <c r="G817" s="59"/>
      <c r="H817" s="59"/>
      <c r="I817" s="59"/>
      <c r="J817" s="67"/>
      <c r="K817" s="67"/>
      <c r="L817" s="67"/>
      <c r="M817" s="192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</row>
    <row r="818" spans="1:27" ht="12.75">
      <c r="A818" s="59"/>
      <c r="B818" s="59"/>
      <c r="C818" s="128"/>
      <c r="D818" s="59"/>
      <c r="E818" s="128"/>
      <c r="F818" s="59"/>
      <c r="G818" s="59"/>
      <c r="H818" s="59"/>
      <c r="I818" s="59"/>
      <c r="J818" s="67"/>
      <c r="K818" s="67"/>
      <c r="L818" s="67"/>
      <c r="M818" s="192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</row>
    <row r="819" spans="1:27" ht="12.75">
      <c r="A819" s="59"/>
      <c r="B819" s="59"/>
      <c r="C819" s="128"/>
      <c r="D819" s="59"/>
      <c r="E819" s="128"/>
      <c r="F819" s="59"/>
      <c r="G819" s="59"/>
      <c r="H819" s="59"/>
      <c r="I819" s="59"/>
      <c r="J819" s="67"/>
      <c r="K819" s="67"/>
      <c r="L819" s="67"/>
      <c r="M819" s="192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</row>
    <row r="820" spans="1:27" ht="12.75">
      <c r="A820" s="59"/>
      <c r="B820" s="59"/>
      <c r="C820" s="128"/>
      <c r="D820" s="59"/>
      <c r="E820" s="128"/>
      <c r="F820" s="59"/>
      <c r="G820" s="59"/>
      <c r="H820" s="59"/>
      <c r="I820" s="59"/>
      <c r="J820" s="67"/>
      <c r="K820" s="67"/>
      <c r="L820" s="67"/>
      <c r="M820" s="192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</row>
    <row r="821" spans="1:27" ht="12.75">
      <c r="A821" s="59"/>
      <c r="B821" s="59"/>
      <c r="C821" s="128"/>
      <c r="D821" s="59"/>
      <c r="E821" s="128"/>
      <c r="F821" s="59"/>
      <c r="G821" s="59"/>
      <c r="H821" s="59"/>
      <c r="I821" s="59"/>
      <c r="J821" s="67"/>
      <c r="K821" s="67"/>
      <c r="L821" s="67"/>
      <c r="M821" s="192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</row>
    <row r="822" spans="1:27" ht="12.75">
      <c r="A822" s="59"/>
      <c r="B822" s="59"/>
      <c r="C822" s="128"/>
      <c r="D822" s="59"/>
      <c r="E822" s="128"/>
      <c r="F822" s="59"/>
      <c r="G822" s="59"/>
      <c r="H822" s="59"/>
      <c r="I822" s="59"/>
      <c r="J822" s="67"/>
      <c r="K822" s="67"/>
      <c r="L822" s="67"/>
      <c r="M822" s="192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</row>
    <row r="823" spans="1:27" ht="12.75">
      <c r="A823" s="59"/>
      <c r="B823" s="59"/>
      <c r="C823" s="128"/>
      <c r="D823" s="59"/>
      <c r="E823" s="128"/>
      <c r="F823" s="59"/>
      <c r="G823" s="59"/>
      <c r="H823" s="59"/>
      <c r="I823" s="59"/>
      <c r="J823" s="67"/>
      <c r="K823" s="67"/>
      <c r="L823" s="67"/>
      <c r="M823" s="192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</row>
    <row r="824" spans="1:27" ht="12.75">
      <c r="A824" s="59"/>
      <c r="B824" s="59"/>
      <c r="C824" s="128"/>
      <c r="D824" s="59"/>
      <c r="E824" s="128"/>
      <c r="F824" s="59"/>
      <c r="G824" s="59"/>
      <c r="H824" s="59"/>
      <c r="I824" s="59"/>
      <c r="J824" s="67"/>
      <c r="K824" s="67"/>
      <c r="L824" s="67"/>
      <c r="M824" s="192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</row>
    <row r="825" spans="1:27" ht="12.75">
      <c r="A825" s="59"/>
      <c r="B825" s="59"/>
      <c r="C825" s="128"/>
      <c r="D825" s="59"/>
      <c r="E825" s="128"/>
      <c r="F825" s="59"/>
      <c r="G825" s="59"/>
      <c r="H825" s="59"/>
      <c r="I825" s="59"/>
      <c r="J825" s="67"/>
      <c r="K825" s="67"/>
      <c r="L825" s="67"/>
      <c r="M825" s="192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</row>
    <row r="826" spans="1:27" ht="12.75">
      <c r="A826" s="59"/>
      <c r="B826" s="59"/>
      <c r="C826" s="128"/>
      <c r="D826" s="59"/>
      <c r="E826" s="128"/>
      <c r="F826" s="59"/>
      <c r="G826" s="59"/>
      <c r="H826" s="59"/>
      <c r="I826" s="59"/>
      <c r="J826" s="67"/>
      <c r="K826" s="67"/>
      <c r="L826" s="67"/>
      <c r="M826" s="192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</row>
    <row r="827" spans="1:27" ht="12.75">
      <c r="A827" s="59"/>
      <c r="B827" s="59"/>
      <c r="C827" s="128"/>
      <c r="D827" s="59"/>
      <c r="E827" s="128"/>
      <c r="F827" s="59"/>
      <c r="G827" s="59"/>
      <c r="H827" s="59"/>
      <c r="I827" s="59"/>
      <c r="J827" s="67"/>
      <c r="K827" s="67"/>
      <c r="L827" s="67"/>
      <c r="M827" s="192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</row>
    <row r="828" spans="1:27" ht="12.75">
      <c r="A828" s="59"/>
      <c r="B828" s="59"/>
      <c r="C828" s="128"/>
      <c r="D828" s="59"/>
      <c r="E828" s="128"/>
      <c r="F828" s="59"/>
      <c r="G828" s="59"/>
      <c r="H828" s="59"/>
      <c r="I828" s="59"/>
      <c r="J828" s="67"/>
      <c r="K828" s="67"/>
      <c r="L828" s="67"/>
      <c r="M828" s="192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</row>
    <row r="829" spans="1:27" ht="12.75">
      <c r="A829" s="59"/>
      <c r="B829" s="59"/>
      <c r="C829" s="128"/>
      <c r="D829" s="59"/>
      <c r="E829" s="128"/>
      <c r="F829" s="59"/>
      <c r="G829" s="59"/>
      <c r="H829" s="59"/>
      <c r="I829" s="59"/>
      <c r="J829" s="67"/>
      <c r="K829" s="67"/>
      <c r="L829" s="67"/>
      <c r="M829" s="192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</row>
    <row r="830" spans="1:27" ht="12.75">
      <c r="A830" s="59"/>
      <c r="B830" s="59"/>
      <c r="C830" s="128"/>
      <c r="D830" s="59"/>
      <c r="E830" s="128"/>
      <c r="F830" s="59"/>
      <c r="G830" s="59"/>
      <c r="H830" s="59"/>
      <c r="I830" s="59"/>
      <c r="J830" s="67"/>
      <c r="K830" s="67"/>
      <c r="L830" s="67"/>
      <c r="M830" s="192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</row>
    <row r="831" spans="1:27" ht="12.75">
      <c r="A831" s="59"/>
      <c r="B831" s="59"/>
      <c r="C831" s="128"/>
      <c r="D831" s="59"/>
      <c r="E831" s="128"/>
      <c r="F831" s="59"/>
      <c r="G831" s="59"/>
      <c r="H831" s="59"/>
      <c r="I831" s="59"/>
      <c r="J831" s="67"/>
      <c r="K831" s="67"/>
      <c r="L831" s="67"/>
      <c r="M831" s="192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</row>
    <row r="832" spans="1:27" ht="12.75">
      <c r="A832" s="59"/>
      <c r="B832" s="59"/>
      <c r="C832" s="128"/>
      <c r="D832" s="59"/>
      <c r="E832" s="128"/>
      <c r="F832" s="59"/>
      <c r="G832" s="59"/>
      <c r="H832" s="59"/>
      <c r="I832" s="59"/>
      <c r="J832" s="67"/>
      <c r="K832" s="67"/>
      <c r="L832" s="67"/>
      <c r="M832" s="192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</row>
    <row r="833" spans="1:27" ht="12.75">
      <c r="A833" s="59"/>
      <c r="B833" s="59"/>
      <c r="C833" s="128"/>
      <c r="D833" s="59"/>
      <c r="E833" s="128"/>
      <c r="F833" s="59"/>
      <c r="G833" s="59"/>
      <c r="H833" s="59"/>
      <c r="I833" s="59"/>
      <c r="J833" s="67"/>
      <c r="K833" s="67"/>
      <c r="L833" s="67"/>
      <c r="M833" s="192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</row>
    <row r="834" spans="1:27" ht="12.75">
      <c r="A834" s="59"/>
      <c r="B834" s="59"/>
      <c r="C834" s="128"/>
      <c r="D834" s="59"/>
      <c r="E834" s="128"/>
      <c r="F834" s="59"/>
      <c r="G834" s="59"/>
      <c r="H834" s="59"/>
      <c r="I834" s="59"/>
      <c r="J834" s="67"/>
      <c r="K834" s="67"/>
      <c r="L834" s="67"/>
      <c r="M834" s="192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</row>
    <row r="835" spans="1:27" ht="12.75">
      <c r="A835" s="59"/>
      <c r="B835" s="59"/>
      <c r="C835" s="128"/>
      <c r="D835" s="59"/>
      <c r="E835" s="128"/>
      <c r="F835" s="59"/>
      <c r="G835" s="59"/>
      <c r="H835" s="59"/>
      <c r="I835" s="59"/>
      <c r="J835" s="67"/>
      <c r="K835" s="67"/>
      <c r="L835" s="67"/>
      <c r="M835" s="192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</row>
    <row r="836" spans="1:27" ht="12.75">
      <c r="A836" s="59"/>
      <c r="B836" s="59"/>
      <c r="C836" s="128"/>
      <c r="D836" s="59"/>
      <c r="E836" s="128"/>
      <c r="F836" s="59"/>
      <c r="G836" s="59"/>
      <c r="H836" s="59"/>
      <c r="I836" s="59"/>
      <c r="J836" s="67"/>
      <c r="K836" s="67"/>
      <c r="L836" s="67"/>
      <c r="M836" s="192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</row>
    <row r="837" spans="1:27" ht="12.75">
      <c r="A837" s="59"/>
      <c r="B837" s="59"/>
      <c r="C837" s="128"/>
      <c r="D837" s="59"/>
      <c r="E837" s="128"/>
      <c r="F837" s="59"/>
      <c r="G837" s="59"/>
      <c r="H837" s="59"/>
      <c r="I837" s="59"/>
      <c r="J837" s="67"/>
      <c r="K837" s="67"/>
      <c r="L837" s="67"/>
      <c r="M837" s="192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</row>
    <row r="838" spans="1:27" ht="12.75">
      <c r="A838" s="59"/>
      <c r="B838" s="59"/>
      <c r="C838" s="128"/>
      <c r="D838" s="59"/>
      <c r="E838" s="128"/>
      <c r="F838" s="59"/>
      <c r="G838" s="59"/>
      <c r="H838" s="59"/>
      <c r="I838" s="59"/>
      <c r="J838" s="67"/>
      <c r="K838" s="67"/>
      <c r="L838" s="67"/>
      <c r="M838" s="192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</row>
    <row r="839" spans="1:27" ht="12.75">
      <c r="A839" s="59"/>
      <c r="B839" s="59"/>
      <c r="C839" s="128"/>
      <c r="D839" s="59"/>
      <c r="E839" s="128"/>
      <c r="F839" s="59"/>
      <c r="G839" s="59"/>
      <c r="H839" s="59"/>
      <c r="I839" s="59"/>
      <c r="J839" s="67"/>
      <c r="K839" s="67"/>
      <c r="L839" s="67"/>
      <c r="M839" s="192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</row>
    <row r="840" spans="1:27" ht="12.75">
      <c r="A840" s="59"/>
      <c r="B840" s="59"/>
      <c r="C840" s="128"/>
      <c r="D840" s="59"/>
      <c r="E840" s="128"/>
      <c r="F840" s="59"/>
      <c r="G840" s="59"/>
      <c r="H840" s="59"/>
      <c r="I840" s="59"/>
      <c r="J840" s="67"/>
      <c r="K840" s="67"/>
      <c r="L840" s="67"/>
      <c r="M840" s="192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</row>
    <row r="841" spans="1:27" ht="12.75">
      <c r="A841" s="59"/>
      <c r="B841" s="59"/>
      <c r="C841" s="128"/>
      <c r="D841" s="59"/>
      <c r="E841" s="128"/>
      <c r="F841" s="59"/>
      <c r="G841" s="59"/>
      <c r="H841" s="59"/>
      <c r="I841" s="59"/>
      <c r="J841" s="67"/>
      <c r="K841" s="67"/>
      <c r="L841" s="67"/>
      <c r="M841" s="192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</row>
    <row r="842" spans="1:27" ht="12.75">
      <c r="A842" s="59"/>
      <c r="B842" s="59"/>
      <c r="C842" s="128"/>
      <c r="D842" s="59"/>
      <c r="E842" s="128"/>
      <c r="F842" s="59"/>
      <c r="G842" s="59"/>
      <c r="H842" s="59"/>
      <c r="I842" s="59"/>
      <c r="J842" s="67"/>
      <c r="K842" s="67"/>
      <c r="L842" s="67"/>
      <c r="M842" s="192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</row>
    <row r="843" spans="1:27" ht="12.75">
      <c r="A843" s="59"/>
      <c r="B843" s="59"/>
      <c r="C843" s="128"/>
      <c r="D843" s="59"/>
      <c r="E843" s="128"/>
      <c r="F843" s="59"/>
      <c r="G843" s="59"/>
      <c r="H843" s="59"/>
      <c r="I843" s="59"/>
      <c r="J843" s="67"/>
      <c r="K843" s="67"/>
      <c r="L843" s="67"/>
      <c r="M843" s="192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</row>
    <row r="844" spans="1:27" ht="12.75">
      <c r="A844" s="59"/>
      <c r="B844" s="59"/>
      <c r="C844" s="128"/>
      <c r="D844" s="59"/>
      <c r="E844" s="128"/>
      <c r="F844" s="59"/>
      <c r="G844" s="59"/>
      <c r="H844" s="59"/>
      <c r="I844" s="59"/>
      <c r="J844" s="67"/>
      <c r="K844" s="67"/>
      <c r="L844" s="67"/>
      <c r="M844" s="192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</row>
    <row r="845" spans="1:27" ht="12.75">
      <c r="A845" s="59"/>
      <c r="B845" s="59"/>
      <c r="C845" s="128"/>
      <c r="D845" s="59"/>
      <c r="E845" s="128"/>
      <c r="F845" s="59"/>
      <c r="G845" s="59"/>
      <c r="H845" s="59"/>
      <c r="I845" s="59"/>
      <c r="J845" s="67"/>
      <c r="K845" s="67"/>
      <c r="L845" s="67"/>
      <c r="M845" s="192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</row>
    <row r="846" spans="1:27" ht="12.75">
      <c r="A846" s="59"/>
      <c r="B846" s="59"/>
      <c r="C846" s="128"/>
      <c r="D846" s="59"/>
      <c r="E846" s="128"/>
      <c r="F846" s="59"/>
      <c r="G846" s="59"/>
      <c r="H846" s="59"/>
      <c r="I846" s="59"/>
      <c r="J846" s="67"/>
      <c r="K846" s="67"/>
      <c r="L846" s="67"/>
      <c r="M846" s="192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</row>
    <row r="847" spans="1:27" ht="12.75">
      <c r="A847" s="59"/>
      <c r="B847" s="59"/>
      <c r="C847" s="128"/>
      <c r="D847" s="59"/>
      <c r="E847" s="128"/>
      <c r="F847" s="59"/>
      <c r="G847" s="59"/>
      <c r="H847" s="59"/>
      <c r="I847" s="59"/>
      <c r="J847" s="67"/>
      <c r="K847" s="67"/>
      <c r="L847" s="67"/>
      <c r="M847" s="192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</row>
    <row r="848" spans="1:27" ht="12.75">
      <c r="A848" s="59"/>
      <c r="B848" s="59"/>
      <c r="C848" s="128"/>
      <c r="D848" s="59"/>
      <c r="E848" s="128"/>
      <c r="F848" s="59"/>
      <c r="G848" s="59"/>
      <c r="H848" s="59"/>
      <c r="I848" s="59"/>
      <c r="J848" s="67"/>
      <c r="K848" s="67"/>
      <c r="L848" s="67"/>
      <c r="M848" s="192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</row>
    <row r="849" spans="1:27" ht="12.75">
      <c r="A849" s="59"/>
      <c r="B849" s="59"/>
      <c r="C849" s="128"/>
      <c r="D849" s="59"/>
      <c r="E849" s="128"/>
      <c r="F849" s="59"/>
      <c r="G849" s="59"/>
      <c r="H849" s="59"/>
      <c r="I849" s="59"/>
      <c r="J849" s="67"/>
      <c r="K849" s="67"/>
      <c r="L849" s="67"/>
      <c r="M849" s="192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</row>
    <row r="850" spans="1:27" ht="12.75">
      <c r="A850" s="59"/>
      <c r="B850" s="59"/>
      <c r="C850" s="128"/>
      <c r="D850" s="59"/>
      <c r="E850" s="128"/>
      <c r="F850" s="59"/>
      <c r="G850" s="59"/>
      <c r="H850" s="59"/>
      <c r="I850" s="59"/>
      <c r="J850" s="67"/>
      <c r="K850" s="67"/>
      <c r="L850" s="67"/>
      <c r="M850" s="192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</row>
    <row r="851" spans="1:27" ht="12.75">
      <c r="A851" s="59"/>
      <c r="B851" s="59"/>
      <c r="C851" s="128"/>
      <c r="D851" s="59"/>
      <c r="E851" s="128"/>
      <c r="F851" s="59"/>
      <c r="G851" s="59"/>
      <c r="H851" s="59"/>
      <c r="I851" s="59"/>
      <c r="J851" s="67"/>
      <c r="K851" s="67"/>
      <c r="L851" s="67"/>
      <c r="M851" s="192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</row>
    <row r="852" spans="1:27" ht="12.75">
      <c r="A852" s="59"/>
      <c r="B852" s="59"/>
      <c r="C852" s="128"/>
      <c r="D852" s="59"/>
      <c r="E852" s="128"/>
      <c r="F852" s="59"/>
      <c r="G852" s="59"/>
      <c r="H852" s="59"/>
      <c r="I852" s="59"/>
      <c r="J852" s="67"/>
      <c r="K852" s="67"/>
      <c r="L852" s="67"/>
      <c r="M852" s="192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</row>
    <row r="853" spans="1:27" ht="12.75">
      <c r="A853" s="59"/>
      <c r="B853" s="59"/>
      <c r="C853" s="128"/>
      <c r="D853" s="59"/>
      <c r="E853" s="128"/>
      <c r="F853" s="59"/>
      <c r="G853" s="59"/>
      <c r="H853" s="59"/>
      <c r="I853" s="59"/>
      <c r="J853" s="67"/>
      <c r="K853" s="67"/>
      <c r="L853" s="67"/>
      <c r="M853" s="192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</row>
    <row r="854" spans="1:27" ht="12.75">
      <c r="A854" s="59"/>
      <c r="B854" s="59"/>
      <c r="C854" s="128"/>
      <c r="D854" s="59"/>
      <c r="E854" s="128"/>
      <c r="F854" s="59"/>
      <c r="G854" s="59"/>
      <c r="H854" s="59"/>
      <c r="I854" s="59"/>
      <c r="J854" s="67"/>
      <c r="K854" s="67"/>
      <c r="L854" s="67"/>
      <c r="M854" s="192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</row>
    <row r="855" spans="1:27" ht="12.75">
      <c r="A855" s="59"/>
      <c r="B855" s="59"/>
      <c r="C855" s="128"/>
      <c r="D855" s="59"/>
      <c r="E855" s="128"/>
      <c r="F855" s="59"/>
      <c r="G855" s="59"/>
      <c r="H855" s="59"/>
      <c r="I855" s="59"/>
      <c r="J855" s="67"/>
      <c r="K855" s="67"/>
      <c r="L855" s="67"/>
      <c r="M855" s="192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</row>
    <row r="856" spans="1:27" ht="12.75">
      <c r="A856" s="59"/>
      <c r="B856" s="59"/>
      <c r="C856" s="128"/>
      <c r="D856" s="59"/>
      <c r="E856" s="128"/>
      <c r="F856" s="59"/>
      <c r="G856" s="59"/>
      <c r="H856" s="59"/>
      <c r="I856" s="59"/>
      <c r="J856" s="67"/>
      <c r="K856" s="67"/>
      <c r="L856" s="67"/>
      <c r="M856" s="192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</row>
    <row r="857" spans="1:27" ht="12.75">
      <c r="A857" s="59"/>
      <c r="B857" s="59"/>
      <c r="C857" s="128"/>
      <c r="D857" s="59"/>
      <c r="E857" s="128"/>
      <c r="F857" s="59"/>
      <c r="G857" s="59"/>
      <c r="H857" s="59"/>
      <c r="I857" s="59"/>
      <c r="J857" s="67"/>
      <c r="K857" s="67"/>
      <c r="L857" s="67"/>
      <c r="M857" s="192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</row>
    <row r="858" spans="1:27" ht="12.75">
      <c r="A858" s="59"/>
      <c r="B858" s="59"/>
      <c r="C858" s="128"/>
      <c r="D858" s="59"/>
      <c r="E858" s="128"/>
      <c r="F858" s="59"/>
      <c r="G858" s="59"/>
      <c r="H858" s="59"/>
      <c r="I858" s="59"/>
      <c r="J858" s="67"/>
      <c r="K858" s="67"/>
      <c r="L858" s="67"/>
      <c r="M858" s="192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</row>
    <row r="859" spans="1:27" ht="12.75">
      <c r="A859" s="59"/>
      <c r="B859" s="59"/>
      <c r="C859" s="128"/>
      <c r="D859" s="59"/>
      <c r="E859" s="128"/>
      <c r="F859" s="59"/>
      <c r="G859" s="59"/>
      <c r="H859" s="59"/>
      <c r="I859" s="59"/>
      <c r="J859" s="67"/>
      <c r="K859" s="67"/>
      <c r="L859" s="67"/>
      <c r="M859" s="192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</row>
    <row r="860" spans="1:27" ht="12.75">
      <c r="A860" s="59"/>
      <c r="B860" s="59"/>
      <c r="C860" s="128"/>
      <c r="D860" s="59"/>
      <c r="E860" s="128"/>
      <c r="F860" s="59"/>
      <c r="G860" s="59"/>
      <c r="H860" s="59"/>
      <c r="I860" s="59"/>
      <c r="J860" s="67"/>
      <c r="K860" s="67"/>
      <c r="L860" s="67"/>
      <c r="M860" s="192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</row>
    <row r="861" spans="1:27" ht="12.75">
      <c r="A861" s="59"/>
      <c r="B861" s="59"/>
      <c r="C861" s="128"/>
      <c r="D861" s="59"/>
      <c r="E861" s="128"/>
      <c r="F861" s="59"/>
      <c r="G861" s="59"/>
      <c r="H861" s="59"/>
      <c r="I861" s="59"/>
      <c r="J861" s="67"/>
      <c r="K861" s="67"/>
      <c r="L861" s="67"/>
      <c r="M861" s="192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</row>
    <row r="862" spans="1:27" ht="12.75">
      <c r="A862" s="59"/>
      <c r="B862" s="59"/>
      <c r="C862" s="128"/>
      <c r="D862" s="59"/>
      <c r="E862" s="128"/>
      <c r="F862" s="59"/>
      <c r="G862" s="59"/>
      <c r="H862" s="59"/>
      <c r="I862" s="59"/>
      <c r="J862" s="67"/>
      <c r="K862" s="67"/>
      <c r="L862" s="67"/>
      <c r="M862" s="192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</row>
    <row r="863" spans="1:27" ht="12.75">
      <c r="A863" s="59"/>
      <c r="B863" s="59"/>
      <c r="C863" s="128"/>
      <c r="D863" s="59"/>
      <c r="E863" s="128"/>
      <c r="F863" s="59"/>
      <c r="G863" s="59"/>
      <c r="H863" s="59"/>
      <c r="I863" s="59"/>
      <c r="J863" s="67"/>
      <c r="K863" s="67"/>
      <c r="L863" s="67"/>
      <c r="M863" s="192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</row>
    <row r="864" spans="1:27" ht="12.75">
      <c r="A864" s="59"/>
      <c r="B864" s="59"/>
      <c r="C864" s="128"/>
      <c r="D864" s="59"/>
      <c r="E864" s="128"/>
      <c r="F864" s="59"/>
      <c r="G864" s="59"/>
      <c r="H864" s="59"/>
      <c r="I864" s="59"/>
      <c r="J864" s="67"/>
      <c r="K864" s="67"/>
      <c r="L864" s="67"/>
      <c r="M864" s="192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</row>
    <row r="865" spans="1:27" ht="12.75">
      <c r="A865" s="59"/>
      <c r="B865" s="59"/>
      <c r="C865" s="128"/>
      <c r="D865" s="59"/>
      <c r="E865" s="128"/>
      <c r="F865" s="59"/>
      <c r="G865" s="59"/>
      <c r="H865" s="59"/>
      <c r="I865" s="59"/>
      <c r="J865" s="67"/>
      <c r="K865" s="67"/>
      <c r="L865" s="67"/>
      <c r="M865" s="192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</row>
    <row r="866" spans="1:27" ht="12.75">
      <c r="A866" s="59"/>
      <c r="B866" s="59"/>
      <c r="C866" s="128"/>
      <c r="D866" s="59"/>
      <c r="E866" s="128"/>
      <c r="F866" s="59"/>
      <c r="G866" s="59"/>
      <c r="H866" s="59"/>
      <c r="I866" s="59"/>
      <c r="J866" s="67"/>
      <c r="K866" s="67"/>
      <c r="L866" s="67"/>
      <c r="M866" s="192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</row>
    <row r="867" spans="1:27" ht="12.75">
      <c r="A867" s="59"/>
      <c r="B867" s="59"/>
      <c r="C867" s="128"/>
      <c r="D867" s="59"/>
      <c r="E867" s="128"/>
      <c r="F867" s="59"/>
      <c r="G867" s="59"/>
      <c r="H867" s="59"/>
      <c r="I867" s="59"/>
      <c r="J867" s="67"/>
      <c r="K867" s="67"/>
      <c r="L867" s="67"/>
      <c r="M867" s="192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</row>
    <row r="868" spans="1:27" ht="12.75">
      <c r="A868" s="59"/>
      <c r="B868" s="59"/>
      <c r="C868" s="128"/>
      <c r="D868" s="59"/>
      <c r="E868" s="128"/>
      <c r="F868" s="59"/>
      <c r="G868" s="59"/>
      <c r="H868" s="59"/>
      <c r="I868" s="59"/>
      <c r="J868" s="67"/>
      <c r="K868" s="67"/>
      <c r="L868" s="67"/>
      <c r="M868" s="192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</row>
    <row r="869" spans="1:27" ht="12.75">
      <c r="A869" s="59"/>
      <c r="B869" s="59"/>
      <c r="C869" s="128"/>
      <c r="D869" s="59"/>
      <c r="E869" s="128"/>
      <c r="F869" s="59"/>
      <c r="G869" s="59"/>
      <c r="H869" s="59"/>
      <c r="I869" s="59"/>
      <c r="J869" s="67"/>
      <c r="K869" s="67"/>
      <c r="L869" s="67"/>
      <c r="M869" s="192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</row>
    <row r="870" spans="1:27" ht="12.75">
      <c r="A870" s="59"/>
      <c r="B870" s="59"/>
      <c r="C870" s="128"/>
      <c r="D870" s="59"/>
      <c r="E870" s="128"/>
      <c r="F870" s="59"/>
      <c r="G870" s="59"/>
      <c r="H870" s="59"/>
      <c r="I870" s="59"/>
      <c r="J870" s="67"/>
      <c r="K870" s="67"/>
      <c r="L870" s="67"/>
      <c r="M870" s="192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</row>
    <row r="871" spans="1:27" ht="12.75">
      <c r="A871" s="59"/>
      <c r="B871" s="59"/>
      <c r="C871" s="128"/>
      <c r="D871" s="59"/>
      <c r="E871" s="128"/>
      <c r="F871" s="59"/>
      <c r="G871" s="59"/>
      <c r="H871" s="59"/>
      <c r="I871" s="59"/>
      <c r="J871" s="67"/>
      <c r="K871" s="67"/>
      <c r="L871" s="67"/>
      <c r="M871" s="192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</row>
    <row r="872" spans="1:27" ht="12.75">
      <c r="A872" s="59"/>
      <c r="B872" s="59"/>
      <c r="C872" s="128"/>
      <c r="D872" s="59"/>
      <c r="E872" s="128"/>
      <c r="F872" s="59"/>
      <c r="G872" s="59"/>
      <c r="H872" s="59"/>
      <c r="I872" s="59"/>
      <c r="J872" s="67"/>
      <c r="K872" s="67"/>
      <c r="L872" s="67"/>
      <c r="M872" s="192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</row>
    <row r="873" spans="1:27" ht="12.75">
      <c r="A873" s="59"/>
      <c r="B873" s="59"/>
      <c r="C873" s="128"/>
      <c r="D873" s="59"/>
      <c r="E873" s="128"/>
      <c r="F873" s="59"/>
      <c r="G873" s="59"/>
      <c r="H873" s="59"/>
      <c r="I873" s="59"/>
      <c r="J873" s="67"/>
      <c r="K873" s="67"/>
      <c r="L873" s="67"/>
      <c r="M873" s="192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</row>
    <row r="874" spans="1:27" ht="12.75">
      <c r="A874" s="59"/>
      <c r="B874" s="59"/>
      <c r="C874" s="128"/>
      <c r="D874" s="59"/>
      <c r="E874" s="128"/>
      <c r="F874" s="59"/>
      <c r="G874" s="59"/>
      <c r="H874" s="59"/>
      <c r="I874" s="59"/>
      <c r="J874" s="67"/>
      <c r="K874" s="67"/>
      <c r="L874" s="67"/>
      <c r="M874" s="192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</row>
    <row r="875" spans="1:27" ht="12.75">
      <c r="A875" s="59"/>
      <c r="B875" s="59"/>
      <c r="C875" s="128"/>
      <c r="D875" s="59"/>
      <c r="E875" s="128"/>
      <c r="F875" s="59"/>
      <c r="G875" s="59"/>
      <c r="H875" s="59"/>
      <c r="I875" s="59"/>
      <c r="J875" s="67"/>
      <c r="K875" s="67"/>
      <c r="L875" s="67"/>
      <c r="M875" s="192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</row>
    <row r="876" spans="1:27" ht="12.75">
      <c r="A876" s="59"/>
      <c r="B876" s="59"/>
      <c r="C876" s="128"/>
      <c r="D876" s="59"/>
      <c r="E876" s="128"/>
      <c r="F876" s="59"/>
      <c r="G876" s="59"/>
      <c r="H876" s="59"/>
      <c r="I876" s="59"/>
      <c r="J876" s="67"/>
      <c r="K876" s="67"/>
      <c r="L876" s="67"/>
      <c r="M876" s="192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</row>
    <row r="877" spans="1:27" ht="12.75">
      <c r="A877" s="59"/>
      <c r="B877" s="59"/>
      <c r="C877" s="128"/>
      <c r="D877" s="59"/>
      <c r="E877" s="128"/>
      <c r="F877" s="59"/>
      <c r="G877" s="59"/>
      <c r="H877" s="59"/>
      <c r="I877" s="59"/>
      <c r="J877" s="67"/>
      <c r="K877" s="67"/>
      <c r="L877" s="67"/>
      <c r="M877" s="192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</row>
    <row r="878" spans="1:27" ht="12.75">
      <c r="A878" s="59"/>
      <c r="B878" s="59"/>
      <c r="C878" s="128"/>
      <c r="D878" s="59"/>
      <c r="E878" s="128"/>
      <c r="F878" s="59"/>
      <c r="G878" s="59"/>
      <c r="H878" s="59"/>
      <c r="I878" s="59"/>
      <c r="J878" s="67"/>
      <c r="K878" s="67"/>
      <c r="L878" s="67"/>
      <c r="M878" s="192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</row>
    <row r="879" spans="1:27" ht="12.75">
      <c r="A879" s="59"/>
      <c r="B879" s="59"/>
      <c r="C879" s="128"/>
      <c r="D879" s="59"/>
      <c r="E879" s="128"/>
      <c r="F879" s="59"/>
      <c r="G879" s="59"/>
      <c r="H879" s="59"/>
      <c r="I879" s="59"/>
      <c r="J879" s="67"/>
      <c r="K879" s="67"/>
      <c r="L879" s="67"/>
      <c r="M879" s="192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</row>
    <row r="880" spans="1:27" ht="12.75">
      <c r="A880" s="59"/>
      <c r="B880" s="59"/>
      <c r="C880" s="128"/>
      <c r="D880" s="59"/>
      <c r="E880" s="128"/>
      <c r="F880" s="59"/>
      <c r="G880" s="59"/>
      <c r="H880" s="59"/>
      <c r="I880" s="59"/>
      <c r="J880" s="67"/>
      <c r="K880" s="67"/>
      <c r="L880" s="67"/>
      <c r="M880" s="192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</row>
    <row r="881" spans="1:27" ht="12.75">
      <c r="A881" s="59"/>
      <c r="B881" s="59"/>
      <c r="C881" s="128"/>
      <c r="D881" s="59"/>
      <c r="E881" s="128"/>
      <c r="F881" s="59"/>
      <c r="G881" s="59"/>
      <c r="H881" s="59"/>
      <c r="I881" s="59"/>
      <c r="J881" s="67"/>
      <c r="K881" s="67"/>
      <c r="L881" s="67"/>
      <c r="M881" s="192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</row>
    <row r="882" spans="1:27" ht="12.75">
      <c r="A882" s="59"/>
      <c r="B882" s="59"/>
      <c r="C882" s="128"/>
      <c r="D882" s="59"/>
      <c r="E882" s="128"/>
      <c r="F882" s="59"/>
      <c r="G882" s="59"/>
      <c r="H882" s="59"/>
      <c r="I882" s="59"/>
      <c r="J882" s="67"/>
      <c r="K882" s="67"/>
      <c r="L882" s="67"/>
      <c r="M882" s="192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</row>
    <row r="883" spans="1:27" ht="12.75">
      <c r="A883" s="59"/>
      <c r="B883" s="59"/>
      <c r="C883" s="128"/>
      <c r="D883" s="59"/>
      <c r="E883" s="128"/>
      <c r="F883" s="59"/>
      <c r="G883" s="59"/>
      <c r="H883" s="59"/>
      <c r="I883" s="59"/>
      <c r="J883" s="67"/>
      <c r="K883" s="67"/>
      <c r="L883" s="67"/>
      <c r="M883" s="192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</row>
    <row r="884" spans="1:27" ht="12.75">
      <c r="A884" s="59"/>
      <c r="B884" s="59"/>
      <c r="C884" s="128"/>
      <c r="D884" s="59"/>
      <c r="E884" s="128"/>
      <c r="F884" s="59"/>
      <c r="G884" s="59"/>
      <c r="H884" s="59"/>
      <c r="I884" s="59"/>
      <c r="J884" s="67"/>
      <c r="K884" s="67"/>
      <c r="L884" s="67"/>
      <c r="M884" s="192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</row>
    <row r="885" spans="1:27" ht="12.75">
      <c r="A885" s="59"/>
      <c r="B885" s="59"/>
      <c r="C885" s="128"/>
      <c r="D885" s="59"/>
      <c r="E885" s="128"/>
      <c r="F885" s="59"/>
      <c r="G885" s="59"/>
      <c r="H885" s="59"/>
      <c r="I885" s="59"/>
      <c r="J885" s="67"/>
      <c r="K885" s="67"/>
      <c r="L885" s="67"/>
      <c r="M885" s="192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</row>
    <row r="886" spans="1:27" ht="12.75">
      <c r="A886" s="59"/>
      <c r="B886" s="59"/>
      <c r="C886" s="128"/>
      <c r="D886" s="59"/>
      <c r="E886" s="128"/>
      <c r="F886" s="59"/>
      <c r="G886" s="59"/>
      <c r="H886" s="59"/>
      <c r="I886" s="59"/>
      <c r="J886" s="67"/>
      <c r="K886" s="67"/>
      <c r="L886" s="67"/>
      <c r="M886" s="192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</row>
    <row r="887" spans="1:27" ht="12.75">
      <c r="A887" s="59"/>
      <c r="B887" s="59"/>
      <c r="C887" s="128"/>
      <c r="D887" s="59"/>
      <c r="E887" s="128"/>
      <c r="F887" s="59"/>
      <c r="G887" s="59"/>
      <c r="H887" s="59"/>
      <c r="I887" s="59"/>
      <c r="J887" s="67"/>
      <c r="K887" s="67"/>
      <c r="L887" s="67"/>
      <c r="M887" s="192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</row>
    <row r="888" spans="1:27" ht="12.75">
      <c r="A888" s="59"/>
      <c r="B888" s="59"/>
      <c r="C888" s="128"/>
      <c r="D888" s="59"/>
      <c r="E888" s="128"/>
      <c r="F888" s="59"/>
      <c r="G888" s="59"/>
      <c r="H888" s="59"/>
      <c r="I888" s="59"/>
      <c r="J888" s="67"/>
      <c r="K888" s="67"/>
      <c r="L888" s="67"/>
      <c r="M888" s="192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</row>
    <row r="889" spans="1:27" ht="12.75">
      <c r="A889" s="59"/>
      <c r="B889" s="59"/>
      <c r="C889" s="128"/>
      <c r="D889" s="59"/>
      <c r="E889" s="128"/>
      <c r="F889" s="59"/>
      <c r="G889" s="59"/>
      <c r="H889" s="59"/>
      <c r="I889" s="59"/>
      <c r="J889" s="67"/>
      <c r="K889" s="67"/>
      <c r="L889" s="67"/>
      <c r="M889" s="192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</row>
    <row r="890" spans="1:27" ht="12.75">
      <c r="A890" s="59"/>
      <c r="B890" s="59"/>
      <c r="C890" s="128"/>
      <c r="D890" s="59"/>
      <c r="E890" s="128"/>
      <c r="F890" s="59"/>
      <c r="G890" s="59"/>
      <c r="H890" s="59"/>
      <c r="I890" s="59"/>
      <c r="J890" s="67"/>
      <c r="K890" s="67"/>
      <c r="L890" s="67"/>
      <c r="M890" s="192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</row>
    <row r="891" spans="1:27" ht="12.75">
      <c r="A891" s="59"/>
      <c r="B891" s="59"/>
      <c r="C891" s="128"/>
      <c r="D891" s="59"/>
      <c r="E891" s="128"/>
      <c r="F891" s="59"/>
      <c r="G891" s="59"/>
      <c r="H891" s="59"/>
      <c r="I891" s="59"/>
      <c r="J891" s="67"/>
      <c r="K891" s="67"/>
      <c r="L891" s="67"/>
      <c r="M891" s="192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</row>
    <row r="892" spans="1:27" ht="12.75">
      <c r="A892" s="59"/>
      <c r="B892" s="59"/>
      <c r="C892" s="128"/>
      <c r="D892" s="59"/>
      <c r="E892" s="128"/>
      <c r="F892" s="59"/>
      <c r="G892" s="59"/>
      <c r="H892" s="59"/>
      <c r="I892" s="59"/>
      <c r="J892" s="67"/>
      <c r="K892" s="67"/>
      <c r="L892" s="67"/>
      <c r="M892" s="192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</row>
    <row r="893" spans="1:27" ht="12.75">
      <c r="A893" s="59"/>
      <c r="B893" s="59"/>
      <c r="C893" s="128"/>
      <c r="D893" s="59"/>
      <c r="E893" s="128"/>
      <c r="F893" s="59"/>
      <c r="G893" s="59"/>
      <c r="H893" s="59"/>
      <c r="I893" s="59"/>
      <c r="J893" s="67"/>
      <c r="K893" s="67"/>
      <c r="L893" s="67"/>
      <c r="M893" s="192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</row>
    <row r="894" spans="1:27" ht="12.75">
      <c r="A894" s="59"/>
      <c r="B894" s="59"/>
      <c r="C894" s="128"/>
      <c r="D894" s="59"/>
      <c r="E894" s="128"/>
      <c r="F894" s="59"/>
      <c r="G894" s="59"/>
      <c r="H894" s="59"/>
      <c r="I894" s="59"/>
      <c r="J894" s="67"/>
      <c r="K894" s="67"/>
      <c r="L894" s="67"/>
      <c r="M894" s="192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</row>
    <row r="895" spans="1:27" ht="12.75">
      <c r="A895" s="59"/>
      <c r="B895" s="59"/>
      <c r="C895" s="128"/>
      <c r="D895" s="59"/>
      <c r="E895" s="128"/>
      <c r="F895" s="59"/>
      <c r="G895" s="59"/>
      <c r="H895" s="59"/>
      <c r="I895" s="59"/>
      <c r="J895" s="67"/>
      <c r="K895" s="67"/>
      <c r="L895" s="67"/>
      <c r="M895" s="192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</row>
    <row r="896" spans="1:27" ht="12.75">
      <c r="A896" s="59"/>
      <c r="B896" s="59"/>
      <c r="C896" s="128"/>
      <c r="D896" s="59"/>
      <c r="E896" s="128"/>
      <c r="F896" s="59"/>
      <c r="G896" s="59"/>
      <c r="H896" s="59"/>
      <c r="I896" s="59"/>
      <c r="J896" s="67"/>
      <c r="K896" s="67"/>
      <c r="L896" s="67"/>
      <c r="M896" s="192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</row>
    <row r="897" spans="1:27" ht="12.75">
      <c r="A897" s="59"/>
      <c r="B897" s="59"/>
      <c r="C897" s="128"/>
      <c r="D897" s="59"/>
      <c r="E897" s="128"/>
      <c r="F897" s="59"/>
      <c r="G897" s="59"/>
      <c r="H897" s="59"/>
      <c r="I897" s="59"/>
      <c r="J897" s="67"/>
      <c r="K897" s="67"/>
      <c r="L897" s="67"/>
      <c r="M897" s="192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</row>
    <row r="898" spans="1:27" ht="12.75">
      <c r="A898" s="59"/>
      <c r="B898" s="59"/>
      <c r="C898" s="128"/>
      <c r="D898" s="59"/>
      <c r="E898" s="128"/>
      <c r="F898" s="59"/>
      <c r="G898" s="59"/>
      <c r="H898" s="59"/>
      <c r="I898" s="59"/>
      <c r="J898" s="67"/>
      <c r="K898" s="67"/>
      <c r="L898" s="67"/>
      <c r="M898" s="192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</row>
    <row r="899" spans="1:27" ht="12.75">
      <c r="A899" s="59"/>
      <c r="B899" s="59"/>
      <c r="C899" s="128"/>
      <c r="D899" s="59"/>
      <c r="E899" s="128"/>
      <c r="F899" s="59"/>
      <c r="G899" s="59"/>
      <c r="H899" s="59"/>
      <c r="I899" s="59"/>
      <c r="J899" s="67"/>
      <c r="K899" s="67"/>
      <c r="L899" s="67"/>
      <c r="M899" s="192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</row>
    <row r="900" spans="1:27" ht="12.75">
      <c r="A900" s="59"/>
      <c r="B900" s="59"/>
      <c r="C900" s="128"/>
      <c r="D900" s="59"/>
      <c r="E900" s="128"/>
      <c r="F900" s="59"/>
      <c r="G900" s="59"/>
      <c r="H900" s="59"/>
      <c r="I900" s="59"/>
      <c r="J900" s="67"/>
      <c r="K900" s="67"/>
      <c r="L900" s="67"/>
      <c r="M900" s="192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</row>
    <row r="901" spans="1:27" ht="12.75">
      <c r="A901" s="59"/>
      <c r="B901" s="59"/>
      <c r="C901" s="128"/>
      <c r="D901" s="59"/>
      <c r="E901" s="128"/>
      <c r="F901" s="59"/>
      <c r="G901" s="59"/>
      <c r="H901" s="59"/>
      <c r="I901" s="59"/>
      <c r="J901" s="67"/>
      <c r="K901" s="67"/>
      <c r="L901" s="67"/>
      <c r="M901" s="192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</row>
    <row r="902" spans="1:27" ht="12.75">
      <c r="A902" s="59"/>
      <c r="B902" s="59"/>
      <c r="C902" s="128"/>
      <c r="D902" s="59"/>
      <c r="E902" s="128"/>
      <c r="F902" s="59"/>
      <c r="G902" s="59"/>
      <c r="H902" s="59"/>
      <c r="I902" s="59"/>
      <c r="J902" s="67"/>
      <c r="K902" s="67"/>
      <c r="L902" s="67"/>
      <c r="M902" s="192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</row>
    <row r="903" spans="1:27" ht="12.75">
      <c r="A903" s="59"/>
      <c r="B903" s="59"/>
      <c r="C903" s="128"/>
      <c r="D903" s="59"/>
      <c r="E903" s="128"/>
      <c r="F903" s="59"/>
      <c r="G903" s="59"/>
      <c r="H903" s="59"/>
      <c r="I903" s="59"/>
      <c r="J903" s="67"/>
      <c r="K903" s="67"/>
      <c r="L903" s="67"/>
      <c r="M903" s="192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</row>
    <row r="904" spans="1:27" ht="12.75">
      <c r="A904" s="59"/>
      <c r="B904" s="59"/>
      <c r="C904" s="128"/>
      <c r="D904" s="59"/>
      <c r="E904" s="128"/>
      <c r="F904" s="59"/>
      <c r="G904" s="59"/>
      <c r="H904" s="59"/>
      <c r="I904" s="59"/>
      <c r="J904" s="67"/>
      <c r="K904" s="67"/>
      <c r="L904" s="67"/>
      <c r="M904" s="192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</row>
    <row r="905" spans="1:27" ht="12.75">
      <c r="A905" s="59"/>
      <c r="B905" s="59"/>
      <c r="C905" s="128"/>
      <c r="D905" s="59"/>
      <c r="E905" s="128"/>
      <c r="F905" s="59"/>
      <c r="G905" s="59"/>
      <c r="H905" s="59"/>
      <c r="I905" s="59"/>
      <c r="J905" s="67"/>
      <c r="K905" s="67"/>
      <c r="L905" s="67"/>
      <c r="M905" s="192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</row>
    <row r="906" spans="1:27" ht="12.75">
      <c r="A906" s="59"/>
      <c r="B906" s="59"/>
      <c r="C906" s="128"/>
      <c r="D906" s="59"/>
      <c r="E906" s="128"/>
      <c r="F906" s="59"/>
      <c r="G906" s="59"/>
      <c r="H906" s="59"/>
      <c r="I906" s="59"/>
      <c r="J906" s="67"/>
      <c r="K906" s="67"/>
      <c r="L906" s="67"/>
      <c r="M906" s="192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</row>
    <row r="907" spans="1:27" ht="12.75">
      <c r="A907" s="59"/>
      <c r="B907" s="59"/>
      <c r="C907" s="128"/>
      <c r="D907" s="59"/>
      <c r="E907" s="128"/>
      <c r="F907" s="59"/>
      <c r="G907" s="59"/>
      <c r="H907" s="59"/>
      <c r="I907" s="59"/>
      <c r="J907" s="67"/>
      <c r="K907" s="67"/>
      <c r="L907" s="67"/>
      <c r="M907" s="192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</row>
    <row r="908" spans="1:27" ht="12.75">
      <c r="A908" s="59"/>
      <c r="B908" s="59"/>
      <c r="C908" s="128"/>
      <c r="D908" s="59"/>
      <c r="E908" s="128"/>
      <c r="F908" s="59"/>
      <c r="G908" s="59"/>
      <c r="H908" s="59"/>
      <c r="I908" s="59"/>
      <c r="J908" s="67"/>
      <c r="K908" s="67"/>
      <c r="L908" s="67"/>
      <c r="M908" s="192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</row>
    <row r="909" spans="1:27" ht="12.75">
      <c r="A909" s="59"/>
      <c r="B909" s="59"/>
      <c r="C909" s="128"/>
      <c r="D909" s="59"/>
      <c r="E909" s="128"/>
      <c r="F909" s="59"/>
      <c r="G909" s="59"/>
      <c r="H909" s="59"/>
      <c r="I909" s="59"/>
      <c r="J909" s="67"/>
      <c r="K909" s="67"/>
      <c r="L909" s="67"/>
      <c r="M909" s="192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</row>
    <row r="910" spans="1:27" ht="12.75">
      <c r="A910" s="59"/>
      <c r="B910" s="59"/>
      <c r="C910" s="128"/>
      <c r="D910" s="59"/>
      <c r="E910" s="128"/>
      <c r="F910" s="59"/>
      <c r="G910" s="59"/>
      <c r="H910" s="59"/>
      <c r="I910" s="59"/>
      <c r="J910" s="67"/>
      <c r="K910" s="67"/>
      <c r="L910" s="67"/>
      <c r="M910" s="192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</row>
    <row r="911" spans="1:27" ht="12.75">
      <c r="A911" s="59"/>
      <c r="B911" s="59"/>
      <c r="C911" s="128"/>
      <c r="D911" s="59"/>
      <c r="E911" s="128"/>
      <c r="F911" s="59"/>
      <c r="G911" s="59"/>
      <c r="H911" s="59"/>
      <c r="I911" s="59"/>
      <c r="J911" s="67"/>
      <c r="K911" s="67"/>
      <c r="L911" s="67"/>
      <c r="M911" s="192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</row>
    <row r="912" spans="1:27" ht="12.75">
      <c r="A912" s="59"/>
      <c r="B912" s="59"/>
      <c r="C912" s="128"/>
      <c r="D912" s="59"/>
      <c r="E912" s="128"/>
      <c r="F912" s="59"/>
      <c r="G912" s="59"/>
      <c r="H912" s="59"/>
      <c r="I912" s="59"/>
      <c r="J912" s="67"/>
      <c r="K912" s="67"/>
      <c r="L912" s="67"/>
      <c r="M912" s="192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</row>
    <row r="913" spans="1:27" ht="12.75">
      <c r="A913" s="59"/>
      <c r="B913" s="59"/>
      <c r="C913" s="128"/>
      <c r="D913" s="59"/>
      <c r="E913" s="128"/>
      <c r="F913" s="59"/>
      <c r="G913" s="59"/>
      <c r="H913" s="59"/>
      <c r="I913" s="59"/>
      <c r="J913" s="67"/>
      <c r="K913" s="67"/>
      <c r="L913" s="67"/>
      <c r="M913" s="192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</row>
    <row r="914" spans="1:27" ht="12.75">
      <c r="A914" s="59"/>
      <c r="B914" s="59"/>
      <c r="C914" s="128"/>
      <c r="D914" s="59"/>
      <c r="E914" s="128"/>
      <c r="F914" s="59"/>
      <c r="G914" s="59"/>
      <c r="H914" s="59"/>
      <c r="I914" s="59"/>
      <c r="J914" s="67"/>
      <c r="K914" s="67"/>
      <c r="L914" s="67"/>
      <c r="M914" s="192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</row>
    <row r="915" spans="1:27" ht="12.75">
      <c r="A915" s="59"/>
      <c r="B915" s="59"/>
      <c r="C915" s="128"/>
      <c r="D915" s="59"/>
      <c r="E915" s="128"/>
      <c r="F915" s="59"/>
      <c r="G915" s="59"/>
      <c r="H915" s="59"/>
      <c r="I915" s="59"/>
      <c r="J915" s="67"/>
      <c r="K915" s="67"/>
      <c r="L915" s="67"/>
      <c r="M915" s="192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</row>
    <row r="916" spans="1:27" ht="12.75">
      <c r="A916" s="59"/>
      <c r="B916" s="59"/>
      <c r="C916" s="128"/>
      <c r="D916" s="59"/>
      <c r="E916" s="128"/>
      <c r="F916" s="59"/>
      <c r="G916" s="59"/>
      <c r="H916" s="59"/>
      <c r="I916" s="59"/>
      <c r="J916" s="67"/>
      <c r="K916" s="67"/>
      <c r="L916" s="67"/>
      <c r="M916" s="192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</row>
    <row r="917" spans="1:27" ht="12.75">
      <c r="A917" s="59"/>
      <c r="B917" s="59"/>
      <c r="C917" s="128"/>
      <c r="D917" s="59"/>
      <c r="E917" s="128"/>
      <c r="F917" s="59"/>
      <c r="G917" s="59"/>
      <c r="H917" s="59"/>
      <c r="I917" s="59"/>
      <c r="J917" s="67"/>
      <c r="K917" s="67"/>
      <c r="L917" s="67"/>
      <c r="M917" s="192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</row>
    <row r="918" spans="1:27" ht="12.75">
      <c r="A918" s="59"/>
      <c r="B918" s="59"/>
      <c r="C918" s="128"/>
      <c r="D918" s="59"/>
      <c r="E918" s="128"/>
      <c r="F918" s="59"/>
      <c r="G918" s="59"/>
      <c r="H918" s="59"/>
      <c r="I918" s="59"/>
      <c r="J918" s="67"/>
      <c r="K918" s="67"/>
      <c r="L918" s="67"/>
      <c r="M918" s="192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</row>
    <row r="919" spans="1:27" ht="12.75">
      <c r="A919" s="59"/>
      <c r="B919" s="59"/>
      <c r="C919" s="128"/>
      <c r="D919" s="59"/>
      <c r="E919" s="128"/>
      <c r="F919" s="59"/>
      <c r="G919" s="59"/>
      <c r="H919" s="59"/>
      <c r="I919" s="59"/>
      <c r="J919" s="67"/>
      <c r="K919" s="67"/>
      <c r="L919" s="67"/>
      <c r="M919" s="192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</row>
    <row r="920" spans="1:27" ht="12.75">
      <c r="A920" s="59"/>
      <c r="B920" s="59"/>
      <c r="C920" s="128"/>
      <c r="D920" s="59"/>
      <c r="E920" s="128"/>
      <c r="F920" s="59"/>
      <c r="G920" s="59"/>
      <c r="H920" s="59"/>
      <c r="I920" s="59"/>
      <c r="J920" s="67"/>
      <c r="K920" s="67"/>
      <c r="L920" s="67"/>
      <c r="M920" s="192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</row>
    <row r="921" spans="1:27" ht="12.75">
      <c r="A921" s="59"/>
      <c r="B921" s="59"/>
      <c r="C921" s="128"/>
      <c r="D921" s="59"/>
      <c r="E921" s="128"/>
      <c r="F921" s="59"/>
      <c r="G921" s="59"/>
      <c r="H921" s="59"/>
      <c r="I921" s="59"/>
      <c r="J921" s="67"/>
      <c r="K921" s="67"/>
      <c r="L921" s="67"/>
      <c r="M921" s="192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</row>
    <row r="922" spans="1:27" ht="12.75">
      <c r="A922" s="59"/>
      <c r="B922" s="59"/>
      <c r="C922" s="128"/>
      <c r="D922" s="59"/>
      <c r="E922" s="128"/>
      <c r="F922" s="59"/>
      <c r="G922" s="59"/>
      <c r="H922" s="59"/>
      <c r="I922" s="59"/>
      <c r="J922" s="67"/>
      <c r="K922" s="67"/>
      <c r="L922" s="67"/>
      <c r="M922" s="192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</row>
    <row r="923" spans="1:27" ht="12.75">
      <c r="A923" s="59"/>
      <c r="B923" s="59"/>
      <c r="C923" s="128"/>
      <c r="D923" s="59"/>
      <c r="E923" s="128"/>
      <c r="F923" s="59"/>
      <c r="G923" s="59"/>
      <c r="H923" s="59"/>
      <c r="I923" s="59"/>
      <c r="J923" s="67"/>
      <c r="K923" s="67"/>
      <c r="L923" s="67"/>
      <c r="M923" s="192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</row>
    <row r="924" spans="1:27" ht="12.75">
      <c r="A924" s="59"/>
      <c r="B924" s="59"/>
      <c r="C924" s="128"/>
      <c r="D924" s="59"/>
      <c r="E924" s="128"/>
      <c r="F924" s="59"/>
      <c r="G924" s="59"/>
      <c r="H924" s="59"/>
      <c r="I924" s="59"/>
      <c r="J924" s="67"/>
      <c r="K924" s="67"/>
      <c r="L924" s="67"/>
      <c r="M924" s="192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</row>
    <row r="925" spans="1:27" ht="12.75">
      <c r="A925" s="59"/>
      <c r="B925" s="59"/>
      <c r="C925" s="128"/>
      <c r="D925" s="59"/>
      <c r="E925" s="128"/>
      <c r="F925" s="59"/>
      <c r="G925" s="59"/>
      <c r="H925" s="59"/>
      <c r="I925" s="59"/>
      <c r="J925" s="67"/>
      <c r="K925" s="67"/>
      <c r="L925" s="67"/>
      <c r="M925" s="192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</row>
    <row r="926" spans="1:27" ht="12.75">
      <c r="A926" s="59"/>
      <c r="B926" s="59"/>
      <c r="C926" s="128"/>
      <c r="D926" s="59"/>
      <c r="E926" s="128"/>
      <c r="F926" s="59"/>
      <c r="G926" s="59"/>
      <c r="H926" s="59"/>
      <c r="I926" s="59"/>
      <c r="J926" s="67"/>
      <c r="K926" s="67"/>
      <c r="L926" s="67"/>
      <c r="M926" s="192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</row>
    <row r="927" spans="1:27" ht="12.75">
      <c r="A927" s="59"/>
      <c r="B927" s="59"/>
      <c r="C927" s="128"/>
      <c r="D927" s="59"/>
      <c r="E927" s="128"/>
      <c r="F927" s="59"/>
      <c r="G927" s="59"/>
      <c r="H927" s="59"/>
      <c r="I927" s="59"/>
      <c r="J927" s="67"/>
      <c r="K927" s="67"/>
      <c r="L927" s="67"/>
      <c r="M927" s="192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</row>
    <row r="928" spans="1:27" ht="12.75">
      <c r="A928" s="59"/>
      <c r="B928" s="59"/>
      <c r="C928" s="128"/>
      <c r="D928" s="59"/>
      <c r="E928" s="128"/>
      <c r="F928" s="59"/>
      <c r="G928" s="59"/>
      <c r="H928" s="59"/>
      <c r="I928" s="59"/>
      <c r="J928" s="67"/>
      <c r="K928" s="67"/>
      <c r="L928" s="67"/>
      <c r="M928" s="192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</row>
    <row r="929" spans="1:27" ht="12.75">
      <c r="A929" s="59"/>
      <c r="B929" s="59"/>
      <c r="C929" s="128"/>
      <c r="D929" s="59"/>
      <c r="E929" s="128"/>
      <c r="F929" s="59"/>
      <c r="G929" s="59"/>
      <c r="H929" s="59"/>
      <c r="I929" s="59"/>
      <c r="J929" s="67"/>
      <c r="K929" s="67"/>
      <c r="L929" s="67"/>
      <c r="M929" s="192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</row>
    <row r="930" spans="1:27" ht="12.75">
      <c r="A930" s="59"/>
      <c r="B930" s="59"/>
      <c r="C930" s="128"/>
      <c r="D930" s="59"/>
      <c r="E930" s="128"/>
      <c r="F930" s="59"/>
      <c r="G930" s="59"/>
      <c r="H930" s="59"/>
      <c r="I930" s="59"/>
      <c r="J930" s="67"/>
      <c r="K930" s="67"/>
      <c r="L930" s="67"/>
      <c r="M930" s="192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</row>
    <row r="931" spans="1:27" ht="12.75">
      <c r="A931" s="59"/>
      <c r="B931" s="59"/>
      <c r="C931" s="128"/>
      <c r="D931" s="59"/>
      <c r="E931" s="128"/>
      <c r="F931" s="59"/>
      <c r="G931" s="59"/>
      <c r="H931" s="59"/>
      <c r="I931" s="59"/>
      <c r="J931" s="67"/>
      <c r="K931" s="67"/>
      <c r="L931" s="67"/>
      <c r="M931" s="192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</row>
    <row r="932" spans="1:27" ht="12.75">
      <c r="A932" s="59"/>
      <c r="B932" s="59"/>
      <c r="C932" s="128"/>
      <c r="D932" s="59"/>
      <c r="E932" s="128"/>
      <c r="F932" s="59"/>
      <c r="G932" s="59"/>
      <c r="H932" s="59"/>
      <c r="I932" s="59"/>
      <c r="J932" s="67"/>
      <c r="K932" s="67"/>
      <c r="L932" s="67"/>
      <c r="M932" s="192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</row>
    <row r="933" spans="1:27" ht="12.75">
      <c r="A933" s="59"/>
      <c r="B933" s="59"/>
      <c r="C933" s="128"/>
      <c r="D933" s="59"/>
      <c r="E933" s="128"/>
      <c r="F933" s="59"/>
      <c r="G933" s="59"/>
      <c r="H933" s="59"/>
      <c r="I933" s="59"/>
      <c r="J933" s="67"/>
      <c r="K933" s="67"/>
      <c r="L933" s="67"/>
      <c r="M933" s="192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</row>
    <row r="934" spans="1:27" ht="12.75">
      <c r="A934" s="59"/>
      <c r="B934" s="59"/>
      <c r="C934" s="128"/>
      <c r="D934" s="59"/>
      <c r="E934" s="128"/>
      <c r="F934" s="59"/>
      <c r="G934" s="59"/>
      <c r="H934" s="59"/>
      <c r="I934" s="59"/>
      <c r="J934" s="67"/>
      <c r="K934" s="67"/>
      <c r="L934" s="67"/>
      <c r="M934" s="192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</row>
    <row r="935" spans="1:27" ht="12.75">
      <c r="A935" s="59"/>
      <c r="B935" s="59"/>
      <c r="C935" s="128"/>
      <c r="D935" s="59"/>
      <c r="E935" s="128"/>
      <c r="F935" s="59"/>
      <c r="G935" s="59"/>
      <c r="H935" s="59"/>
      <c r="I935" s="59"/>
      <c r="J935" s="67"/>
      <c r="K935" s="67"/>
      <c r="L935" s="67"/>
      <c r="M935" s="192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</row>
    <row r="936" spans="1:27" ht="12.75">
      <c r="A936" s="59"/>
      <c r="B936" s="59"/>
      <c r="C936" s="128"/>
      <c r="D936" s="59"/>
      <c r="E936" s="128"/>
      <c r="F936" s="59"/>
      <c r="G936" s="59"/>
      <c r="H936" s="59"/>
      <c r="I936" s="59"/>
      <c r="J936" s="67"/>
      <c r="K936" s="67"/>
      <c r="L936" s="67"/>
      <c r="M936" s="192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</row>
    <row r="937" spans="1:27" ht="12.75">
      <c r="A937" s="59"/>
      <c r="B937" s="59"/>
      <c r="C937" s="128"/>
      <c r="D937" s="59"/>
      <c r="E937" s="128"/>
      <c r="F937" s="59"/>
      <c r="G937" s="59"/>
      <c r="H937" s="59"/>
      <c r="I937" s="59"/>
      <c r="J937" s="67"/>
      <c r="K937" s="67"/>
      <c r="L937" s="67"/>
      <c r="M937" s="192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</row>
    <row r="938" spans="1:27" ht="12.75">
      <c r="A938" s="59"/>
      <c r="B938" s="59"/>
      <c r="C938" s="128"/>
      <c r="D938" s="59"/>
      <c r="E938" s="128"/>
      <c r="F938" s="59"/>
      <c r="G938" s="59"/>
      <c r="H938" s="59"/>
      <c r="I938" s="59"/>
      <c r="J938" s="67"/>
      <c r="K938" s="67"/>
      <c r="L938" s="67"/>
      <c r="M938" s="192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</row>
    <row r="939" spans="1:27" ht="12.75">
      <c r="A939" s="59"/>
      <c r="B939" s="59"/>
      <c r="C939" s="128"/>
      <c r="D939" s="59"/>
      <c r="E939" s="128"/>
      <c r="F939" s="59"/>
      <c r="G939" s="59"/>
      <c r="H939" s="59"/>
      <c r="I939" s="59"/>
      <c r="J939" s="67"/>
      <c r="K939" s="67"/>
      <c r="L939" s="67"/>
      <c r="M939" s="192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</row>
    <row r="940" spans="1:27" ht="12.75">
      <c r="A940" s="59"/>
      <c r="B940" s="59"/>
      <c r="C940" s="128"/>
      <c r="D940" s="59"/>
      <c r="E940" s="128"/>
      <c r="F940" s="59"/>
      <c r="G940" s="59"/>
      <c r="H940" s="59"/>
      <c r="I940" s="59"/>
      <c r="J940" s="67"/>
      <c r="K940" s="67"/>
      <c r="L940" s="67"/>
      <c r="M940" s="192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</row>
    <row r="941" spans="1:27" ht="12.75">
      <c r="A941" s="59"/>
      <c r="B941" s="59"/>
      <c r="C941" s="128"/>
      <c r="D941" s="59"/>
      <c r="E941" s="128"/>
      <c r="F941" s="59"/>
      <c r="G941" s="59"/>
      <c r="H941" s="59"/>
      <c r="I941" s="59"/>
      <c r="J941" s="67"/>
      <c r="K941" s="67"/>
      <c r="L941" s="67"/>
      <c r="M941" s="192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</row>
    <row r="942" spans="1:27" ht="12.75">
      <c r="A942" s="59"/>
      <c r="B942" s="59"/>
      <c r="C942" s="128"/>
      <c r="D942" s="59"/>
      <c r="E942" s="128"/>
      <c r="F942" s="59"/>
      <c r="G942" s="59"/>
      <c r="H942" s="59"/>
      <c r="I942" s="59"/>
      <c r="J942" s="67"/>
      <c r="K942" s="67"/>
      <c r="L942" s="67"/>
      <c r="M942" s="192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</row>
    <row r="943" spans="1:27" ht="12.75">
      <c r="A943" s="59"/>
      <c r="B943" s="59"/>
      <c r="C943" s="128"/>
      <c r="D943" s="59"/>
      <c r="E943" s="128"/>
      <c r="F943" s="59"/>
      <c r="G943" s="59"/>
      <c r="H943" s="59"/>
      <c r="I943" s="59"/>
      <c r="J943" s="67"/>
      <c r="K943" s="67"/>
      <c r="L943" s="67"/>
      <c r="M943" s="192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</row>
    <row r="944" spans="1:27" ht="12.75">
      <c r="A944" s="59"/>
      <c r="B944" s="59"/>
      <c r="C944" s="128"/>
      <c r="D944" s="59"/>
      <c r="E944" s="128"/>
      <c r="F944" s="59"/>
      <c r="G944" s="59"/>
      <c r="H944" s="59"/>
      <c r="I944" s="59"/>
      <c r="J944" s="67"/>
      <c r="K944" s="67"/>
      <c r="L944" s="67"/>
      <c r="M944" s="192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</row>
    <row r="945" spans="1:27" ht="12.75">
      <c r="A945" s="59"/>
      <c r="B945" s="59"/>
      <c r="C945" s="128"/>
      <c r="D945" s="59"/>
      <c r="E945" s="128"/>
      <c r="F945" s="59"/>
      <c r="G945" s="59"/>
      <c r="H945" s="59"/>
      <c r="I945" s="59"/>
      <c r="J945" s="67"/>
      <c r="K945" s="67"/>
      <c r="L945" s="67"/>
      <c r="M945" s="192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</row>
    <row r="946" spans="1:27" ht="12.75">
      <c r="A946" s="59"/>
      <c r="B946" s="59"/>
      <c r="C946" s="128"/>
      <c r="D946" s="59"/>
      <c r="E946" s="128"/>
      <c r="F946" s="59"/>
      <c r="G946" s="59"/>
      <c r="H946" s="59"/>
      <c r="I946" s="59"/>
      <c r="J946" s="67"/>
      <c r="K946" s="67"/>
      <c r="L946" s="67"/>
      <c r="M946" s="192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</row>
    <row r="947" spans="1:27" ht="12.75">
      <c r="A947" s="59"/>
      <c r="B947" s="59"/>
      <c r="C947" s="128"/>
      <c r="D947" s="59"/>
      <c r="E947" s="128"/>
      <c r="F947" s="59"/>
      <c r="G947" s="59"/>
      <c r="H947" s="59"/>
      <c r="I947" s="59"/>
      <c r="J947" s="67"/>
      <c r="K947" s="67"/>
      <c r="L947" s="67"/>
      <c r="M947" s="192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</row>
    <row r="948" spans="1:27" ht="12.75">
      <c r="A948" s="59"/>
      <c r="B948" s="59"/>
      <c r="C948" s="128"/>
      <c r="D948" s="59"/>
      <c r="E948" s="128"/>
      <c r="F948" s="59"/>
      <c r="G948" s="59"/>
      <c r="H948" s="59"/>
      <c r="I948" s="59"/>
      <c r="J948" s="67"/>
      <c r="K948" s="67"/>
      <c r="L948" s="67"/>
      <c r="M948" s="192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</row>
    <row r="949" spans="1:27" ht="12.75">
      <c r="A949" s="59"/>
      <c r="B949" s="59"/>
      <c r="C949" s="128"/>
      <c r="D949" s="59"/>
      <c r="E949" s="128"/>
      <c r="F949" s="59"/>
      <c r="G949" s="59"/>
      <c r="H949" s="59"/>
      <c r="I949" s="59"/>
      <c r="J949" s="67"/>
      <c r="K949" s="67"/>
      <c r="L949" s="67"/>
      <c r="M949" s="192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</row>
    <row r="950" spans="1:27" ht="12.75">
      <c r="A950" s="59"/>
      <c r="B950" s="59"/>
      <c r="C950" s="128"/>
      <c r="D950" s="59"/>
      <c r="E950" s="128"/>
      <c r="F950" s="59"/>
      <c r="G950" s="59"/>
      <c r="H950" s="59"/>
      <c r="I950" s="59"/>
      <c r="J950" s="67"/>
      <c r="K950" s="67"/>
      <c r="L950" s="67"/>
      <c r="M950" s="192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</row>
    <row r="951" spans="1:27" ht="12.75">
      <c r="A951" s="59"/>
      <c r="B951" s="59"/>
      <c r="C951" s="128"/>
      <c r="D951" s="59"/>
      <c r="E951" s="128"/>
      <c r="F951" s="59"/>
      <c r="G951" s="59"/>
      <c r="H951" s="59"/>
      <c r="I951" s="59"/>
      <c r="J951" s="67"/>
      <c r="K951" s="67"/>
      <c r="L951" s="67"/>
      <c r="M951" s="192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</row>
    <row r="952" spans="1:27" ht="12.75">
      <c r="A952" s="59"/>
      <c r="B952" s="59"/>
      <c r="C952" s="128"/>
      <c r="D952" s="59"/>
      <c r="E952" s="128"/>
      <c r="F952" s="59"/>
      <c r="G952" s="59"/>
      <c r="H952" s="59"/>
      <c r="I952" s="59"/>
      <c r="J952" s="67"/>
      <c r="K952" s="67"/>
      <c r="L952" s="67"/>
      <c r="M952" s="192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</row>
    <row r="953" spans="1:27" ht="12.75">
      <c r="A953" s="59"/>
      <c r="B953" s="59"/>
      <c r="C953" s="128"/>
      <c r="D953" s="59"/>
      <c r="E953" s="128"/>
      <c r="F953" s="59"/>
      <c r="G953" s="59"/>
      <c r="H953" s="59"/>
      <c r="I953" s="59"/>
      <c r="J953" s="67"/>
      <c r="K953" s="67"/>
      <c r="L953" s="67"/>
      <c r="M953" s="192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</row>
    <row r="954" spans="1:27" ht="12.75">
      <c r="A954" s="59"/>
      <c r="B954" s="59"/>
      <c r="C954" s="128"/>
      <c r="D954" s="59"/>
      <c r="E954" s="128"/>
      <c r="F954" s="59"/>
      <c r="G954" s="59"/>
      <c r="H954" s="59"/>
      <c r="I954" s="59"/>
      <c r="J954" s="67"/>
      <c r="K954" s="67"/>
      <c r="L954" s="67"/>
      <c r="M954" s="192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</row>
    <row r="955" spans="1:27" ht="12.75">
      <c r="A955" s="59"/>
      <c r="B955" s="59"/>
      <c r="C955" s="128"/>
      <c r="D955" s="59"/>
      <c r="E955" s="128"/>
      <c r="F955" s="59"/>
      <c r="G955" s="59"/>
      <c r="H955" s="59"/>
      <c r="I955" s="59"/>
      <c r="J955" s="67"/>
      <c r="K955" s="67"/>
      <c r="L955" s="67"/>
      <c r="M955" s="192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</row>
    <row r="956" spans="1:27" ht="12.75">
      <c r="A956" s="59"/>
      <c r="B956" s="59"/>
      <c r="C956" s="128"/>
      <c r="D956" s="59"/>
      <c r="E956" s="128"/>
      <c r="F956" s="59"/>
      <c r="G956" s="59"/>
      <c r="H956" s="59"/>
      <c r="I956" s="59"/>
      <c r="J956" s="67"/>
      <c r="K956" s="67"/>
      <c r="L956" s="67"/>
      <c r="M956" s="192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</row>
    <row r="957" spans="1:27" ht="12.75">
      <c r="A957" s="59"/>
      <c r="B957" s="59"/>
      <c r="C957" s="128"/>
      <c r="D957" s="59"/>
      <c r="E957" s="128"/>
      <c r="F957" s="59"/>
      <c r="G957" s="59"/>
      <c r="H957" s="59"/>
      <c r="I957" s="59"/>
      <c r="J957" s="67"/>
      <c r="K957" s="67"/>
      <c r="L957" s="67"/>
      <c r="M957" s="192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</row>
    <row r="958" spans="1:27" ht="12.75">
      <c r="A958" s="59"/>
      <c r="B958" s="59"/>
      <c r="C958" s="128"/>
      <c r="D958" s="59"/>
      <c r="E958" s="128"/>
      <c r="F958" s="59"/>
      <c r="G958" s="59"/>
      <c r="H958" s="59"/>
      <c r="I958" s="59"/>
      <c r="J958" s="67"/>
      <c r="K958" s="67"/>
      <c r="L958" s="67"/>
      <c r="M958" s="192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</row>
    <row r="959" spans="1:27" ht="12.75">
      <c r="A959" s="59"/>
      <c r="B959" s="59"/>
      <c r="C959" s="128"/>
      <c r="D959" s="59"/>
      <c r="E959" s="128"/>
      <c r="F959" s="59"/>
      <c r="G959" s="59"/>
      <c r="H959" s="59"/>
      <c r="I959" s="59"/>
      <c r="J959" s="67"/>
      <c r="K959" s="67"/>
      <c r="L959" s="67"/>
      <c r="M959" s="192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</row>
    <row r="960" spans="1:27" ht="12.75">
      <c r="A960" s="59"/>
      <c r="B960" s="59"/>
      <c r="C960" s="128"/>
      <c r="D960" s="59"/>
      <c r="E960" s="128"/>
      <c r="F960" s="59"/>
      <c r="G960" s="59"/>
      <c r="H960" s="59"/>
      <c r="I960" s="59"/>
      <c r="J960" s="67"/>
      <c r="K960" s="67"/>
      <c r="L960" s="67"/>
      <c r="M960" s="192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</row>
    <row r="961" spans="1:27" ht="12.75">
      <c r="A961" s="59"/>
      <c r="B961" s="59"/>
      <c r="C961" s="128"/>
      <c r="D961" s="59"/>
      <c r="E961" s="128"/>
      <c r="F961" s="59"/>
      <c r="G961" s="59"/>
      <c r="H961" s="59"/>
      <c r="I961" s="59"/>
      <c r="J961" s="67"/>
      <c r="K961" s="67"/>
      <c r="L961" s="67"/>
      <c r="M961" s="192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</row>
    <row r="962" spans="1:27" ht="12.75">
      <c r="A962" s="59"/>
      <c r="B962" s="59"/>
      <c r="C962" s="128"/>
      <c r="D962" s="59"/>
      <c r="E962" s="128"/>
      <c r="F962" s="59"/>
      <c r="G962" s="59"/>
      <c r="H962" s="59"/>
      <c r="I962" s="59"/>
      <c r="J962" s="67"/>
      <c r="K962" s="67"/>
      <c r="L962" s="67"/>
      <c r="M962" s="192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</row>
    <row r="963" spans="1:27" ht="12.75">
      <c r="A963" s="59"/>
      <c r="B963" s="59"/>
      <c r="C963" s="128"/>
      <c r="D963" s="59"/>
      <c r="E963" s="128"/>
      <c r="F963" s="59"/>
      <c r="G963" s="59"/>
      <c r="H963" s="59"/>
      <c r="I963" s="59"/>
      <c r="J963" s="67"/>
      <c r="K963" s="67"/>
      <c r="L963" s="67"/>
      <c r="M963" s="192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</row>
    <row r="964" spans="1:27" ht="12.75">
      <c r="A964" s="59"/>
      <c r="B964" s="59"/>
      <c r="C964" s="128"/>
      <c r="D964" s="59"/>
      <c r="E964" s="128"/>
      <c r="F964" s="59"/>
      <c r="G964" s="59"/>
      <c r="H964" s="59"/>
      <c r="I964" s="59"/>
      <c r="J964" s="67"/>
      <c r="K964" s="67"/>
      <c r="L964" s="67"/>
      <c r="M964" s="192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</row>
    <row r="965" spans="1:27" ht="12.75">
      <c r="A965" s="59"/>
      <c r="B965" s="59"/>
      <c r="C965" s="128"/>
      <c r="D965" s="59"/>
      <c r="E965" s="128"/>
      <c r="F965" s="59"/>
      <c r="G965" s="59"/>
      <c r="H965" s="59"/>
      <c r="I965" s="59"/>
      <c r="J965" s="67"/>
      <c r="K965" s="67"/>
      <c r="L965" s="67"/>
      <c r="M965" s="192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</row>
    <row r="966" spans="1:27" ht="12.75">
      <c r="A966" s="59"/>
      <c r="B966" s="59"/>
      <c r="C966" s="128"/>
      <c r="D966" s="59"/>
      <c r="E966" s="128"/>
      <c r="F966" s="59"/>
      <c r="G966" s="59"/>
      <c r="H966" s="59"/>
      <c r="I966" s="59"/>
      <c r="J966" s="67"/>
      <c r="K966" s="67"/>
      <c r="L966" s="67"/>
      <c r="M966" s="192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</row>
    <row r="967" spans="1:27" ht="12.75">
      <c r="A967" s="59"/>
      <c r="B967" s="59"/>
      <c r="C967" s="128"/>
      <c r="D967" s="59"/>
      <c r="E967" s="128"/>
      <c r="F967" s="59"/>
      <c r="G967" s="59"/>
      <c r="H967" s="59"/>
      <c r="I967" s="59"/>
      <c r="J967" s="67"/>
      <c r="K967" s="67"/>
      <c r="L967" s="67"/>
      <c r="M967" s="192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</row>
    <row r="968" spans="1:27" ht="12.75">
      <c r="A968" s="59"/>
      <c r="B968" s="59"/>
      <c r="C968" s="128"/>
      <c r="D968" s="59"/>
      <c r="E968" s="128"/>
      <c r="F968" s="59"/>
      <c r="G968" s="59"/>
      <c r="H968" s="59"/>
      <c r="I968" s="59"/>
      <c r="J968" s="67"/>
      <c r="K968" s="67"/>
      <c r="L968" s="67"/>
      <c r="M968" s="192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</row>
    <row r="969" spans="1:27" ht="12.75">
      <c r="A969" s="59"/>
      <c r="B969" s="59"/>
      <c r="C969" s="128"/>
      <c r="D969" s="59"/>
      <c r="E969" s="128"/>
      <c r="F969" s="59"/>
      <c r="G969" s="59"/>
      <c r="H969" s="59"/>
      <c r="I969" s="59"/>
      <c r="J969" s="67"/>
      <c r="K969" s="67"/>
      <c r="L969" s="67"/>
      <c r="M969" s="192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</row>
    <row r="970" spans="1:27" ht="12.75">
      <c r="A970" s="59"/>
      <c r="B970" s="59"/>
      <c r="C970" s="128"/>
      <c r="D970" s="59"/>
      <c r="E970" s="128"/>
      <c r="F970" s="59"/>
      <c r="G970" s="59"/>
      <c r="H970" s="59"/>
      <c r="I970" s="59"/>
      <c r="J970" s="67"/>
      <c r="K970" s="67"/>
      <c r="L970" s="67"/>
      <c r="M970" s="192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</row>
    <row r="971" spans="1:27" ht="12.75">
      <c r="A971" s="59"/>
      <c r="B971" s="59"/>
      <c r="C971" s="128"/>
      <c r="D971" s="59"/>
      <c r="E971" s="128"/>
      <c r="F971" s="59"/>
      <c r="G971" s="59"/>
      <c r="H971" s="59"/>
      <c r="I971" s="59"/>
      <c r="J971" s="67"/>
      <c r="K971" s="67"/>
      <c r="L971" s="67"/>
      <c r="M971" s="192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</row>
    <row r="972" spans="1:27" ht="12.75">
      <c r="A972" s="59"/>
      <c r="B972" s="59"/>
      <c r="C972" s="128"/>
      <c r="D972" s="59"/>
      <c r="E972" s="128"/>
      <c r="F972" s="59"/>
      <c r="G972" s="59"/>
      <c r="H972" s="59"/>
      <c r="I972" s="59"/>
      <c r="J972" s="67"/>
      <c r="K972" s="67"/>
      <c r="L972" s="67"/>
      <c r="M972" s="192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</row>
    <row r="973" spans="1:27" ht="12.75">
      <c r="A973" s="59"/>
      <c r="B973" s="59"/>
      <c r="C973" s="128"/>
      <c r="D973" s="59"/>
      <c r="E973" s="128"/>
      <c r="F973" s="59"/>
      <c r="G973" s="59"/>
      <c r="H973" s="59"/>
      <c r="I973" s="59"/>
      <c r="J973" s="67"/>
      <c r="K973" s="67"/>
      <c r="L973" s="67"/>
      <c r="M973" s="192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</row>
    <row r="974" spans="1:27" ht="12.75">
      <c r="A974" s="59"/>
      <c r="B974" s="59"/>
      <c r="C974" s="128"/>
      <c r="D974" s="59"/>
      <c r="E974" s="128"/>
      <c r="F974" s="59"/>
      <c r="G974" s="59"/>
      <c r="H974" s="59"/>
      <c r="I974" s="59"/>
      <c r="J974" s="67"/>
      <c r="K974" s="67"/>
      <c r="L974" s="67"/>
      <c r="M974" s="192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</row>
    <row r="975" spans="1:27" ht="12.75">
      <c r="A975" s="59"/>
      <c r="B975" s="59"/>
      <c r="C975" s="128"/>
      <c r="D975" s="59"/>
      <c r="E975" s="128"/>
      <c r="F975" s="59"/>
      <c r="G975" s="59"/>
      <c r="H975" s="59"/>
      <c r="I975" s="59"/>
      <c r="J975" s="67"/>
      <c r="K975" s="67"/>
      <c r="L975" s="67"/>
      <c r="M975" s="192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</row>
    <row r="976" spans="1:27" ht="12.75">
      <c r="A976" s="59"/>
      <c r="B976" s="59"/>
      <c r="C976" s="128"/>
      <c r="D976" s="59"/>
      <c r="E976" s="128"/>
      <c r="F976" s="59"/>
      <c r="G976" s="59"/>
      <c r="H976" s="59"/>
      <c r="I976" s="59"/>
      <c r="J976" s="67"/>
      <c r="K976" s="67"/>
      <c r="L976" s="67"/>
      <c r="M976" s="192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</row>
    <row r="977" spans="1:27" ht="12.75">
      <c r="A977" s="59"/>
      <c r="B977" s="59"/>
      <c r="C977" s="128"/>
      <c r="D977" s="59"/>
      <c r="E977" s="128"/>
      <c r="F977" s="59"/>
      <c r="G977" s="59"/>
      <c r="H977" s="59"/>
      <c r="I977" s="59"/>
      <c r="J977" s="67"/>
      <c r="K977" s="67"/>
      <c r="L977" s="67"/>
      <c r="M977" s="192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</row>
    <row r="978" spans="1:27" ht="12.75">
      <c r="A978" s="59"/>
      <c r="B978" s="59"/>
      <c r="C978" s="128"/>
      <c r="D978" s="59"/>
      <c r="E978" s="128"/>
      <c r="F978" s="59"/>
      <c r="G978" s="59"/>
      <c r="H978" s="59"/>
      <c r="I978" s="59"/>
      <c r="J978" s="67"/>
      <c r="K978" s="67"/>
      <c r="L978" s="67"/>
      <c r="M978" s="192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</row>
    <row r="979" spans="1:27" ht="12.75">
      <c r="A979" s="59"/>
      <c r="B979" s="59"/>
      <c r="C979" s="128"/>
      <c r="D979" s="59"/>
      <c r="E979" s="128"/>
      <c r="F979" s="59"/>
      <c r="G979" s="59"/>
      <c r="H979" s="59"/>
      <c r="I979" s="59"/>
      <c r="J979" s="67"/>
      <c r="K979" s="67"/>
      <c r="L979" s="67"/>
      <c r="M979" s="192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</row>
    <row r="980" spans="1:27" ht="12.75">
      <c r="A980" s="59"/>
      <c r="B980" s="59"/>
      <c r="C980" s="128"/>
      <c r="D980" s="59"/>
      <c r="E980" s="128"/>
      <c r="F980" s="59"/>
      <c r="G980" s="59"/>
      <c r="H980" s="59"/>
      <c r="I980" s="59"/>
      <c r="J980" s="67"/>
      <c r="K980" s="67"/>
      <c r="L980" s="67"/>
      <c r="M980" s="192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</row>
    <row r="981" spans="1:27" ht="12.75">
      <c r="A981" s="59"/>
      <c r="B981" s="59"/>
      <c r="C981" s="128"/>
      <c r="D981" s="59"/>
      <c r="E981" s="128"/>
      <c r="F981" s="59"/>
      <c r="G981" s="59"/>
      <c r="H981" s="59"/>
      <c r="I981" s="59"/>
      <c r="J981" s="67"/>
      <c r="K981" s="67"/>
      <c r="L981" s="67"/>
      <c r="M981" s="192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</row>
    <row r="982" spans="1:27" ht="12.75">
      <c r="A982" s="59"/>
      <c r="B982" s="59"/>
      <c r="C982" s="128"/>
      <c r="D982" s="59"/>
      <c r="E982" s="128"/>
      <c r="F982" s="59"/>
      <c r="G982" s="59"/>
      <c r="H982" s="59"/>
      <c r="I982" s="59"/>
      <c r="J982" s="67"/>
      <c r="K982" s="67"/>
      <c r="L982" s="67"/>
      <c r="M982" s="192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</row>
    <row r="983" spans="1:27" ht="12.75">
      <c r="A983" s="59"/>
      <c r="B983" s="59"/>
      <c r="C983" s="128"/>
      <c r="D983" s="59"/>
      <c r="E983" s="128"/>
      <c r="F983" s="59"/>
      <c r="G983" s="59"/>
      <c r="H983" s="59"/>
      <c r="I983" s="59"/>
      <c r="J983" s="67"/>
      <c r="K983" s="67"/>
      <c r="L983" s="67"/>
      <c r="M983" s="192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</row>
    <row r="984" spans="1:27" ht="12.75">
      <c r="A984" s="59"/>
      <c r="B984" s="59"/>
      <c r="C984" s="128"/>
      <c r="D984" s="59"/>
      <c r="E984" s="128"/>
      <c r="F984" s="59"/>
      <c r="G984" s="59"/>
      <c r="H984" s="59"/>
      <c r="I984" s="59"/>
      <c r="J984" s="67"/>
      <c r="K984" s="67"/>
      <c r="L984" s="67"/>
      <c r="M984" s="192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</row>
    <row r="985" spans="1:27" ht="12.75">
      <c r="A985" s="59"/>
      <c r="B985" s="59"/>
      <c r="C985" s="128"/>
      <c r="D985" s="59"/>
      <c r="E985" s="128"/>
      <c r="F985" s="59"/>
      <c r="G985" s="59"/>
      <c r="H985" s="59"/>
      <c r="I985" s="59"/>
      <c r="J985" s="67"/>
      <c r="K985" s="67"/>
      <c r="L985" s="67"/>
      <c r="M985" s="192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</row>
    <row r="986" spans="1:27" ht="12.75">
      <c r="A986" s="59"/>
      <c r="B986" s="59"/>
      <c r="C986" s="128"/>
      <c r="D986" s="59"/>
      <c r="E986" s="128"/>
      <c r="F986" s="59"/>
      <c r="G986" s="59"/>
      <c r="H986" s="59"/>
      <c r="I986" s="59"/>
      <c r="J986" s="67"/>
      <c r="K986" s="67"/>
      <c r="L986" s="67"/>
      <c r="M986" s="192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</row>
    <row r="987" spans="1:27" ht="12.75">
      <c r="A987" s="59"/>
      <c r="B987" s="59"/>
      <c r="C987" s="128"/>
      <c r="D987" s="59"/>
      <c r="E987" s="128"/>
      <c r="F987" s="59"/>
      <c r="G987" s="59"/>
      <c r="H987" s="59"/>
      <c r="I987" s="59"/>
      <c r="J987" s="67"/>
      <c r="K987" s="67"/>
      <c r="L987" s="67"/>
      <c r="M987" s="192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</row>
    <row r="988" spans="1:27" ht="12.75">
      <c r="A988" s="59"/>
      <c r="B988" s="59"/>
      <c r="C988" s="128"/>
      <c r="D988" s="59"/>
      <c r="E988" s="128"/>
      <c r="F988" s="59"/>
      <c r="G988" s="59"/>
      <c r="H988" s="59"/>
      <c r="I988" s="59"/>
      <c r="J988" s="67"/>
      <c r="K988" s="67"/>
      <c r="L988" s="67"/>
      <c r="M988" s="192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</row>
    <row r="989" spans="1:27" ht="12.75">
      <c r="A989" s="59"/>
      <c r="B989" s="59"/>
      <c r="C989" s="128"/>
      <c r="D989" s="59"/>
      <c r="E989" s="128"/>
      <c r="F989" s="59"/>
      <c r="G989" s="59"/>
      <c r="H989" s="59"/>
      <c r="I989" s="59"/>
      <c r="J989" s="67"/>
      <c r="K989" s="67"/>
      <c r="L989" s="67"/>
      <c r="M989" s="192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</row>
    <row r="990" spans="1:27" ht="12.75">
      <c r="A990" s="59"/>
      <c r="B990" s="59"/>
      <c r="C990" s="128"/>
      <c r="D990" s="59"/>
      <c r="E990" s="128"/>
      <c r="F990" s="59"/>
      <c r="G990" s="59"/>
      <c r="H990" s="59"/>
      <c r="I990" s="59"/>
      <c r="J990" s="67"/>
      <c r="K990" s="67"/>
      <c r="L990" s="67"/>
      <c r="M990" s="192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</row>
    <row r="991" spans="1:27" ht="12.75">
      <c r="A991" s="59"/>
      <c r="B991" s="59"/>
      <c r="C991" s="128"/>
      <c r="D991" s="59"/>
      <c r="E991" s="128"/>
      <c r="F991" s="59"/>
      <c r="G991" s="59"/>
      <c r="H991" s="59"/>
      <c r="I991" s="59"/>
      <c r="J991" s="67"/>
      <c r="K991" s="67"/>
      <c r="L991" s="67"/>
      <c r="M991" s="192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</row>
    <row r="992" spans="1:27" ht="12.75">
      <c r="A992" s="59"/>
      <c r="B992" s="59"/>
      <c r="C992" s="128"/>
      <c r="D992" s="59"/>
      <c r="E992" s="128"/>
      <c r="F992" s="59"/>
      <c r="G992" s="59"/>
      <c r="H992" s="59"/>
      <c r="I992" s="59"/>
      <c r="J992" s="67"/>
      <c r="K992" s="67"/>
      <c r="L992" s="67"/>
      <c r="M992" s="192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</row>
    <row r="993" spans="1:27" ht="12.75">
      <c r="A993" s="59"/>
      <c r="B993" s="59"/>
      <c r="C993" s="128"/>
      <c r="D993" s="59"/>
      <c r="E993" s="128"/>
      <c r="F993" s="59"/>
      <c r="G993" s="59"/>
      <c r="H993" s="59"/>
      <c r="I993" s="59"/>
      <c r="J993" s="67"/>
      <c r="K993" s="67"/>
      <c r="L993" s="67"/>
      <c r="M993" s="192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</row>
    <row r="994" spans="1:27" ht="12.75">
      <c r="A994" s="59"/>
      <c r="B994" s="59"/>
      <c r="C994" s="128"/>
      <c r="D994" s="59"/>
      <c r="E994" s="128"/>
      <c r="F994" s="59"/>
      <c r="G994" s="59"/>
      <c r="H994" s="59"/>
      <c r="I994" s="59"/>
      <c r="J994" s="67"/>
      <c r="K994" s="67"/>
      <c r="L994" s="67"/>
      <c r="M994" s="192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</row>
    <row r="995" spans="1:27" ht="12.75">
      <c r="A995" s="59"/>
      <c r="B995" s="59"/>
      <c r="C995" s="128"/>
      <c r="D995" s="59"/>
      <c r="E995" s="128"/>
      <c r="F995" s="59"/>
      <c r="G995" s="59"/>
      <c r="H995" s="59"/>
      <c r="I995" s="59"/>
      <c r="J995" s="67"/>
      <c r="K995" s="67"/>
      <c r="L995" s="67"/>
      <c r="M995" s="192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</row>
    <row r="996" spans="1:27" ht="12.75">
      <c r="A996" s="59"/>
      <c r="B996" s="59"/>
      <c r="C996" s="128"/>
      <c r="D996" s="59"/>
      <c r="E996" s="128"/>
      <c r="F996" s="59"/>
      <c r="G996" s="59"/>
      <c r="H996" s="59"/>
      <c r="I996" s="59"/>
      <c r="J996" s="67"/>
      <c r="K996" s="67"/>
      <c r="L996" s="67"/>
      <c r="M996" s="192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</row>
    <row r="997" spans="1:27" ht="12.75">
      <c r="A997" s="59"/>
      <c r="B997" s="59"/>
      <c r="C997" s="128"/>
      <c r="D997" s="59"/>
      <c r="E997" s="128"/>
      <c r="F997" s="59"/>
      <c r="G997" s="59"/>
      <c r="H997" s="59"/>
      <c r="I997" s="59"/>
      <c r="J997" s="67"/>
      <c r="K997" s="67"/>
      <c r="L997" s="67"/>
      <c r="M997" s="192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</row>
    <row r="998" spans="1:27" ht="12.75">
      <c r="A998" s="59"/>
      <c r="B998" s="59"/>
      <c r="C998" s="128"/>
      <c r="D998" s="59"/>
      <c r="E998" s="128"/>
      <c r="F998" s="59"/>
      <c r="G998" s="59"/>
      <c r="H998" s="59"/>
      <c r="I998" s="59"/>
      <c r="J998" s="67"/>
      <c r="K998" s="67"/>
      <c r="L998" s="67"/>
      <c r="M998" s="192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</row>
    <row r="999" spans="1:27" ht="12.75">
      <c r="A999" s="59"/>
      <c r="B999" s="59"/>
      <c r="C999" s="128"/>
      <c r="D999" s="59"/>
      <c r="E999" s="128"/>
      <c r="F999" s="59"/>
      <c r="G999" s="59"/>
      <c r="H999" s="59"/>
      <c r="I999" s="59"/>
      <c r="J999" s="67"/>
      <c r="K999" s="67"/>
      <c r="L999" s="67"/>
      <c r="M999" s="192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</row>
    <row r="1000" spans="1:27" ht="12.75">
      <c r="A1000" s="59"/>
      <c r="B1000" s="59"/>
      <c r="C1000" s="128"/>
      <c r="D1000" s="59"/>
      <c r="E1000" s="128"/>
      <c r="F1000" s="59"/>
      <c r="G1000" s="59"/>
      <c r="H1000" s="59"/>
      <c r="I1000" s="59"/>
      <c r="J1000" s="67"/>
      <c r="K1000" s="67"/>
      <c r="L1000" s="67"/>
      <c r="M1000" s="192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</row>
    <row r="1001" spans="1:27" ht="12.75">
      <c r="A1001" s="59"/>
      <c r="B1001" s="59"/>
      <c r="C1001" s="128"/>
      <c r="D1001" s="59"/>
      <c r="E1001" s="128"/>
      <c r="F1001" s="59"/>
      <c r="G1001" s="59"/>
      <c r="H1001" s="59"/>
      <c r="I1001" s="59"/>
      <c r="J1001" s="67"/>
      <c r="K1001" s="67"/>
      <c r="L1001" s="67"/>
      <c r="M1001" s="192"/>
      <c r="N1001" s="59"/>
      <c r="O1001" s="59"/>
      <c r="P1001" s="59"/>
      <c r="Q1001" s="59"/>
      <c r="R1001" s="59"/>
      <c r="S1001" s="59"/>
      <c r="T1001" s="59"/>
      <c r="U1001" s="59"/>
      <c r="V1001" s="59"/>
      <c r="W1001" s="59"/>
      <c r="X1001" s="59"/>
      <c r="Y1001" s="59"/>
      <c r="Z1001" s="59"/>
      <c r="AA1001" s="59"/>
    </row>
    <row r="1002" spans="1:27" ht="12.75">
      <c r="A1002" s="59"/>
      <c r="B1002" s="59"/>
      <c r="C1002" s="128"/>
      <c r="D1002" s="59"/>
      <c r="E1002" s="128"/>
      <c r="F1002" s="59"/>
      <c r="G1002" s="59"/>
      <c r="H1002" s="59"/>
      <c r="I1002" s="59"/>
      <c r="J1002" s="67"/>
      <c r="K1002" s="67"/>
      <c r="L1002" s="67"/>
      <c r="M1002" s="192"/>
      <c r="N1002" s="59"/>
      <c r="O1002" s="59"/>
      <c r="P1002" s="59"/>
      <c r="Q1002" s="59"/>
      <c r="R1002" s="59"/>
      <c r="S1002" s="59"/>
      <c r="T1002" s="59"/>
      <c r="U1002" s="59"/>
      <c r="V1002" s="59"/>
      <c r="W1002" s="59"/>
      <c r="X1002" s="59"/>
      <c r="Y1002" s="59"/>
      <c r="Z1002" s="59"/>
      <c r="AA1002" s="59"/>
    </row>
    <row r="1003" spans="1:27" ht="12.75">
      <c r="A1003" s="59"/>
      <c r="B1003" s="59"/>
      <c r="C1003" s="128"/>
      <c r="D1003" s="59"/>
      <c r="E1003" s="128"/>
      <c r="F1003" s="59"/>
      <c r="G1003" s="59"/>
      <c r="H1003" s="59"/>
      <c r="I1003" s="59"/>
      <c r="J1003" s="67"/>
      <c r="K1003" s="67"/>
      <c r="L1003" s="67"/>
      <c r="M1003" s="192"/>
      <c r="N1003" s="59"/>
      <c r="O1003" s="59"/>
      <c r="P1003" s="59"/>
      <c r="Q1003" s="59"/>
      <c r="R1003" s="59"/>
      <c r="S1003" s="59"/>
      <c r="T1003" s="59"/>
      <c r="U1003" s="59"/>
      <c r="V1003" s="59"/>
      <c r="W1003" s="59"/>
      <c r="X1003" s="59"/>
      <c r="Y1003" s="59"/>
      <c r="Z1003" s="59"/>
      <c r="AA1003" s="59"/>
    </row>
    <row r="1004" spans="1:27" ht="12.75">
      <c r="A1004" s="59"/>
      <c r="B1004" s="59"/>
      <c r="C1004" s="128"/>
      <c r="D1004" s="59"/>
      <c r="E1004" s="128"/>
      <c r="F1004" s="59"/>
      <c r="G1004" s="59"/>
      <c r="H1004" s="59"/>
      <c r="I1004" s="59"/>
      <c r="J1004" s="67"/>
      <c r="K1004" s="67"/>
      <c r="L1004" s="67"/>
      <c r="M1004" s="192"/>
      <c r="N1004" s="59"/>
      <c r="O1004" s="59"/>
      <c r="P1004" s="59"/>
      <c r="Q1004" s="59"/>
      <c r="R1004" s="59"/>
      <c r="S1004" s="59"/>
      <c r="T1004" s="59"/>
      <c r="U1004" s="59"/>
      <c r="V1004" s="59"/>
      <c r="W1004" s="59"/>
      <c r="X1004" s="59"/>
      <c r="Y1004" s="59"/>
      <c r="Z1004" s="59"/>
      <c r="AA1004" s="59"/>
    </row>
    <row r="1005" spans="1:27" ht="13.5" thickBot="1">
      <c r="A1005" s="59"/>
      <c r="B1005" s="59"/>
      <c r="C1005" s="128"/>
      <c r="D1005" s="59"/>
      <c r="E1005" s="128"/>
      <c r="F1005" s="59"/>
      <c r="G1005" s="59"/>
      <c r="H1005" s="59"/>
      <c r="I1005" s="59"/>
      <c r="J1005" s="67"/>
      <c r="K1005" s="67"/>
      <c r="L1005" s="67"/>
      <c r="M1005" s="192"/>
      <c r="N1005" s="59"/>
      <c r="O1005" s="59"/>
      <c r="P1005" s="59"/>
      <c r="Q1005" s="59"/>
      <c r="R1005" s="59"/>
      <c r="S1005" s="59"/>
      <c r="T1005" s="59"/>
      <c r="U1005" s="59"/>
      <c r="V1005" s="59"/>
      <c r="W1005" s="59"/>
      <c r="X1005" s="59"/>
      <c r="Y1005" s="59"/>
      <c r="Z1005" s="59"/>
      <c r="AA1005" s="59"/>
    </row>
    <row r="1006" spans="1:27" ht="14.25" thickTop="1" thickBot="1">
      <c r="A1006" s="59"/>
      <c r="B1006" s="59"/>
      <c r="C1006" s="129"/>
      <c r="D1006" s="59"/>
      <c r="E1006" s="128"/>
      <c r="F1006" s="59"/>
      <c r="G1006" s="59"/>
      <c r="H1006" s="80"/>
      <c r="I1006" s="59"/>
      <c r="J1006" s="67"/>
      <c r="K1006" s="67"/>
      <c r="L1006" s="67"/>
      <c r="M1006" s="192"/>
      <c r="N1006" s="59"/>
      <c r="O1006" s="59"/>
      <c r="P1006" s="59"/>
      <c r="Q1006" s="59"/>
      <c r="R1006" s="59"/>
      <c r="S1006" s="59"/>
      <c r="T1006" s="59"/>
      <c r="U1006" s="59"/>
      <c r="V1006" s="59"/>
      <c r="W1006" s="59"/>
      <c r="X1006" s="59"/>
      <c r="Y1006" s="59"/>
      <c r="Z1006" s="59"/>
      <c r="AA1006" s="59"/>
    </row>
  </sheetData>
  <mergeCells count="4">
    <mergeCell ref="F33:H36"/>
    <mergeCell ref="E42:F42"/>
    <mergeCell ref="D273:D277"/>
    <mergeCell ref="F273:F277"/>
  </mergeCells>
  <printOptions horizontalCentered="1" gridLines="1"/>
  <pageMargins left="0" right="0" top="0.10413476263399694" bottom="0.26" header="0" footer="0"/>
  <pageSetup scale="86" pageOrder="overThenDown"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6DF6-E9C5-45BB-8B72-08CEF87CD803}">
  <sheetPr codeName="Sheet6">
    <outlinePr summaryBelow="0" summaryRight="0"/>
  </sheetPr>
  <dimension ref="A1:X1006"/>
  <sheetViews>
    <sheetView showGridLines="0" workbookViewId="0">
      <pane ySplit="1" topLeftCell="A23" activePane="bottomLeft" state="frozen"/>
      <selection pane="bottomLeft" activeCell="J23" sqref="J23"/>
    </sheetView>
  </sheetViews>
  <sheetFormatPr defaultColWidth="12.5703125" defaultRowHeight="15.75" customHeight="1"/>
  <cols>
    <col min="1" max="1" width="12.5703125" style="60" customWidth="1"/>
    <col min="2" max="2" width="25.7109375" style="60" customWidth="1"/>
    <col min="3" max="16384" width="12.5703125" style="60"/>
  </cols>
  <sheetData>
    <row r="1" spans="1:24" ht="24.7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4.75" customHeight="1" thickBot="1">
      <c r="A2" s="76">
        <v>45170</v>
      </c>
      <c r="B2" s="77" t="s">
        <v>219</v>
      </c>
      <c r="C2" s="78">
        <v>0.33333333333333331</v>
      </c>
      <c r="D2" s="79">
        <v>1</v>
      </c>
      <c r="E2" s="78">
        <v>0.75</v>
      </c>
      <c r="F2" s="79">
        <f t="shared" ref="F2:F32" si="0">(E2-C2) *24-(D2)</f>
        <v>9</v>
      </c>
      <c r="G2" s="79">
        <f>(F2-$S$12)</f>
        <v>0</v>
      </c>
      <c r="H2" s="80">
        <v>250</v>
      </c>
      <c r="I2" s="66"/>
      <c r="J2" s="66"/>
      <c r="K2" s="66"/>
      <c r="L2" s="66"/>
      <c r="M2" s="66"/>
      <c r="N2" s="66"/>
      <c r="O2" s="66"/>
      <c r="P2" s="66"/>
      <c r="Q2" s="66"/>
      <c r="R2" s="66"/>
      <c r="S2" s="81"/>
      <c r="T2" s="81"/>
      <c r="U2" s="81"/>
      <c r="V2" s="81"/>
      <c r="W2" s="81"/>
      <c r="X2" s="66"/>
    </row>
    <row r="3" spans="1:24" ht="24.75" customHeight="1" thickTop="1" thickBot="1">
      <c r="A3" s="76">
        <v>45171</v>
      </c>
      <c r="B3" s="77"/>
      <c r="C3" s="78">
        <v>0.33333333333333331</v>
      </c>
      <c r="D3" s="79">
        <v>1</v>
      </c>
      <c r="E3" s="78">
        <v>0.75</v>
      </c>
      <c r="F3" s="79">
        <f t="shared" si="0"/>
        <v>9</v>
      </c>
      <c r="G3" s="79">
        <f>(F3-$S$12)</f>
        <v>0</v>
      </c>
      <c r="H3" s="80">
        <v>250</v>
      </c>
      <c r="I3" s="66"/>
      <c r="J3" s="66"/>
      <c r="K3" s="66"/>
      <c r="L3" s="66"/>
      <c r="M3" s="66"/>
      <c r="N3" s="66"/>
      <c r="O3" s="66"/>
      <c r="P3" s="66"/>
      <c r="Q3" s="66"/>
      <c r="R3" s="66"/>
      <c r="S3" s="82"/>
      <c r="T3" s="82"/>
      <c r="U3" s="82"/>
      <c r="V3" s="82"/>
      <c r="W3" s="82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82"/>
      <c r="T4" s="83"/>
      <c r="U4" s="84" t="s">
        <v>54</v>
      </c>
      <c r="V4" s="83"/>
      <c r="W4" s="83"/>
      <c r="X4" s="66"/>
    </row>
    <row r="5" spans="1:24" ht="24.75" customHeight="1" thickTop="1" thickBot="1">
      <c r="A5" s="76">
        <v>45173</v>
      </c>
      <c r="B5" s="77" t="s">
        <v>58</v>
      </c>
      <c r="C5" s="78">
        <v>0.33333333333333331</v>
      </c>
      <c r="D5" s="79">
        <v>1</v>
      </c>
      <c r="E5" s="78">
        <v>0.75</v>
      </c>
      <c r="F5" s="79">
        <f t="shared" si="0"/>
        <v>9</v>
      </c>
      <c r="G5" s="79">
        <f>(F5-$S$12)</f>
        <v>0</v>
      </c>
      <c r="H5" s="80">
        <v>250</v>
      </c>
      <c r="I5" s="66"/>
      <c r="J5" s="66" t="s">
        <v>0</v>
      </c>
      <c r="K5" s="66"/>
      <c r="L5" s="66"/>
      <c r="M5" s="66"/>
      <c r="N5" s="66"/>
      <c r="O5" s="66"/>
      <c r="P5" s="66"/>
      <c r="Q5" s="66"/>
      <c r="R5" s="66"/>
      <c r="S5" s="82"/>
      <c r="T5" s="82"/>
      <c r="U5" s="82" t="s">
        <v>55</v>
      </c>
      <c r="V5" s="82"/>
      <c r="W5" s="82"/>
      <c r="X5" s="66"/>
    </row>
    <row r="6" spans="1:24" ht="24.75" customHeight="1" thickTop="1" thickBot="1">
      <c r="A6" s="76">
        <v>45174</v>
      </c>
      <c r="B6" s="77" t="s">
        <v>143</v>
      </c>
      <c r="C6" s="78">
        <v>0.29166666666666669</v>
      </c>
      <c r="D6" s="79">
        <v>1</v>
      </c>
      <c r="E6" s="78">
        <v>0.79166666666666663</v>
      </c>
      <c r="F6" s="79">
        <f t="shared" si="0"/>
        <v>10.999999999999998</v>
      </c>
      <c r="G6" s="79">
        <f>(F6-$S$12)</f>
        <v>1.9999999999999982</v>
      </c>
      <c r="H6" s="80">
        <v>300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82"/>
      <c r="T6" s="82"/>
      <c r="U6" s="85" t="s">
        <v>56</v>
      </c>
      <c r="V6" s="82"/>
      <c r="W6" s="82"/>
      <c r="X6" s="66"/>
    </row>
    <row r="7" spans="1:24" ht="24.75" customHeight="1" thickTop="1" thickBot="1">
      <c r="A7" s="76">
        <v>45175</v>
      </c>
      <c r="B7" s="77" t="s">
        <v>193</v>
      </c>
      <c r="C7" s="78">
        <v>0.33333333333333331</v>
      </c>
      <c r="D7" s="79">
        <v>1</v>
      </c>
      <c r="E7" s="78">
        <v>0.75</v>
      </c>
      <c r="F7" s="79">
        <f t="shared" si="0"/>
        <v>9</v>
      </c>
      <c r="G7" s="79">
        <f>(F7-$S$12)</f>
        <v>0</v>
      </c>
      <c r="H7" s="80">
        <v>300</v>
      </c>
      <c r="I7" s="86"/>
      <c r="J7" s="86"/>
      <c r="K7" s="86"/>
      <c r="L7" s="86"/>
      <c r="M7" s="86"/>
      <c r="N7" s="86"/>
      <c r="O7" s="86"/>
      <c r="P7" s="86"/>
      <c r="Q7" s="86"/>
      <c r="R7" s="86"/>
      <c r="S7" s="82"/>
      <c r="T7" s="82"/>
      <c r="U7" s="82"/>
      <c r="V7" s="83"/>
      <c r="W7" s="83"/>
      <c r="X7" s="86"/>
    </row>
    <row r="8" spans="1:24" ht="24.75" customHeight="1" thickTop="1" thickBot="1">
      <c r="A8" s="76">
        <v>45176</v>
      </c>
      <c r="B8" s="77" t="s">
        <v>193</v>
      </c>
      <c r="C8" s="78">
        <v>0.33333333333333331</v>
      </c>
      <c r="D8" s="79">
        <v>1</v>
      </c>
      <c r="E8" s="78">
        <v>0.75</v>
      </c>
      <c r="F8" s="79">
        <f t="shared" si="0"/>
        <v>9</v>
      </c>
      <c r="G8" s="79">
        <f>(F8-$S$12)</f>
        <v>0</v>
      </c>
      <c r="H8" s="80">
        <v>300</v>
      </c>
      <c r="I8" s="87"/>
      <c r="J8" s="87"/>
      <c r="K8" s="87"/>
      <c r="L8" s="87"/>
      <c r="M8" s="87"/>
      <c r="N8" s="87"/>
      <c r="O8" s="87"/>
      <c r="P8" s="87"/>
      <c r="Q8" s="87"/>
      <c r="R8" s="87"/>
      <c r="S8" s="83"/>
      <c r="T8" s="83"/>
      <c r="U8" s="83" t="s">
        <v>57</v>
      </c>
      <c r="V8" s="83"/>
      <c r="W8" s="83"/>
      <c r="X8" s="87"/>
    </row>
    <row r="9" spans="1:24" ht="24.75" customHeight="1" thickTop="1" thickBot="1">
      <c r="A9" s="76">
        <v>45177</v>
      </c>
      <c r="B9" s="77" t="s">
        <v>221</v>
      </c>
      <c r="C9" s="78">
        <v>0.33333333333333331</v>
      </c>
      <c r="D9" s="79">
        <v>2</v>
      </c>
      <c r="E9" s="78">
        <v>0.75</v>
      </c>
      <c r="F9" s="79">
        <f t="shared" si="0"/>
        <v>8</v>
      </c>
      <c r="G9" s="79"/>
      <c r="H9" s="80">
        <v>250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2"/>
      <c r="T9" s="82"/>
      <c r="U9" s="82"/>
      <c r="V9" s="83"/>
      <c r="W9" s="83"/>
      <c r="X9" s="86"/>
    </row>
    <row r="10" spans="1:24" ht="24.75" customHeight="1" thickTop="1" thickBot="1">
      <c r="A10" s="76">
        <v>45178</v>
      </c>
      <c r="B10" s="77" t="s">
        <v>58</v>
      </c>
      <c r="C10" s="78">
        <v>0.33333333333333331</v>
      </c>
      <c r="D10" s="79">
        <v>1</v>
      </c>
      <c r="E10" s="78">
        <v>0.70833333333333337</v>
      </c>
      <c r="F10" s="79">
        <f t="shared" si="0"/>
        <v>8.0000000000000018</v>
      </c>
      <c r="G10" s="79"/>
      <c r="H10" s="80">
        <v>250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>
        <v>50</v>
      </c>
      <c r="T10" s="88"/>
      <c r="U10" s="82"/>
      <c r="V10" s="82"/>
      <c r="W10" s="82"/>
      <c r="X10" s="86"/>
    </row>
    <row r="11" spans="1:24" ht="24.75" customHeight="1" thickTop="1" thickBot="1">
      <c r="A11" s="76">
        <v>45179</v>
      </c>
      <c r="B11" s="80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9">
        <v>9</v>
      </c>
      <c r="T11" s="88"/>
      <c r="U11" s="83"/>
      <c r="V11" s="83"/>
      <c r="W11" s="83"/>
      <c r="X11" s="87"/>
    </row>
    <row r="12" spans="1:24" ht="24.75" customHeight="1" thickTop="1" thickBot="1">
      <c r="A12" s="76">
        <v>45180</v>
      </c>
      <c r="B12" s="80" t="s">
        <v>58</v>
      </c>
      <c r="C12" s="78">
        <v>0.33333333333333331</v>
      </c>
      <c r="D12" s="79">
        <v>1</v>
      </c>
      <c r="E12" s="78">
        <v>0.75</v>
      </c>
      <c r="F12" s="79">
        <f t="shared" si="0"/>
        <v>9</v>
      </c>
      <c r="G12" s="79">
        <f t="shared" ref="G12:G24" si="1">(F12-$S$12)</f>
        <v>0</v>
      </c>
      <c r="H12" s="80">
        <v>250</v>
      </c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90">
        <f>MIN(9,H11)</f>
        <v>9</v>
      </c>
      <c r="T12" s="91"/>
      <c r="U12" s="92"/>
      <c r="V12" s="83"/>
      <c r="W12" s="83"/>
      <c r="X12" s="87"/>
    </row>
    <row r="13" spans="1:24" ht="24.75" customHeight="1" thickTop="1" thickBot="1">
      <c r="A13" s="76">
        <v>45181</v>
      </c>
      <c r="B13" s="80" t="s">
        <v>262</v>
      </c>
      <c r="C13" s="78">
        <v>0.33333333333333331</v>
      </c>
      <c r="D13" s="79">
        <v>1</v>
      </c>
      <c r="E13" s="78">
        <v>0.75</v>
      </c>
      <c r="F13" s="79">
        <f t="shared" si="0"/>
        <v>9</v>
      </c>
      <c r="G13" s="79">
        <f t="shared" si="1"/>
        <v>0</v>
      </c>
      <c r="H13" s="80">
        <v>300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91"/>
      <c r="T13" s="91"/>
      <c r="U13" s="90"/>
      <c r="V13" s="83"/>
      <c r="W13" s="83"/>
      <c r="X13" s="87"/>
    </row>
    <row r="14" spans="1:24" ht="24.75" customHeight="1" thickTop="1" thickBot="1">
      <c r="A14" s="76">
        <v>45182</v>
      </c>
      <c r="B14" s="80" t="s">
        <v>263</v>
      </c>
      <c r="C14" s="78">
        <v>0.33333333333333331</v>
      </c>
      <c r="D14" s="79">
        <v>1</v>
      </c>
      <c r="E14" s="78">
        <v>0.79166666666666663</v>
      </c>
      <c r="F14" s="79">
        <f t="shared" si="0"/>
        <v>10</v>
      </c>
      <c r="G14" s="79">
        <f t="shared" si="1"/>
        <v>1</v>
      </c>
      <c r="H14" s="80">
        <v>300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83"/>
      <c r="T14" s="83"/>
      <c r="U14" s="83"/>
      <c r="V14" s="83"/>
      <c r="W14" s="83"/>
      <c r="X14" s="66"/>
    </row>
    <row r="15" spans="1:24" ht="24.75" customHeight="1" thickTop="1" thickBot="1">
      <c r="A15" s="76">
        <v>45183</v>
      </c>
      <c r="B15" s="77" t="s">
        <v>264</v>
      </c>
      <c r="C15" s="78">
        <v>0.33333333333333331</v>
      </c>
      <c r="D15" s="79">
        <v>1</v>
      </c>
      <c r="E15" s="78">
        <v>0.72916666666666663</v>
      </c>
      <c r="F15" s="79">
        <f t="shared" si="0"/>
        <v>8.5</v>
      </c>
      <c r="G15" s="79"/>
      <c r="H15" s="80">
        <v>250</v>
      </c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3"/>
      <c r="T15" s="83"/>
      <c r="U15" s="83"/>
      <c r="V15" s="83"/>
      <c r="W15" s="83"/>
      <c r="X15" s="87"/>
    </row>
    <row r="16" spans="1:24" ht="24.75" customHeight="1" thickTop="1" thickBot="1">
      <c r="A16" s="76">
        <v>45184</v>
      </c>
      <c r="B16" s="77"/>
      <c r="C16" s="78"/>
      <c r="D16" s="79"/>
      <c r="E16" s="78"/>
      <c r="F16" s="79">
        <f t="shared" si="0"/>
        <v>0</v>
      </c>
      <c r="G16" s="79"/>
      <c r="H16" s="80"/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66"/>
      <c r="T16" s="66"/>
      <c r="U16" s="66"/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66"/>
      <c r="T17" s="66"/>
      <c r="U17" s="66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0.33333333333333331</v>
      </c>
      <c r="D19" s="79">
        <v>1</v>
      </c>
      <c r="E19" s="78">
        <v>0.79166666666666663</v>
      </c>
      <c r="F19" s="79">
        <f t="shared" si="0"/>
        <v>10</v>
      </c>
      <c r="G19" s="79">
        <f t="shared" si="1"/>
        <v>1</v>
      </c>
      <c r="H19" s="80">
        <v>250</v>
      </c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 t="s">
        <v>58</v>
      </c>
      <c r="C20" s="78">
        <v>0.33333333333333331</v>
      </c>
      <c r="D20" s="79">
        <v>1</v>
      </c>
      <c r="E20" s="78">
        <v>0.75</v>
      </c>
      <c r="F20" s="79">
        <f t="shared" si="0"/>
        <v>9</v>
      </c>
      <c r="G20" s="79">
        <f t="shared" si="1"/>
        <v>0</v>
      </c>
      <c r="H20" s="80">
        <v>250</v>
      </c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 t="s">
        <v>272</v>
      </c>
      <c r="C21" s="78">
        <v>0.33333333333333331</v>
      </c>
      <c r="D21" s="79">
        <v>1</v>
      </c>
      <c r="E21" s="78">
        <v>0.75</v>
      </c>
      <c r="F21" s="79">
        <f t="shared" si="0"/>
        <v>9</v>
      </c>
      <c r="G21" s="79">
        <f t="shared" si="1"/>
        <v>0</v>
      </c>
      <c r="H21" s="80">
        <v>250</v>
      </c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 t="s">
        <v>272</v>
      </c>
      <c r="C22" s="78">
        <v>0.33333333333333331</v>
      </c>
      <c r="D22" s="79">
        <v>1</v>
      </c>
      <c r="E22" s="78">
        <v>0.75</v>
      </c>
      <c r="F22" s="79">
        <f t="shared" si="0"/>
        <v>9</v>
      </c>
      <c r="G22" s="79">
        <f t="shared" si="1"/>
        <v>0</v>
      </c>
      <c r="H22" s="80">
        <v>250</v>
      </c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 t="s">
        <v>58</v>
      </c>
      <c r="C23" s="78">
        <v>0.33333333333333331</v>
      </c>
      <c r="D23" s="79">
        <v>2</v>
      </c>
      <c r="E23" s="78">
        <v>0.75</v>
      </c>
      <c r="F23" s="79">
        <f t="shared" si="0"/>
        <v>8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58</v>
      </c>
      <c r="C24" s="78">
        <v>0.33333333333333331</v>
      </c>
      <c r="D24" s="79"/>
      <c r="E24" s="78">
        <v>0.70833333333333337</v>
      </c>
      <c r="F24" s="79">
        <f t="shared" si="0"/>
        <v>9.0000000000000018</v>
      </c>
      <c r="G24" s="79">
        <f t="shared" si="1"/>
        <v>1.7763568394002505E-15</v>
      </c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66"/>
      <c r="K31" s="66"/>
      <c r="L31" s="66"/>
      <c r="M31" s="66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/>
      <c r="B32" s="77"/>
      <c r="C32" s="78"/>
      <c r="D32" s="79"/>
      <c r="E32" s="78"/>
      <c r="F32" s="79">
        <f t="shared" si="0"/>
        <v>0</v>
      </c>
      <c r="G32" s="79"/>
      <c r="H32" s="80"/>
      <c r="I32" s="66"/>
      <c r="J32" s="95"/>
      <c r="K32" s="95"/>
      <c r="L32" s="95"/>
      <c r="M32" s="87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 thickBot="1">
      <c r="A33" s="96" t="s">
        <v>30</v>
      </c>
      <c r="B33" s="97"/>
      <c r="C33" s="78"/>
      <c r="D33" s="98" t="s">
        <v>60</v>
      </c>
      <c r="E33" s="99"/>
      <c r="F33" s="331" t="s">
        <v>61</v>
      </c>
      <c r="G33" s="328"/>
      <c r="H33" s="328"/>
      <c r="I33" s="66"/>
      <c r="J33" s="95"/>
      <c r="K33" s="95"/>
      <c r="L33" s="95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 thickTop="1">
      <c r="A34" s="93" t="s">
        <v>62</v>
      </c>
      <c r="B34" s="86">
        <f>SUM(B33)</f>
        <v>0</v>
      </c>
      <c r="C34" s="86">
        <f>SUM(H2:H32)</f>
        <v>4500</v>
      </c>
      <c r="D34" s="100">
        <f>B36*D36</f>
        <v>800</v>
      </c>
      <c r="E34" s="86"/>
      <c r="F34" s="328"/>
      <c r="G34" s="328"/>
      <c r="H34" s="328"/>
      <c r="I34" s="101"/>
      <c r="J34" s="95"/>
      <c r="K34" s="95"/>
      <c r="L34" s="95"/>
      <c r="M34" s="66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</row>
    <row r="35" spans="1:24" ht="24.75" customHeight="1" thickBot="1">
      <c r="A35" s="102" t="s">
        <v>34</v>
      </c>
      <c r="B35" s="102" t="s">
        <v>52</v>
      </c>
      <c r="C35" s="75" t="s">
        <v>35</v>
      </c>
      <c r="D35" s="75" t="s">
        <v>63</v>
      </c>
      <c r="E35" s="75" t="s">
        <v>36</v>
      </c>
      <c r="F35" s="328"/>
      <c r="G35" s="328"/>
      <c r="H35" s="328"/>
      <c r="I35" s="66"/>
      <c r="J35" s="81"/>
      <c r="K35" s="81"/>
      <c r="L35" s="81"/>
      <c r="M35" s="81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24.75" customHeight="1" thickBot="1">
      <c r="A36" s="103">
        <f>SUM(F2:F32)</f>
        <v>162.5</v>
      </c>
      <c r="B36" s="103">
        <f>SUM(G2:G32)</f>
        <v>4</v>
      </c>
      <c r="C36" s="80">
        <f>Puntoret!E14</f>
        <v>150</v>
      </c>
      <c r="D36" s="80">
        <f>SUM(C36+S10)</f>
        <v>200</v>
      </c>
      <c r="E36" s="80">
        <f>A36*C36+C34+D34-B34</f>
        <v>29675</v>
      </c>
      <c r="F36" s="329"/>
      <c r="G36" s="329"/>
      <c r="H36" s="329"/>
      <c r="I36" s="66"/>
      <c r="J36" s="104"/>
      <c r="K36" s="104"/>
      <c r="L36" s="104"/>
      <c r="M36" s="83"/>
      <c r="N36" s="95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93"/>
      <c r="B37" s="86"/>
      <c r="C37" s="87"/>
      <c r="D37" s="93"/>
      <c r="E37" s="87"/>
      <c r="F37" s="66"/>
      <c r="G37" s="66"/>
      <c r="H37" s="66"/>
      <c r="I37" s="66"/>
      <c r="J37" s="83"/>
      <c r="K37" s="83"/>
      <c r="L37" s="83"/>
      <c r="M37" s="83"/>
      <c r="N37" s="83"/>
      <c r="O37" s="81"/>
      <c r="P37" s="81"/>
      <c r="Q37" s="81"/>
      <c r="R37" s="66"/>
      <c r="S37" s="66"/>
      <c r="T37" s="66"/>
      <c r="U37" s="66"/>
      <c r="V37" s="66"/>
      <c r="W37" s="66"/>
      <c r="X37" s="66"/>
    </row>
    <row r="38" spans="1:24" ht="24.75" customHeight="1">
      <c r="A38" s="105"/>
      <c r="B38" s="105"/>
      <c r="C38" s="106"/>
      <c r="D38" s="93"/>
      <c r="E38" s="87"/>
      <c r="F38" s="105"/>
      <c r="G38" s="66"/>
      <c r="H38" s="66"/>
      <c r="I38" s="66"/>
      <c r="J38" s="104"/>
      <c r="K38" s="104"/>
      <c r="L38" s="104"/>
      <c r="M38" s="104"/>
      <c r="N38" s="104"/>
      <c r="O38" s="104"/>
      <c r="P38" s="104"/>
      <c r="Q38" s="83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101"/>
      <c r="G39" s="66"/>
      <c r="H39" s="66"/>
      <c r="I39" s="66"/>
      <c r="J39" s="104"/>
      <c r="K39" s="104"/>
      <c r="L39" s="83"/>
      <c r="M39" s="83"/>
      <c r="N39" s="104"/>
      <c r="O39" s="104"/>
      <c r="P39" s="104"/>
      <c r="Q39" s="81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66"/>
      <c r="I40" s="66"/>
      <c r="J40" s="83"/>
      <c r="K40" s="83"/>
      <c r="L40" s="104"/>
      <c r="M40" s="104"/>
      <c r="N40" s="104"/>
      <c r="O40" s="104"/>
      <c r="P40" s="104"/>
      <c r="Q40" s="81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66"/>
      <c r="I41" s="66"/>
      <c r="J41" s="104"/>
      <c r="K41" s="104"/>
      <c r="L41" s="104"/>
      <c r="M41" s="104"/>
      <c r="N41" s="104"/>
      <c r="O41" s="81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66"/>
      <c r="I42" s="66"/>
      <c r="J42" s="104"/>
      <c r="K42" s="104"/>
      <c r="L42" s="104"/>
      <c r="M42" s="83"/>
      <c r="N42" s="83"/>
      <c r="O42" s="81"/>
      <c r="P42" s="81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66"/>
      <c r="I43" s="66"/>
      <c r="J43" s="104"/>
      <c r="K43" s="104"/>
      <c r="L43" s="104"/>
      <c r="M43" s="104"/>
      <c r="N43" s="104"/>
      <c r="O43" s="104"/>
      <c r="P43" s="83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66"/>
      <c r="I44" s="66"/>
      <c r="J44" s="66"/>
      <c r="K44" s="66"/>
      <c r="L44" s="66"/>
      <c r="M44" s="104"/>
      <c r="N44" s="104"/>
      <c r="O44" s="104"/>
      <c r="P44" s="81"/>
      <c r="Q44" s="66"/>
      <c r="R44" s="66"/>
      <c r="S44" s="66"/>
      <c r="T44" s="66"/>
      <c r="U44" s="66"/>
      <c r="V44" s="66"/>
      <c r="W44" s="66"/>
      <c r="X44" s="66"/>
    </row>
    <row r="45" spans="1:24" ht="24.75" customHeight="1">
      <c r="A45" s="66"/>
      <c r="B45" s="66"/>
      <c r="C45" s="87"/>
      <c r="D45" s="93"/>
      <c r="E45" s="87"/>
      <c r="F45" s="87"/>
      <c r="G45" s="66"/>
      <c r="H45" s="66"/>
      <c r="I45" s="66"/>
      <c r="J45" s="66"/>
      <c r="K45" s="66"/>
      <c r="L45" s="66"/>
      <c r="M45" s="104"/>
      <c r="N45" s="104"/>
      <c r="O45" s="104"/>
      <c r="P45" s="81"/>
      <c r="Q45" s="66"/>
      <c r="R45" s="66"/>
      <c r="S45" s="66"/>
      <c r="T45" s="66"/>
      <c r="U45" s="66"/>
      <c r="V45" s="66"/>
      <c r="W45" s="66"/>
      <c r="X45" s="66"/>
    </row>
    <row r="46" spans="1:24" ht="24.75" customHeight="1">
      <c r="A46" s="66"/>
      <c r="B46" s="66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24.75" customHeight="1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24.75" customHeight="1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24.75" customHeight="1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24.75" customHeight="1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24.75" customHeight="1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24.75" customHeight="1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24.75" customHeight="1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24.75" customHeight="1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24.75" customHeight="1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24.75" customHeight="1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24.75" customHeight="1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24.75" customHeight="1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24.75" customHeight="1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24.75" customHeight="1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24.75" customHeight="1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24.75" customHeight="1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24.75" customHeight="1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24.75" customHeight="1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24.75" customHeight="1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24.75" customHeight="1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24.75" customHeight="1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24.75" customHeight="1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24.75" customHeight="1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24.75" customHeight="1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24.75" customHeight="1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24.75" customHeight="1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24.75" customHeight="1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24.75" customHeight="1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24.75" customHeight="1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24.75" customHeight="1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24.75" customHeight="1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24.75" customHeight="1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24.75" customHeight="1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24.75" customHeight="1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24.75" customHeight="1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24.75" customHeight="1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24.75" customHeight="1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24.75" customHeight="1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24.75" customHeight="1">
      <c r="A85" s="101"/>
      <c r="B85" s="107"/>
      <c r="C85" s="108"/>
      <c r="D85" s="109"/>
      <c r="E85" s="87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24.75" customHeight="1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24.75" customHeight="1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24.75" customHeight="1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24.75" customHeight="1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24.75" customHeight="1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24.75" customHeight="1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24.75" customHeight="1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24.75" customHeight="1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24.75" customHeight="1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24.75" customHeight="1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24.75" customHeight="1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24.75" customHeight="1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24.75" customHeight="1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24.75" customHeight="1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24.75" customHeight="1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24.75" customHeight="1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24.75" customHeight="1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24.75" customHeight="1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24.75" customHeight="1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24.75" customHeight="1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24.75" customHeight="1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24.75" customHeight="1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24.75" customHeight="1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24.75" customHeight="1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24.75" customHeight="1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24.75" customHeight="1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24.75" customHeight="1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24.75" customHeight="1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24.75" customHeight="1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24.75" customHeight="1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24.75" customHeight="1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24.75" customHeight="1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24.75" customHeight="1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24.75" customHeight="1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24.75" customHeight="1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24.75" customHeight="1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24.75" customHeight="1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24.75" customHeight="1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24.75" customHeight="1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24.75" customHeight="1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24.75" customHeight="1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24.75" customHeight="1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24.75" customHeight="1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24.75" customHeight="1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24.75" customHeight="1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24.75" customHeight="1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24.75" customHeight="1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24.75" customHeight="1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24.75" customHeight="1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24.75" customHeight="1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24.75" customHeight="1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24.75" customHeight="1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24.75" customHeight="1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24.75" customHeight="1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24.75" customHeight="1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24.75" customHeight="1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24.75" customHeight="1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24.75" customHeight="1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24.75" customHeight="1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24.75" customHeight="1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24.75" customHeight="1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24.75" customHeight="1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24.75" customHeight="1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24.75" customHeight="1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24.75" customHeight="1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24.75" customHeight="1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24.75" customHeight="1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24.75" customHeight="1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24.75" customHeight="1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24.75" customHeight="1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24.75" customHeight="1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24.75" customHeight="1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24.75" customHeight="1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24.75" customHeight="1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24.75" customHeight="1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24.75" customHeight="1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24.75" customHeight="1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24.75" customHeight="1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24.75" customHeight="1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24.75" customHeight="1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24.75" customHeight="1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24.75" customHeight="1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24.75" customHeight="1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24.75" customHeight="1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24.75" customHeight="1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24.75" customHeight="1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24.75" customHeight="1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24.75" customHeight="1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24.75" customHeight="1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24.75" customHeight="1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24.75" customHeight="1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24.75" customHeight="1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24.75" customHeight="1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24.75" customHeight="1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24.75" customHeight="1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24.75" customHeight="1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24.75" customHeight="1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24.75" customHeight="1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24.75" customHeight="1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24.75" customHeight="1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24.7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24.75" customHeight="1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24.75" customHeight="1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24.75" customHeight="1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24.75" customHeight="1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24.75" customHeight="1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24.75" customHeight="1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24.75" customHeight="1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24.75" customHeight="1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24.75" customHeight="1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24.75" customHeight="1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24.75" customHeight="1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24.75" customHeight="1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24.75" customHeight="1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24.75" customHeight="1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24.75" customHeight="1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24.75" customHeight="1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24.75" customHeight="1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24.75" customHeight="1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24.75" customHeight="1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24.75" customHeight="1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24.75" customHeight="1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24.75" customHeight="1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24.75" customHeight="1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24.75" customHeight="1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24.75" customHeight="1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24.75" customHeight="1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24.75" customHeight="1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24.75" customHeight="1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24.75" customHeight="1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24.75" customHeight="1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24.75" customHeight="1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24.75" customHeight="1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24.75" customHeight="1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24.75" customHeight="1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24.75" customHeight="1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24.75" customHeight="1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24.75" customHeight="1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24.75" customHeight="1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24.75" customHeight="1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24.75" customHeight="1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24.75" customHeight="1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24.75" customHeight="1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24.75" customHeight="1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24.75" customHeight="1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24.75" customHeight="1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24.75" customHeight="1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24.75" customHeight="1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24.75" customHeight="1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24.75" customHeight="1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24.75" customHeight="1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24.75" customHeight="1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24.75" customHeight="1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24.75" customHeight="1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24.75" customHeight="1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24.75" customHeight="1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24.75" customHeight="1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24.75" customHeight="1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24.75" customHeight="1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24.75" customHeight="1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24.75" customHeight="1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24.75" customHeight="1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24.75" customHeight="1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24.75" customHeight="1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24.75" customHeight="1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24.75" customHeight="1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24.75" customHeight="1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24.75" customHeight="1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24.75" customHeight="1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24.75" customHeight="1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24.75" customHeight="1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24.75" customHeight="1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24.75" customHeight="1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24.75" customHeight="1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24.75" customHeight="1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24.75" customHeight="1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24.75" customHeight="1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24.75" customHeight="1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24.75" customHeight="1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24.75" customHeight="1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24.75" customHeight="1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24.75" customHeight="1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24.75" customHeight="1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24.75" customHeight="1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24.75" customHeight="1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24.75" customHeight="1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24.75" customHeight="1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24.75" customHeight="1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24.75" customHeight="1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24.75" customHeight="1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24.75" customHeight="1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24.75" customHeight="1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24.75" customHeight="1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24.75" customHeight="1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24.75" customHeight="1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24.75" customHeight="1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24.75" customHeight="1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24.75" customHeight="1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24.75" customHeight="1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24.75" customHeight="1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24.75" customHeight="1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24.75" customHeight="1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24.75" customHeight="1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24.75" customHeight="1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24.75" customHeight="1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24.75" customHeight="1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24.75" customHeight="1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24.75" customHeight="1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24.75" customHeight="1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24.75" customHeight="1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24.75" customHeight="1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24.75" customHeight="1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24.75" customHeight="1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24.75" customHeight="1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24.75" customHeight="1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24.75" customHeight="1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24.75" customHeight="1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24.75" customHeight="1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24.75" customHeight="1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24.75" customHeight="1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24.75" customHeight="1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24.75" customHeight="1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24.75" customHeight="1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24.75" customHeight="1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24.75" customHeight="1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24.75" customHeight="1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24.75" customHeight="1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24.75" customHeight="1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24.75" customHeight="1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24.75" customHeight="1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24.75" customHeight="1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24.75" customHeight="1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24.75" customHeight="1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24.75" customHeight="1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24.75" customHeight="1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24.75" customHeight="1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24.75" customHeight="1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24.75" customHeight="1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24.75" customHeight="1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24.75" customHeight="1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24.75" customHeight="1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24.75" customHeight="1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24.7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24.75" customHeight="1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24.75" customHeight="1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24.75" customHeight="1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24.75" customHeight="1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24.75" customHeight="1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24.75" customHeight="1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24.75" customHeight="1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24.75" customHeight="1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24.75" customHeight="1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24.75" customHeight="1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24.75" customHeight="1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24.75" customHeight="1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24.75" customHeight="1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24.75" customHeight="1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24.75" customHeight="1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24.75" customHeight="1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24.75" customHeight="1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24.75" customHeight="1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24.75" customHeight="1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24.75" customHeight="1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24.75" customHeight="1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24.75" customHeight="1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24.75" customHeight="1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24.75" customHeight="1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24.75" customHeight="1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24.75" customHeight="1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24.75" customHeight="1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24.75" customHeight="1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24.75" customHeight="1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24.75" customHeight="1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24.75" customHeight="1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24.75" customHeight="1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24.75" customHeight="1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24.75" customHeight="1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24.75" customHeight="1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24.75" customHeight="1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24.75" customHeight="1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24.75" customHeight="1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24.75" customHeight="1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24.75" customHeight="1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24.75" customHeight="1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24.75" customHeight="1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24.75" customHeight="1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24.75" customHeight="1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24.75" customHeight="1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24.75" customHeight="1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24.75" customHeight="1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24.75" customHeight="1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24.75" customHeight="1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24.75" customHeight="1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24.75" customHeight="1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24.75" customHeight="1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24.75" customHeight="1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24.75" customHeight="1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24.75" customHeight="1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24.75" customHeight="1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24.75" customHeight="1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24.75" customHeight="1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24.75" customHeight="1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24.75" customHeight="1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24.75" customHeight="1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24.75" customHeight="1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24.75" customHeight="1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24.75" customHeight="1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24.75" customHeight="1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24.75" customHeight="1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24.75" customHeight="1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24.75" customHeight="1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24.75" customHeight="1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24.75" customHeight="1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24.75" customHeight="1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24.75" customHeight="1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24.75" customHeight="1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24.75" customHeight="1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24.75" customHeight="1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24.75" customHeight="1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24.75" customHeight="1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24.75" customHeight="1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24.75" customHeight="1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24.75" customHeight="1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24.75" customHeight="1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24.75" customHeight="1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24.75" customHeight="1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24.75" customHeight="1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24.75" customHeight="1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24.75" customHeight="1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24.75" customHeight="1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24.75" customHeight="1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24.75" customHeight="1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24.75" customHeight="1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24.75" customHeight="1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24.75" customHeight="1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24.75" customHeight="1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24.75" customHeight="1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24.75" customHeight="1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24.75" customHeight="1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24.75" customHeight="1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24.75" customHeight="1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24.75" customHeight="1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24.75" customHeight="1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24.75" customHeight="1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24.75" customHeight="1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24.75" customHeight="1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24.75" customHeight="1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24.75" customHeight="1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24.75" customHeight="1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24.75" customHeight="1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24.75" customHeight="1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24.75" customHeight="1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24.75" customHeight="1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24.75" customHeight="1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24.75" customHeight="1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24.75" customHeight="1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24.75" customHeight="1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24.75" customHeight="1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24.75" customHeight="1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24.75" customHeight="1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24.75" customHeight="1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24.75" customHeight="1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24.75" customHeight="1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24.75" customHeight="1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24.75" customHeight="1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24.75" customHeight="1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24.75" customHeight="1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24.75" customHeight="1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24.75" customHeight="1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24.75" customHeight="1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24.75" customHeight="1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24.75" customHeight="1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24.75" customHeight="1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24.75" customHeight="1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24.75" customHeight="1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24.75" customHeight="1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24.75" customHeight="1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24.75" customHeight="1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24.75" customHeight="1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24.75" customHeight="1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24.75" customHeight="1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24.75" customHeight="1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24.75" customHeight="1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24.75" customHeight="1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24.75" customHeight="1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24.75" customHeight="1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24.75" customHeight="1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24.75" customHeight="1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24.75" customHeight="1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24.75" customHeight="1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24.75" customHeight="1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24.75" customHeight="1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24.75" customHeight="1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24.75" customHeight="1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24.75" customHeight="1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24.75" customHeight="1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24.75" customHeight="1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24.75" customHeight="1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24.75" customHeight="1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24.75" customHeight="1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24.75" customHeight="1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24.75" customHeight="1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24.75" customHeight="1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24.75" customHeight="1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24.75" customHeight="1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24.75" customHeight="1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24.75" customHeight="1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24.75" customHeight="1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24.75" customHeight="1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24.75" customHeight="1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24.75" customHeight="1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24.75" customHeight="1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24.75" customHeight="1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24.75" customHeight="1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24.75" customHeight="1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24.75" customHeight="1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24.75" customHeight="1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24.75" customHeight="1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24.75" customHeight="1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24.75" customHeight="1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24.75" customHeight="1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24.75" customHeight="1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24.75" customHeight="1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24.75" customHeight="1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24.75" customHeight="1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24.75" customHeight="1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24.75" customHeight="1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24.75" customHeight="1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24.75" customHeight="1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24.75" customHeight="1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24.75" customHeight="1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24.75" customHeight="1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24.75" customHeight="1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24.75" customHeight="1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24.75" customHeight="1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24.75" customHeight="1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24.75" customHeight="1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24.75" customHeight="1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24.75" customHeight="1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24.75" customHeight="1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24.75" customHeight="1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24.75" customHeight="1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24.75" customHeight="1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24.75" customHeight="1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24.75" customHeight="1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24.75" customHeight="1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24.75" customHeight="1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24.75" customHeight="1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24.75" customHeight="1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24.75" customHeight="1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24.75" customHeight="1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24.75" customHeight="1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24.75" customHeight="1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24.75" customHeight="1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24.75" customHeight="1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24.75" customHeight="1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24.75" customHeight="1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24.75" customHeight="1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24.75" customHeight="1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24.75" customHeight="1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24.75" customHeight="1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24.75" customHeight="1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24.75" customHeight="1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24.75" customHeight="1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24.75" customHeight="1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24.75" customHeight="1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24.75" customHeight="1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24.75" customHeight="1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24.75" customHeight="1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24.75" customHeight="1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24.75" customHeight="1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24.75" customHeight="1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24.75" customHeight="1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24.75" customHeight="1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24.75" customHeight="1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24.75" customHeight="1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24.75" customHeight="1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24.75" customHeight="1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24.75" customHeight="1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24.75" customHeight="1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24.75" customHeight="1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24.75" customHeight="1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24.75" customHeight="1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24.75" customHeight="1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24.75" customHeight="1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24.75" customHeight="1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24.75" customHeight="1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24.75" customHeight="1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24.75" customHeight="1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24.75" customHeight="1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24.75" customHeight="1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24.75" customHeight="1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24.75" customHeight="1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24.75" customHeight="1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24.75" customHeight="1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24.75" customHeight="1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24.75" customHeight="1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24.75" customHeight="1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24.75" customHeight="1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24.75" customHeight="1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24.75" customHeight="1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24.75" customHeight="1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24.75" customHeight="1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24.75" customHeight="1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24.75" customHeight="1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24.75" customHeight="1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24.75" customHeight="1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24.75" customHeight="1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24.75" customHeight="1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24.75" customHeight="1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24.75" customHeight="1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24.75" customHeight="1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24.75" customHeight="1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24.75" customHeight="1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24.75" customHeight="1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24.75" customHeight="1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24.75" customHeight="1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24.75" customHeight="1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24.75" customHeight="1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24.75" customHeight="1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24.75" customHeight="1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24.75" customHeight="1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24.75" customHeight="1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24.75" customHeight="1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24.75" customHeight="1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24.75" customHeight="1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24.75" customHeight="1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24.75" customHeight="1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24.75" customHeight="1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24.75" customHeight="1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24.75" customHeight="1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24.75" customHeight="1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24.75" customHeight="1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24.75" customHeight="1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24.75" customHeight="1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24.75" customHeight="1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24.75" customHeight="1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24.75" customHeight="1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24.75" customHeight="1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24.75" customHeight="1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24.75" customHeight="1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24.75" customHeight="1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24.75" customHeight="1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24.75" customHeight="1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24.75" customHeight="1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24.75" customHeight="1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24.75" customHeight="1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24.75" customHeight="1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24.75" customHeight="1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24.75" customHeight="1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24.75" customHeight="1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24.75" customHeight="1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24.75" customHeight="1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24.75" customHeight="1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24.75" customHeight="1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24.75" customHeight="1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24.75" customHeight="1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24.75" customHeight="1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24.75" customHeight="1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24.75" customHeight="1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24.75" customHeight="1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24.75" customHeight="1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24.75" customHeight="1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24.75" customHeight="1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24.75" customHeight="1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24.75" customHeight="1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24.75" customHeight="1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24.75" customHeight="1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24.75" customHeight="1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24.75" customHeight="1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24.75" customHeight="1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24.75" customHeight="1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24.75" customHeight="1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24.75" customHeight="1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24.75" customHeight="1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24.75" customHeight="1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24.75" customHeight="1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24.75" customHeight="1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24.75" customHeight="1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24.75" customHeight="1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24.75" customHeight="1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24.75" customHeight="1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24.75" customHeight="1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24.75" customHeight="1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24.75" customHeight="1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24.75" customHeight="1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24.75" customHeight="1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24.75" customHeight="1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24.75" customHeight="1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24.75" customHeight="1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24.75" customHeight="1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24.75" customHeight="1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24.75" customHeight="1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24.75" customHeight="1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24.75" customHeight="1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24.75" customHeight="1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24.75" customHeight="1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24.75" customHeight="1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24.75" customHeight="1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24.75" customHeight="1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24.75" customHeight="1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24.75" customHeight="1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24.75" customHeight="1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24.75" customHeight="1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24.75" customHeight="1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24.75" customHeight="1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24.75" customHeight="1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24.75" customHeight="1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24.75" customHeight="1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24.75" customHeight="1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24.75" customHeight="1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24.75" customHeight="1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24.75" customHeight="1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24.75" customHeight="1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24.75" customHeight="1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24.75" customHeight="1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24.75" customHeight="1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24.75" customHeight="1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24.75" customHeight="1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24.75" customHeight="1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24.75" customHeight="1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24.75" customHeight="1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24.75" customHeight="1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24.75" customHeight="1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24.75" customHeight="1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24.75" customHeight="1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24.75" customHeight="1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24.75" customHeight="1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24.75" customHeight="1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24.75" customHeight="1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24.75" customHeight="1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24.75" customHeight="1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24.75" customHeight="1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24.75" customHeight="1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24.75" customHeight="1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24.75" customHeight="1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24.75" customHeight="1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24.75" customHeight="1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24.75" customHeight="1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24.75" customHeight="1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24.75" customHeight="1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24.75" customHeight="1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24.75" customHeight="1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24.75" customHeight="1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24.75" customHeight="1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24.75" customHeight="1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24.75" customHeight="1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24.75" customHeight="1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24.75" customHeight="1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24.75" customHeight="1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24.75" customHeight="1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24.75" customHeight="1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24.75" customHeight="1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24.75" customHeight="1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24.75" customHeight="1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24.75" customHeight="1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24.75" customHeight="1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24.75" customHeight="1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24.75" customHeight="1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24.75" customHeight="1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24.75" customHeight="1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24.75" customHeight="1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24.75" customHeight="1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24.75" customHeight="1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24.75" customHeight="1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24.75" customHeight="1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24.75" customHeight="1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24.75" customHeight="1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24.75" customHeight="1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24.75" customHeight="1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24.75" customHeight="1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24.75" customHeight="1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24.75" customHeight="1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24.75" customHeight="1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24.75" customHeight="1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24.75" customHeight="1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24.75" customHeight="1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24.75" customHeight="1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24.75" customHeight="1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24.75" customHeight="1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24.75" customHeight="1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24.75" customHeight="1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24.75" customHeight="1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24.75" customHeight="1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24.75" customHeight="1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24.75" customHeight="1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24.75" customHeight="1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24.75" customHeight="1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24.75" customHeight="1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24.75" customHeight="1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24.75" customHeight="1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24.75" customHeight="1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24.75" customHeight="1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24.75" customHeight="1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24.75" customHeight="1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24.75" customHeight="1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24.75" customHeight="1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24.75" customHeight="1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24.75" customHeight="1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24.75" customHeight="1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24.75" customHeight="1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24.75" customHeight="1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24.75" customHeight="1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24.75" customHeight="1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24.75" customHeight="1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24.75" customHeight="1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24.75" customHeight="1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24.75" customHeight="1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24.75" customHeight="1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24.75" customHeight="1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24.75" customHeight="1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24.75" customHeight="1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24.75" customHeight="1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24.75" customHeight="1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24.75" customHeight="1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24.75" customHeight="1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24.75" customHeight="1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24.75" customHeight="1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24.75" customHeight="1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24.75" customHeight="1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24.75" customHeight="1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24.75" customHeight="1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24.75" customHeight="1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24.75" customHeight="1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24.75" customHeight="1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24.75" customHeight="1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24.75" customHeight="1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24.75" customHeight="1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24.75" customHeight="1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24.75" customHeight="1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24.75" customHeight="1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24.75" customHeight="1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24.75" customHeight="1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24.75" customHeight="1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24.75" customHeight="1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24.75" customHeight="1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24.75" customHeight="1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24.75" customHeight="1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24.75" customHeight="1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24.75" customHeight="1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24.75" customHeight="1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24.75" customHeight="1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24.75" customHeight="1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24.75" customHeight="1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24.75" customHeight="1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24.75" customHeight="1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24.75" customHeight="1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24.75" customHeight="1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24.75" customHeight="1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24.75" customHeight="1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24.75" customHeight="1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24.75" customHeight="1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24.75" customHeight="1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24.75" customHeight="1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24.75" customHeight="1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24.75" customHeight="1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24.75" customHeight="1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24.75" customHeight="1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24.75" customHeight="1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24.75" customHeight="1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24.75" customHeight="1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24.75" customHeight="1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24.75" customHeight="1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24.75" customHeight="1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24.75" customHeight="1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24.75" customHeight="1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24.75" customHeight="1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24.75" customHeight="1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24.75" customHeight="1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24.75" customHeight="1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24.75" customHeight="1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24.75" customHeight="1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24.75" customHeight="1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24.75" customHeight="1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24.75" customHeight="1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24.75" customHeight="1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24.75" customHeight="1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24.75" customHeight="1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24.75" customHeight="1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24.75" customHeight="1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24.75" customHeight="1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24.75" customHeight="1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24.75" customHeight="1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24.75" customHeight="1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24.75" customHeight="1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24.75" customHeight="1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24.75" customHeight="1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24.75" customHeight="1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24.75" customHeight="1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24.75" customHeight="1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24.75" customHeight="1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24.75" customHeight="1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24.75" customHeight="1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24.75" customHeight="1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24.75" customHeight="1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24.75" customHeight="1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24.75" customHeight="1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24.75" customHeight="1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24.75" customHeight="1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24.75" customHeight="1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24.75" customHeight="1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24.75" customHeight="1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24.75" customHeight="1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24.75" customHeight="1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24.75" customHeight="1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24.75" customHeight="1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24.75" customHeight="1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24.75" customHeight="1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24.75" customHeight="1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24.75" customHeight="1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24.75" customHeight="1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24.75" customHeight="1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24.75" customHeight="1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24.75" customHeight="1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24.75" customHeight="1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24.75" customHeight="1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24.75" customHeight="1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24.75" customHeight="1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24.75" customHeight="1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24.75" customHeight="1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24.75" customHeight="1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24.75" customHeight="1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24.75" customHeight="1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24.75" customHeight="1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24.75" customHeight="1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24.75" customHeight="1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24.75" customHeight="1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24.75" customHeight="1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24.75" customHeight="1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24.75" customHeight="1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24.75" customHeight="1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24.75" customHeight="1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24.75" customHeight="1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24.75" customHeight="1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24.75" customHeight="1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24.75" customHeight="1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24.75" customHeight="1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24.75" customHeight="1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24.75" customHeight="1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24.75" customHeight="1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24.75" customHeight="1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24.75" customHeight="1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24.75" customHeight="1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24.75" customHeight="1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24.75" customHeight="1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24.75" customHeight="1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24.75" customHeight="1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24.75" customHeight="1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24.75" customHeight="1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24.75" customHeight="1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24.75" customHeight="1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24.75" customHeight="1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24.75" customHeight="1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24.75" customHeight="1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24.75" customHeight="1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24.75" customHeight="1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24.75" customHeight="1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24.75" customHeight="1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24.75" customHeight="1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24.75" customHeight="1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24.75" customHeight="1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24.75" customHeight="1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24.75" customHeight="1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24.75" customHeight="1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24.75" customHeight="1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24.75" customHeight="1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24.75" customHeight="1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24.75" customHeight="1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24.75" customHeight="1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24.75" customHeight="1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24.75" customHeight="1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24.75" customHeight="1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24.75" customHeight="1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24.75" customHeight="1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24.75" customHeight="1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24.75" customHeight="1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24.75" customHeight="1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24.75" customHeight="1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24.75" customHeight="1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24.75" customHeight="1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24.75" customHeight="1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24.75" customHeight="1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24.75" customHeight="1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24.75" customHeight="1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24.75" customHeight="1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24.75" customHeight="1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24.75" customHeight="1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24.75" customHeight="1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24.75" customHeight="1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24.75" customHeight="1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24.75" customHeight="1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24.75" customHeight="1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24.75" customHeight="1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24.75" customHeight="1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24.75" customHeight="1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24.75" customHeight="1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24.75" customHeight="1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24.75" customHeight="1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24.75" customHeight="1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24.75" customHeight="1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24.75" customHeight="1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24.75" customHeight="1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24.75" customHeight="1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24.75" customHeight="1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24.75" customHeight="1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24.75" customHeight="1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24.75" customHeight="1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24.75" customHeight="1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24.75" customHeight="1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24.75" customHeight="1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24.75" customHeight="1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24.75" customHeight="1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24.75" customHeight="1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24.75" customHeight="1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24.75" customHeight="1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24.75" customHeight="1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24.75" customHeight="1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24.75" customHeight="1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24.75" customHeight="1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24.75" customHeight="1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105"/>
      <c r="B1006" s="105"/>
      <c r="C1006" s="106"/>
      <c r="D1006" s="110"/>
      <c r="E1006" s="106"/>
      <c r="F1006" s="106"/>
      <c r="G1006" s="105"/>
      <c r="H1006" s="105"/>
      <c r="I1006" s="105"/>
      <c r="J1006" s="105"/>
      <c r="K1006" s="105"/>
      <c r="L1006" s="105"/>
      <c r="M1006" s="105"/>
      <c r="N1006" s="105"/>
      <c r="O1006" s="105"/>
      <c r="P1006" s="105"/>
      <c r="Q1006" s="105"/>
      <c r="R1006" s="105"/>
      <c r="S1006" s="105"/>
      <c r="T1006" s="105"/>
      <c r="U1006" s="105"/>
      <c r="V1006" s="105"/>
      <c r="W1006" s="105"/>
      <c r="X1006" s="105"/>
    </row>
  </sheetData>
  <mergeCells count="3">
    <mergeCell ref="F33:H36"/>
    <mergeCell ref="D273:D277"/>
    <mergeCell ref="F273:F277"/>
  </mergeCells>
  <printOptions horizontalCentered="1" gridLines="1"/>
  <pageMargins left="0" right="0" top="0.16921898928024501" bottom="3.9050535987748852E-2" header="0" footer="0"/>
  <pageSetup scale="86" pageOrder="overThenDown"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E34-9CB5-4DAC-AD26-2990BA7CBCD3}">
  <sheetPr codeName="Sheet17">
    <outlinePr summaryBelow="0" summaryRight="0"/>
  </sheetPr>
  <dimension ref="A1:X1006"/>
  <sheetViews>
    <sheetView showGridLines="0" workbookViewId="0">
      <pane ySplit="1" topLeftCell="A20" activePane="bottomLeft" state="frozen"/>
      <selection pane="bottomLeft" activeCell="N12" sqref="N12"/>
    </sheetView>
  </sheetViews>
  <sheetFormatPr defaultColWidth="12.5703125" defaultRowHeight="15.75" customHeight="1"/>
  <cols>
    <col min="1" max="1" width="12.5703125" style="60" customWidth="1"/>
    <col min="2" max="2" width="25.7109375" style="60" customWidth="1"/>
    <col min="3" max="16384" width="12.5703125" style="60"/>
  </cols>
  <sheetData>
    <row r="1" spans="1:24" ht="24.75" customHeight="1">
      <c r="A1" s="72" t="s">
        <v>9</v>
      </c>
      <c r="B1" s="73" t="s">
        <v>47</v>
      </c>
      <c r="C1" s="73" t="s">
        <v>48</v>
      </c>
      <c r="D1" s="72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4.75" customHeight="1" thickBot="1">
      <c r="A2" s="76">
        <v>45170</v>
      </c>
      <c r="B2" s="77"/>
      <c r="C2" s="78"/>
      <c r="D2" s="79"/>
      <c r="E2" s="78"/>
      <c r="F2" s="79">
        <f t="shared" ref="F2:F32" si="0">(E2-C2) *24-(D2)</f>
        <v>0</v>
      </c>
      <c r="G2" s="79"/>
      <c r="H2" s="80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86"/>
      <c r="T3" s="86"/>
      <c r="U3" s="86"/>
      <c r="V3" s="66"/>
      <c r="W3" s="66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86"/>
      <c r="T4" s="86"/>
      <c r="U4" s="86"/>
      <c r="V4" s="66"/>
      <c r="W4" s="66"/>
      <c r="X4" s="66"/>
    </row>
    <row r="5" spans="1:24" ht="24.75" customHeight="1" thickTop="1" thickBot="1">
      <c r="A5" s="76">
        <v>45173</v>
      </c>
      <c r="B5" s="77" t="s">
        <v>143</v>
      </c>
      <c r="C5" s="78">
        <v>0.3125</v>
      </c>
      <c r="D5" s="79">
        <v>1</v>
      </c>
      <c r="E5" s="78">
        <v>0.79166666666666663</v>
      </c>
      <c r="F5" s="79">
        <f t="shared" si="0"/>
        <v>10.5</v>
      </c>
      <c r="G5" s="79">
        <f t="shared" ref="G5:G21" si="1">(F5-$S$12)</f>
        <v>1.5</v>
      </c>
      <c r="H5" s="80">
        <v>300</v>
      </c>
      <c r="I5" s="66"/>
      <c r="J5" s="66"/>
      <c r="K5" s="66"/>
      <c r="L5" s="66"/>
      <c r="M5" s="66"/>
      <c r="N5" s="66"/>
      <c r="O5" s="66"/>
      <c r="P5" s="66"/>
      <c r="Q5" s="66"/>
      <c r="R5" s="66"/>
      <c r="S5" s="86"/>
      <c r="T5" s="86"/>
      <c r="U5" s="86"/>
      <c r="V5" s="66"/>
      <c r="W5" s="66"/>
      <c r="X5" s="66"/>
    </row>
    <row r="6" spans="1:24" ht="24.75" customHeight="1" thickTop="1" thickBot="1">
      <c r="A6" s="76">
        <v>45174</v>
      </c>
      <c r="B6" s="77" t="s">
        <v>193</v>
      </c>
      <c r="C6" s="78">
        <v>0.33333333333333331</v>
      </c>
      <c r="D6" s="79">
        <v>1</v>
      </c>
      <c r="E6" s="78">
        <v>0.72916666666666663</v>
      </c>
      <c r="F6" s="79">
        <f t="shared" si="0"/>
        <v>8.5</v>
      </c>
      <c r="G6" s="79"/>
      <c r="H6" s="80">
        <v>300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86"/>
      <c r="T6" s="86"/>
      <c r="U6" s="86"/>
      <c r="V6" s="66"/>
      <c r="W6" s="66"/>
      <c r="X6" s="66"/>
    </row>
    <row r="7" spans="1:24" ht="24.75" customHeight="1" thickTop="1" thickBot="1">
      <c r="A7" s="76">
        <v>45175</v>
      </c>
      <c r="B7" s="77" t="s">
        <v>193</v>
      </c>
      <c r="C7" s="78">
        <v>0.33333333333333331</v>
      </c>
      <c r="D7" s="79">
        <v>1</v>
      </c>
      <c r="E7" s="78">
        <v>0.75</v>
      </c>
      <c r="F7" s="79">
        <f t="shared" si="0"/>
        <v>9</v>
      </c>
      <c r="G7" s="79">
        <f t="shared" si="1"/>
        <v>0</v>
      </c>
      <c r="H7" s="80">
        <v>300</v>
      </c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45176</v>
      </c>
      <c r="B8" s="77" t="s">
        <v>193</v>
      </c>
      <c r="C8" s="78">
        <v>0.33333333333333331</v>
      </c>
      <c r="D8" s="79">
        <v>1</v>
      </c>
      <c r="E8" s="78">
        <v>0.75</v>
      </c>
      <c r="F8" s="79">
        <f t="shared" si="0"/>
        <v>9</v>
      </c>
      <c r="G8" s="79">
        <f t="shared" si="1"/>
        <v>0</v>
      </c>
      <c r="H8" s="80">
        <v>300</v>
      </c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</row>
    <row r="9" spans="1:24" ht="24.75" customHeight="1" thickTop="1" thickBot="1">
      <c r="A9" s="76">
        <v>45177</v>
      </c>
      <c r="B9" s="77" t="s">
        <v>58</v>
      </c>
      <c r="C9" s="78">
        <v>0.33333333333333331</v>
      </c>
      <c r="D9" s="79">
        <v>2</v>
      </c>
      <c r="E9" s="78">
        <v>0.75</v>
      </c>
      <c r="F9" s="79">
        <f t="shared" si="0"/>
        <v>8</v>
      </c>
      <c r="G9" s="79"/>
      <c r="H9" s="80">
        <v>250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45178</v>
      </c>
      <c r="B10" s="77" t="s">
        <v>58</v>
      </c>
      <c r="C10" s="78">
        <v>0.33333333333333331</v>
      </c>
      <c r="D10" s="79">
        <v>1</v>
      </c>
      <c r="E10" s="78">
        <v>0.70833333333333337</v>
      </c>
      <c r="F10" s="79">
        <f t="shared" si="0"/>
        <v>8.0000000000000018</v>
      </c>
      <c r="G10" s="79"/>
      <c r="H10" s="80">
        <v>250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>
        <v>50</v>
      </c>
      <c r="T10" s="86">
        <v>50</v>
      </c>
      <c r="U10" s="86">
        <v>50</v>
      </c>
      <c r="V10" s="86"/>
      <c r="W10" s="86"/>
      <c r="X10" s="86"/>
    </row>
    <row r="11" spans="1:24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106">
        <v>9</v>
      </c>
      <c r="T11" s="106">
        <v>9</v>
      </c>
      <c r="U11" s="106">
        <v>9</v>
      </c>
      <c r="V11" s="87"/>
      <c r="W11" s="87"/>
      <c r="X11" s="87"/>
    </row>
    <row r="12" spans="1:24" ht="24.75" customHeight="1" thickTop="1" thickBot="1">
      <c r="A12" s="76">
        <v>45180</v>
      </c>
      <c r="B12" s="80" t="s">
        <v>58</v>
      </c>
      <c r="C12" s="78">
        <v>0.33333333333333331</v>
      </c>
      <c r="D12" s="79">
        <v>1</v>
      </c>
      <c r="E12" s="78">
        <v>0.75</v>
      </c>
      <c r="F12" s="79">
        <f t="shared" si="0"/>
        <v>9</v>
      </c>
      <c r="G12" s="79">
        <f t="shared" si="1"/>
        <v>0</v>
      </c>
      <c r="H12" s="80">
        <v>250</v>
      </c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93">
        <f>MIN(9,H11)</f>
        <v>9</v>
      </c>
      <c r="T12" s="93">
        <f>MIN(9,I11)</f>
        <v>9</v>
      </c>
      <c r="U12" s="93">
        <f>MIN(9,J11)</f>
        <v>9</v>
      </c>
      <c r="V12" s="87"/>
      <c r="W12" s="87"/>
      <c r="X12" s="87"/>
    </row>
    <row r="13" spans="1:24" ht="24.75" customHeight="1" thickTop="1" thickBot="1">
      <c r="A13" s="76">
        <v>45181</v>
      </c>
      <c r="B13" s="77" t="s">
        <v>193</v>
      </c>
      <c r="C13" s="78">
        <v>0.33333333333333331</v>
      </c>
      <c r="D13" s="79">
        <v>1</v>
      </c>
      <c r="E13" s="78">
        <v>0.75</v>
      </c>
      <c r="F13" s="79">
        <f t="shared" si="0"/>
        <v>9</v>
      </c>
      <c r="G13" s="79">
        <f t="shared" si="1"/>
        <v>0</v>
      </c>
      <c r="H13" s="80">
        <v>300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</row>
    <row r="14" spans="1:24" ht="24.75" customHeight="1" thickTop="1" thickBot="1">
      <c r="A14" s="76">
        <v>45182</v>
      </c>
      <c r="B14" s="77" t="s">
        <v>193</v>
      </c>
      <c r="C14" s="78">
        <v>0.33333333333333331</v>
      </c>
      <c r="D14" s="79">
        <v>1</v>
      </c>
      <c r="E14" s="78">
        <v>0.75</v>
      </c>
      <c r="F14" s="79">
        <f t="shared" si="0"/>
        <v>9</v>
      </c>
      <c r="G14" s="79">
        <f t="shared" si="1"/>
        <v>0</v>
      </c>
      <c r="H14" s="80">
        <v>300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/>
      <c r="T14" s="66"/>
      <c r="U14" s="66"/>
      <c r="V14" s="66"/>
      <c r="W14" s="66"/>
      <c r="X14" s="66"/>
    </row>
    <row r="15" spans="1:24" ht="24.75" customHeight="1" thickTop="1" thickBot="1">
      <c r="A15" s="76">
        <v>45183</v>
      </c>
      <c r="B15" s="77" t="s">
        <v>143</v>
      </c>
      <c r="C15" s="78">
        <v>0.33333333333333331</v>
      </c>
      <c r="D15" s="79">
        <v>1</v>
      </c>
      <c r="E15" s="78">
        <v>0.75</v>
      </c>
      <c r="F15" s="79">
        <f t="shared" si="0"/>
        <v>9</v>
      </c>
      <c r="G15" s="79">
        <f t="shared" si="1"/>
        <v>0</v>
      </c>
      <c r="H15" s="80">
        <v>300</v>
      </c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</row>
    <row r="16" spans="1:24" ht="24.75" customHeight="1" thickTop="1" thickBot="1">
      <c r="A16" s="76">
        <v>45184</v>
      </c>
      <c r="B16" s="77" t="s">
        <v>58</v>
      </c>
      <c r="C16" s="78">
        <v>0.33333333333333331</v>
      </c>
      <c r="D16" s="79">
        <v>2</v>
      </c>
      <c r="E16" s="78">
        <v>0.75</v>
      </c>
      <c r="F16" s="79">
        <f t="shared" si="0"/>
        <v>8</v>
      </c>
      <c r="G16" s="79"/>
      <c r="H16" s="80">
        <v>250</v>
      </c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66"/>
      <c r="T16" s="66"/>
      <c r="U16" s="66"/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66"/>
      <c r="T17" s="66"/>
      <c r="U17" s="66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0.54166666666666663</v>
      </c>
      <c r="D19" s="79">
        <v>1</v>
      </c>
      <c r="E19" s="78">
        <v>0.79166666666666663</v>
      </c>
      <c r="F19" s="79">
        <f t="shared" si="0"/>
        <v>5</v>
      </c>
      <c r="G19" s="79"/>
      <c r="H19" s="80">
        <v>250</v>
      </c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 t="s">
        <v>58</v>
      </c>
      <c r="C20" s="78">
        <v>0.33333333333333331</v>
      </c>
      <c r="D20" s="79">
        <v>1</v>
      </c>
      <c r="E20" s="78">
        <v>0.75</v>
      </c>
      <c r="F20" s="79">
        <f t="shared" si="0"/>
        <v>9</v>
      </c>
      <c r="G20" s="79">
        <f t="shared" si="1"/>
        <v>0</v>
      </c>
      <c r="H20" s="80">
        <v>250</v>
      </c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 t="s">
        <v>143</v>
      </c>
      <c r="C21" s="78">
        <v>0.29166666666666669</v>
      </c>
      <c r="D21" s="79">
        <v>1</v>
      </c>
      <c r="E21" s="78">
        <v>0.85416666666666663</v>
      </c>
      <c r="F21" s="79">
        <f t="shared" si="0"/>
        <v>12.5</v>
      </c>
      <c r="G21" s="79">
        <f t="shared" si="1"/>
        <v>3.5</v>
      </c>
      <c r="H21" s="80">
        <v>300</v>
      </c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6" t="s">
        <v>143</v>
      </c>
      <c r="C22" s="78">
        <v>0.35416666666666669</v>
      </c>
      <c r="D22" s="79">
        <v>1</v>
      </c>
      <c r="E22" s="78">
        <v>0.8125</v>
      </c>
      <c r="F22" s="79">
        <f t="shared" si="0"/>
        <v>10</v>
      </c>
      <c r="G22" s="79"/>
      <c r="H22" s="80">
        <v>300</v>
      </c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 t="s">
        <v>58</v>
      </c>
      <c r="C23" s="78">
        <v>0.33333333333333331</v>
      </c>
      <c r="D23" s="79">
        <v>2</v>
      </c>
      <c r="E23" s="78">
        <v>0.75</v>
      </c>
      <c r="F23" s="79">
        <f t="shared" si="0"/>
        <v>8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58</v>
      </c>
      <c r="C24" s="78">
        <v>0.33333333333333331</v>
      </c>
      <c r="D24" s="79">
        <v>1</v>
      </c>
      <c r="E24" s="78">
        <v>0.70833333333333337</v>
      </c>
      <c r="F24" s="79">
        <f t="shared" si="0"/>
        <v>8.0000000000000018</v>
      </c>
      <c r="G24" s="79"/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334" t="s">
        <v>113</v>
      </c>
      <c r="M29" s="328"/>
      <c r="N29" s="328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328"/>
      <c r="M30" s="328"/>
      <c r="N30" s="328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87"/>
      <c r="K31" s="87"/>
      <c r="L31" s="329"/>
      <c r="M31" s="329"/>
      <c r="N31" s="329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>
        <v>45200</v>
      </c>
      <c r="B32" s="77"/>
      <c r="C32" s="78"/>
      <c r="D32" s="79"/>
      <c r="E32" s="78"/>
      <c r="F32" s="79">
        <f t="shared" si="0"/>
        <v>0</v>
      </c>
      <c r="G32" s="79"/>
      <c r="H32" s="80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159" t="s">
        <v>30</v>
      </c>
      <c r="B33" s="173"/>
      <c r="C33" s="164" t="s">
        <v>86</v>
      </c>
      <c r="D33" s="159" t="s">
        <v>60</v>
      </c>
      <c r="E33" s="155"/>
      <c r="F33" s="334" t="s">
        <v>103</v>
      </c>
      <c r="G33" s="328"/>
      <c r="H33" s="328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</row>
    <row r="34" spans="1:24" ht="24.75" customHeight="1">
      <c r="A34" s="90" t="s">
        <v>62</v>
      </c>
      <c r="B34" s="85">
        <f>SUM(B33)</f>
        <v>0</v>
      </c>
      <c r="C34" s="85">
        <f>SUM(H2:H32)</f>
        <v>4450</v>
      </c>
      <c r="D34" s="152">
        <f>B36*D36</f>
        <v>750</v>
      </c>
      <c r="E34" s="85"/>
      <c r="F34" s="328"/>
      <c r="G34" s="328"/>
      <c r="H34" s="328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Bot="1">
      <c r="A35" s="151" t="s">
        <v>34</v>
      </c>
      <c r="B35" s="151" t="s">
        <v>52</v>
      </c>
      <c r="C35" s="149" t="s">
        <v>35</v>
      </c>
      <c r="D35" s="149" t="s">
        <v>63</v>
      </c>
      <c r="E35" s="149" t="s">
        <v>36</v>
      </c>
      <c r="F35" s="328"/>
      <c r="G35" s="328"/>
      <c r="H35" s="328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24.75" customHeight="1" thickBot="1">
      <c r="A36" s="148">
        <f>SUM(F2:F32)</f>
        <v>149.5</v>
      </c>
      <c r="B36" s="148">
        <f>SUM(G2:G32)</f>
        <v>5</v>
      </c>
      <c r="C36" s="147">
        <f>Puntoret!E23</f>
        <v>100</v>
      </c>
      <c r="D36" s="147">
        <f>SUM(C36+S10)</f>
        <v>150</v>
      </c>
      <c r="E36" s="147">
        <f>A36*C36+C34+D34-B34</f>
        <v>20150</v>
      </c>
      <c r="F36" s="329"/>
      <c r="G36" s="329"/>
      <c r="H36" s="329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93"/>
      <c r="B37" s="86"/>
      <c r="C37" s="87"/>
      <c r="D37" s="66"/>
      <c r="E37" s="87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>
      <c r="A38" s="105"/>
      <c r="B38" s="105"/>
      <c r="C38" s="105"/>
      <c r="D38" s="101"/>
      <c r="E38" s="87"/>
      <c r="F38" s="105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101"/>
      <c r="E39" s="87"/>
      <c r="F39" s="101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66"/>
      <c r="E40" s="87"/>
      <c r="F40" s="87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66"/>
      <c r="E41" s="87"/>
      <c r="F41" s="87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66"/>
      <c r="E42" s="87"/>
      <c r="F42" s="87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66"/>
      <c r="E43" s="87"/>
      <c r="F43" s="87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66"/>
      <c r="E44" s="87"/>
      <c r="F44" s="87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24.75" customHeight="1">
      <c r="A45" s="66"/>
      <c r="B45" s="66"/>
      <c r="C45" s="87"/>
      <c r="D45" s="66"/>
      <c r="E45" s="87"/>
      <c r="F45" s="87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24.75" customHeight="1">
      <c r="A46" s="66"/>
      <c r="B46" s="66"/>
      <c r="C46" s="87"/>
      <c r="D46" s="66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24.75" customHeight="1">
      <c r="A47" s="66"/>
      <c r="B47" s="66"/>
      <c r="C47" s="87"/>
      <c r="D47" s="66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24.75" customHeight="1">
      <c r="A48" s="66"/>
      <c r="B48" s="66"/>
      <c r="C48" s="87"/>
      <c r="D48" s="66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24.75" customHeight="1">
      <c r="A49" s="66"/>
      <c r="B49" s="66"/>
      <c r="C49" s="87"/>
      <c r="D49" s="66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24.75" customHeight="1">
      <c r="A50" s="66"/>
      <c r="B50" s="66"/>
      <c r="C50" s="87"/>
      <c r="D50" s="66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24.75" customHeight="1">
      <c r="A51" s="66"/>
      <c r="B51" s="66"/>
      <c r="C51" s="87"/>
      <c r="D51" s="66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24.75" customHeight="1">
      <c r="A52" s="66"/>
      <c r="B52" s="66"/>
      <c r="C52" s="87"/>
      <c r="D52" s="66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24.75" customHeight="1">
      <c r="A53" s="66"/>
      <c r="B53" s="66"/>
      <c r="C53" s="87"/>
      <c r="D53" s="66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24.75" customHeight="1">
      <c r="A54" s="66"/>
      <c r="B54" s="66"/>
      <c r="C54" s="87"/>
      <c r="D54" s="66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24.75" customHeight="1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24.75" customHeight="1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24.75" customHeight="1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24.75" customHeight="1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24.75" customHeight="1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24.75" customHeight="1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24.75" customHeight="1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24.75" customHeight="1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24.75" customHeight="1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24.75" customHeight="1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24.75" customHeight="1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24.75" customHeight="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24.75" customHeight="1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24.75" customHeight="1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24.75" customHeight="1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24.75" customHeight="1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24.75" customHeight="1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24.75" customHeight="1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24.75" customHeight="1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24.75" customHeight="1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24.75" customHeight="1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24.75" customHeight="1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24.75" customHeight="1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24.75" customHeight="1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24.75" customHeight="1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24.75" customHeight="1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24.75" customHeight="1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24.75" customHeight="1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24.75" customHeight="1">
      <c r="A83" s="66"/>
      <c r="B83" s="66"/>
      <c r="C83" s="87"/>
      <c r="D83" s="66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24.75" customHeight="1">
      <c r="A84" s="66"/>
      <c r="B84" s="66"/>
      <c r="C84" s="87"/>
      <c r="D84" s="66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24.75" customHeight="1">
      <c r="A85" s="101"/>
      <c r="B85" s="107"/>
      <c r="C85" s="108"/>
      <c r="D85" s="107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24.75" customHeight="1">
      <c r="A86" s="66"/>
      <c r="B86" s="66"/>
      <c r="C86" s="87"/>
      <c r="D86" s="66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24.75" customHeight="1">
      <c r="A87" s="66"/>
      <c r="B87" s="66"/>
      <c r="C87" s="87"/>
      <c r="D87" s="66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24.75" customHeight="1">
      <c r="A88" s="66"/>
      <c r="B88" s="66"/>
      <c r="C88" s="87"/>
      <c r="D88" s="66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24.75" customHeight="1">
      <c r="A89" s="66"/>
      <c r="B89" s="66"/>
      <c r="C89" s="87"/>
      <c r="D89" s="66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24.75" customHeight="1">
      <c r="A90" s="66"/>
      <c r="B90" s="66"/>
      <c r="C90" s="87"/>
      <c r="D90" s="66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24.75" customHeight="1">
      <c r="A91" s="66"/>
      <c r="B91" s="66"/>
      <c r="C91" s="87"/>
      <c r="D91" s="66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24.75" customHeight="1">
      <c r="A92" s="66"/>
      <c r="B92" s="66"/>
      <c r="C92" s="87"/>
      <c r="D92" s="66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24.75" customHeight="1">
      <c r="A93" s="66"/>
      <c r="B93" s="66"/>
      <c r="C93" s="87"/>
      <c r="D93" s="66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24.75" customHeight="1">
      <c r="A94" s="66"/>
      <c r="B94" s="66"/>
      <c r="C94" s="87"/>
      <c r="D94" s="66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24.75" customHeight="1">
      <c r="A95" s="66"/>
      <c r="B95" s="66"/>
      <c r="C95" s="87"/>
      <c r="D95" s="66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24.75" customHeight="1">
      <c r="A96" s="66"/>
      <c r="B96" s="66"/>
      <c r="C96" s="87"/>
      <c r="D96" s="66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24.75" customHeight="1">
      <c r="A97" s="66"/>
      <c r="B97" s="66"/>
      <c r="C97" s="87"/>
      <c r="D97" s="66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24.75" customHeight="1">
      <c r="A98" s="66"/>
      <c r="B98" s="66"/>
      <c r="C98" s="87"/>
      <c r="D98" s="66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24.75" customHeight="1">
      <c r="A99" s="66"/>
      <c r="B99" s="66"/>
      <c r="C99" s="87"/>
      <c r="D99" s="66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24.75" customHeight="1">
      <c r="A100" s="66"/>
      <c r="B100" s="66"/>
      <c r="C100" s="87"/>
      <c r="D100" s="66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24.75" customHeight="1">
      <c r="A101" s="66"/>
      <c r="B101" s="66"/>
      <c r="C101" s="87"/>
      <c r="D101" s="66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24.75" customHeight="1">
      <c r="A102" s="66"/>
      <c r="B102" s="66"/>
      <c r="C102" s="87"/>
      <c r="D102" s="66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24.75" customHeight="1">
      <c r="A103" s="66"/>
      <c r="B103" s="66"/>
      <c r="C103" s="87"/>
      <c r="D103" s="66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24.75" customHeight="1">
      <c r="A104" s="66"/>
      <c r="B104" s="66"/>
      <c r="C104" s="87"/>
      <c r="D104" s="66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24.75" customHeight="1">
      <c r="A105" s="66"/>
      <c r="B105" s="66"/>
      <c r="C105" s="87"/>
      <c r="D105" s="66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24.75" customHeight="1">
      <c r="A106" s="66"/>
      <c r="B106" s="66"/>
      <c r="C106" s="87"/>
      <c r="D106" s="66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24.75" customHeight="1">
      <c r="A107" s="66"/>
      <c r="B107" s="66"/>
      <c r="C107" s="87"/>
      <c r="D107" s="66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24.75" customHeight="1">
      <c r="A108" s="66"/>
      <c r="B108" s="66"/>
      <c r="C108" s="87"/>
      <c r="D108" s="66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24.75" customHeight="1">
      <c r="A109" s="66"/>
      <c r="B109" s="66"/>
      <c r="C109" s="87"/>
      <c r="D109" s="66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24.75" customHeight="1">
      <c r="A110" s="66"/>
      <c r="B110" s="66"/>
      <c r="C110" s="87"/>
      <c r="D110" s="66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24.75" customHeight="1">
      <c r="A111" s="66"/>
      <c r="B111" s="66"/>
      <c r="C111" s="87"/>
      <c r="D111" s="66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24.75" customHeight="1">
      <c r="A112" s="66"/>
      <c r="B112" s="66"/>
      <c r="C112" s="87"/>
      <c r="D112" s="66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24.75" customHeight="1">
      <c r="A113" s="66"/>
      <c r="B113" s="66"/>
      <c r="C113" s="87"/>
      <c r="D113" s="66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24.75" customHeight="1">
      <c r="A114" s="66"/>
      <c r="B114" s="66"/>
      <c r="C114" s="87"/>
      <c r="D114" s="66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24.75" customHeight="1">
      <c r="A115" s="66"/>
      <c r="B115" s="66"/>
      <c r="C115" s="87"/>
      <c r="D115" s="66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24.75" customHeight="1">
      <c r="A116" s="66"/>
      <c r="B116" s="66"/>
      <c r="C116" s="87"/>
      <c r="D116" s="66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24.75" customHeight="1">
      <c r="A117" s="66"/>
      <c r="B117" s="66"/>
      <c r="C117" s="87"/>
      <c r="D117" s="66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24.75" customHeight="1">
      <c r="A118" s="66"/>
      <c r="B118" s="66"/>
      <c r="C118" s="87"/>
      <c r="D118" s="66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24.75" customHeight="1">
      <c r="A119" s="66"/>
      <c r="B119" s="66"/>
      <c r="C119" s="87"/>
      <c r="D119" s="66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24.75" customHeight="1">
      <c r="A120" s="66"/>
      <c r="B120" s="66"/>
      <c r="C120" s="87"/>
      <c r="D120" s="66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24.75" customHeight="1">
      <c r="A121" s="66"/>
      <c r="B121" s="66"/>
      <c r="C121" s="87"/>
      <c r="D121" s="66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24.75" customHeight="1">
      <c r="A122" s="66"/>
      <c r="B122" s="66"/>
      <c r="C122" s="87"/>
      <c r="D122" s="66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24.75" customHeight="1">
      <c r="A123" s="66"/>
      <c r="B123" s="66"/>
      <c r="C123" s="87"/>
      <c r="D123" s="66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24.75" customHeight="1">
      <c r="A124" s="66"/>
      <c r="B124" s="66"/>
      <c r="C124" s="87"/>
      <c r="D124" s="66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24.75" customHeight="1">
      <c r="A125" s="66"/>
      <c r="B125" s="66"/>
      <c r="C125" s="87"/>
      <c r="D125" s="66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24.75" customHeight="1">
      <c r="A126" s="66"/>
      <c r="B126" s="66"/>
      <c r="C126" s="87"/>
      <c r="D126" s="66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24.75" customHeight="1">
      <c r="A127" s="66"/>
      <c r="B127" s="66"/>
      <c r="C127" s="87"/>
      <c r="D127" s="66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24.75" customHeight="1">
      <c r="A128" s="66"/>
      <c r="B128" s="66"/>
      <c r="C128" s="87"/>
      <c r="D128" s="66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24.75" customHeight="1">
      <c r="A129" s="66"/>
      <c r="B129" s="66"/>
      <c r="C129" s="87"/>
      <c r="D129" s="66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24.75" customHeight="1">
      <c r="A130" s="66"/>
      <c r="B130" s="66"/>
      <c r="C130" s="87"/>
      <c r="D130" s="66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24.75" customHeight="1">
      <c r="A131" s="66"/>
      <c r="B131" s="66"/>
      <c r="C131" s="87"/>
      <c r="D131" s="66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24.75" customHeight="1">
      <c r="A132" s="66"/>
      <c r="B132" s="66"/>
      <c r="C132" s="87"/>
      <c r="D132" s="66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24.75" customHeight="1">
      <c r="A133" s="66"/>
      <c r="B133" s="66"/>
      <c r="C133" s="87"/>
      <c r="D133" s="66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24.75" customHeight="1">
      <c r="A134" s="66"/>
      <c r="B134" s="66"/>
      <c r="C134" s="87"/>
      <c r="D134" s="66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24.75" customHeight="1">
      <c r="A135" s="66"/>
      <c r="B135" s="66"/>
      <c r="C135" s="87"/>
      <c r="D135" s="66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24.75" customHeight="1">
      <c r="A136" s="66"/>
      <c r="B136" s="66"/>
      <c r="C136" s="87"/>
      <c r="D136" s="66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24.75" customHeight="1">
      <c r="A137" s="66"/>
      <c r="B137" s="66"/>
      <c r="C137" s="87"/>
      <c r="D137" s="66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24.75" customHeight="1">
      <c r="A138" s="66"/>
      <c r="B138" s="66"/>
      <c r="C138" s="87"/>
      <c r="D138" s="66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24.75" customHeight="1">
      <c r="A139" s="66"/>
      <c r="B139" s="66"/>
      <c r="C139" s="87"/>
      <c r="D139" s="66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24.75" customHeight="1">
      <c r="A140" s="66"/>
      <c r="B140" s="66"/>
      <c r="C140" s="87"/>
      <c r="D140" s="66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24.75" customHeight="1">
      <c r="A141" s="66"/>
      <c r="B141" s="66"/>
      <c r="C141" s="87"/>
      <c r="D141" s="66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24.75" customHeight="1">
      <c r="A142" s="66"/>
      <c r="B142" s="66"/>
      <c r="C142" s="87"/>
      <c r="D142" s="66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24.75" customHeight="1">
      <c r="A143" s="66"/>
      <c r="B143" s="66"/>
      <c r="C143" s="87"/>
      <c r="D143" s="66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24.75" customHeight="1">
      <c r="A144" s="66"/>
      <c r="B144" s="66"/>
      <c r="C144" s="87"/>
      <c r="D144" s="66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24.75" customHeight="1">
      <c r="A145" s="66"/>
      <c r="B145" s="66"/>
      <c r="C145" s="87"/>
      <c r="D145" s="66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24.75" customHeight="1">
      <c r="A146" s="66"/>
      <c r="B146" s="66"/>
      <c r="C146" s="87"/>
      <c r="D146" s="66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24.75" customHeight="1">
      <c r="A147" s="66"/>
      <c r="B147" s="66"/>
      <c r="C147" s="87"/>
      <c r="D147" s="66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24.75" customHeight="1">
      <c r="A148" s="66"/>
      <c r="B148" s="66"/>
      <c r="C148" s="87"/>
      <c r="D148" s="66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24.75" customHeight="1">
      <c r="A149" s="66"/>
      <c r="B149" s="66"/>
      <c r="C149" s="87"/>
      <c r="D149" s="66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24.75" customHeight="1">
      <c r="A150" s="66"/>
      <c r="B150" s="66"/>
      <c r="C150" s="87"/>
      <c r="D150" s="66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24.75" customHeight="1">
      <c r="A151" s="66"/>
      <c r="B151" s="66"/>
      <c r="C151" s="87"/>
      <c r="D151" s="66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24.75" customHeight="1">
      <c r="A152" s="66"/>
      <c r="B152" s="66"/>
      <c r="C152" s="87"/>
      <c r="D152" s="66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24.75" customHeight="1">
      <c r="A153" s="66"/>
      <c r="B153" s="66"/>
      <c r="C153" s="87"/>
      <c r="D153" s="66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24.75" customHeight="1">
      <c r="A154" s="66"/>
      <c r="B154" s="66"/>
      <c r="C154" s="87"/>
      <c r="D154" s="66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24.75" customHeight="1">
      <c r="A155" s="66"/>
      <c r="B155" s="66"/>
      <c r="C155" s="87"/>
      <c r="D155" s="66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24.75" customHeight="1">
      <c r="A156" s="66"/>
      <c r="B156" s="66"/>
      <c r="C156" s="87"/>
      <c r="D156" s="66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24.75" customHeight="1">
      <c r="A157" s="66"/>
      <c r="B157" s="66"/>
      <c r="C157" s="87"/>
      <c r="D157" s="66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24.75" customHeight="1">
      <c r="A158" s="66"/>
      <c r="B158" s="66"/>
      <c r="C158" s="87"/>
      <c r="D158" s="66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24.75" customHeight="1">
      <c r="A159" s="66"/>
      <c r="B159" s="66"/>
      <c r="C159" s="87"/>
      <c r="D159" s="66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24.75" customHeight="1">
      <c r="A160" s="66"/>
      <c r="B160" s="66"/>
      <c r="C160" s="87"/>
      <c r="D160" s="66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24.75" customHeight="1">
      <c r="A161" s="66"/>
      <c r="B161" s="66"/>
      <c r="C161" s="87"/>
      <c r="D161" s="66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24.75" customHeight="1">
      <c r="A162" s="66"/>
      <c r="B162" s="66"/>
      <c r="C162" s="87"/>
      <c r="D162" s="66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24.75" customHeight="1">
      <c r="A163" s="66"/>
      <c r="B163" s="66"/>
      <c r="C163" s="87"/>
      <c r="D163" s="66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24.75" customHeight="1">
      <c r="A164" s="66"/>
      <c r="B164" s="66"/>
      <c r="C164" s="87"/>
      <c r="D164" s="66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24.75" customHeight="1">
      <c r="A165" s="66"/>
      <c r="B165" s="66"/>
      <c r="C165" s="87"/>
      <c r="D165" s="66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24.75" customHeight="1">
      <c r="A166" s="66"/>
      <c r="B166" s="66"/>
      <c r="C166" s="87"/>
      <c r="D166" s="66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24.75" customHeight="1">
      <c r="A167" s="66"/>
      <c r="B167" s="66"/>
      <c r="C167" s="87"/>
      <c r="D167" s="66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24.75" customHeight="1">
      <c r="A168" s="66"/>
      <c r="B168" s="66"/>
      <c r="C168" s="87"/>
      <c r="D168" s="66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24.75" customHeight="1">
      <c r="A169" s="66"/>
      <c r="B169" s="66"/>
      <c r="C169" s="87"/>
      <c r="D169" s="66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24.75" customHeight="1">
      <c r="A170" s="66"/>
      <c r="B170" s="66"/>
      <c r="C170" s="87"/>
      <c r="D170" s="66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24.75" customHeight="1">
      <c r="A171" s="66"/>
      <c r="B171" s="66"/>
      <c r="C171" s="87"/>
      <c r="D171" s="66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24.75" customHeight="1">
      <c r="A172" s="66"/>
      <c r="B172" s="66"/>
      <c r="C172" s="87"/>
      <c r="D172" s="66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24.75" customHeight="1">
      <c r="A173" s="66"/>
      <c r="B173" s="66"/>
      <c r="C173" s="87"/>
      <c r="D173" s="66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24.75" customHeight="1">
      <c r="A174" s="66"/>
      <c r="B174" s="66"/>
      <c r="C174" s="87"/>
      <c r="D174" s="66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24.75" customHeight="1">
      <c r="A175" s="66"/>
      <c r="B175" s="66"/>
      <c r="C175" s="87"/>
      <c r="D175" s="66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24.75" customHeight="1">
      <c r="A176" s="66"/>
      <c r="B176" s="66"/>
      <c r="C176" s="87"/>
      <c r="D176" s="66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24.75" customHeight="1">
      <c r="A177" s="66"/>
      <c r="B177" s="66"/>
      <c r="C177" s="87"/>
      <c r="D177" s="66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24.75" customHeight="1">
      <c r="A178" s="66"/>
      <c r="B178" s="66"/>
      <c r="C178" s="87"/>
      <c r="D178" s="66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24.75" customHeight="1">
      <c r="A179" s="66"/>
      <c r="B179" s="66"/>
      <c r="C179" s="87"/>
      <c r="D179" s="66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24.75" customHeight="1">
      <c r="A180" s="66"/>
      <c r="B180" s="66"/>
      <c r="C180" s="87"/>
      <c r="D180" s="66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24.75" customHeight="1">
      <c r="A181" s="66"/>
      <c r="B181" s="66"/>
      <c r="C181" s="87"/>
      <c r="D181" s="66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24.75" customHeight="1">
      <c r="A182" s="66"/>
      <c r="B182" s="66"/>
      <c r="C182" s="87"/>
      <c r="D182" s="66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24.75" customHeight="1">
      <c r="A183" s="66"/>
      <c r="B183" s="66"/>
      <c r="C183" s="87"/>
      <c r="D183" s="66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24.75" customHeight="1">
      <c r="A184" s="66"/>
      <c r="B184" s="66"/>
      <c r="C184" s="87"/>
      <c r="D184" s="66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24.75" customHeight="1">
      <c r="A185" s="66"/>
      <c r="B185" s="66"/>
      <c r="C185" s="87"/>
      <c r="D185" s="66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24.75" customHeight="1">
      <c r="A186" s="66"/>
      <c r="B186" s="66"/>
      <c r="C186" s="87"/>
      <c r="D186" s="66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24.75" customHeight="1">
      <c r="A187" s="66"/>
      <c r="B187" s="66"/>
      <c r="C187" s="87"/>
      <c r="D187" s="66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24.75" customHeight="1">
      <c r="A188" s="66"/>
      <c r="B188" s="66"/>
      <c r="C188" s="87"/>
      <c r="D188" s="66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24.75" customHeight="1">
      <c r="A189" s="66"/>
      <c r="B189" s="66"/>
      <c r="C189" s="87"/>
      <c r="D189" s="66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24.75" customHeight="1">
      <c r="A190" s="66"/>
      <c r="B190" s="66"/>
      <c r="C190" s="87"/>
      <c r="D190" s="66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24.75" customHeight="1">
      <c r="A191" s="66"/>
      <c r="B191" s="66"/>
      <c r="C191" s="87"/>
      <c r="D191" s="66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24.75" customHeight="1">
      <c r="A192" s="66"/>
      <c r="B192" s="66"/>
      <c r="C192" s="87"/>
      <c r="D192" s="66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24.75" customHeight="1">
      <c r="A193" s="66"/>
      <c r="B193" s="66"/>
      <c r="C193" s="87"/>
      <c r="D193" s="66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24.75" customHeight="1">
      <c r="A194" s="66"/>
      <c r="B194" s="66"/>
      <c r="C194" s="87"/>
      <c r="D194" s="66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24.75" customHeight="1">
      <c r="A195" s="66"/>
      <c r="B195" s="66"/>
      <c r="C195" s="87"/>
      <c r="D195" s="66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24.75" customHeight="1">
      <c r="A196" s="66"/>
      <c r="B196" s="66"/>
      <c r="C196" s="87"/>
      <c r="D196" s="66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24.75" customHeight="1">
      <c r="A197" s="66"/>
      <c r="B197" s="66"/>
      <c r="C197" s="87"/>
      <c r="D197" s="66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24.75" customHeight="1">
      <c r="A198" s="66"/>
      <c r="B198" s="66"/>
      <c r="C198" s="87"/>
      <c r="D198" s="66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24.75" customHeight="1">
      <c r="A199" s="66"/>
      <c r="B199" s="66"/>
      <c r="C199" s="87"/>
      <c r="D199" s="66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24.75" customHeight="1">
      <c r="A200" s="66"/>
      <c r="B200" s="66"/>
      <c r="C200" s="87"/>
      <c r="D200" s="66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24.75" customHeight="1">
      <c r="A201" s="66"/>
      <c r="B201" s="66"/>
      <c r="C201" s="87"/>
      <c r="D201" s="66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24.75" customHeight="1">
      <c r="A202" s="66"/>
      <c r="B202" s="66"/>
      <c r="C202" s="87"/>
      <c r="D202" s="66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24.75" customHeight="1">
      <c r="A203" s="66"/>
      <c r="B203" s="66"/>
      <c r="C203" s="87"/>
      <c r="D203" s="66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24.75" customHeight="1">
      <c r="A204" s="66"/>
      <c r="B204" s="66"/>
      <c r="C204" s="87"/>
      <c r="D204" s="66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24.75" customHeight="1">
      <c r="A205" s="66"/>
      <c r="B205" s="66"/>
      <c r="C205" s="87"/>
      <c r="D205" s="66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24.75" customHeight="1">
      <c r="A206" s="66"/>
      <c r="B206" s="66"/>
      <c r="C206" s="87"/>
      <c r="D206" s="66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24.75" customHeight="1">
      <c r="A207" s="66"/>
      <c r="B207" s="66"/>
      <c r="C207" s="87"/>
      <c r="D207" s="66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24.75" customHeight="1">
      <c r="A208" s="66"/>
      <c r="B208" s="66"/>
      <c r="C208" s="87"/>
      <c r="D208" s="66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24.75" customHeight="1">
      <c r="A209" s="66"/>
      <c r="B209" s="66"/>
      <c r="C209" s="87"/>
      <c r="D209" s="66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24.75" customHeight="1">
      <c r="A210" s="66"/>
      <c r="B210" s="66"/>
      <c r="C210" s="87"/>
      <c r="D210" s="66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24.75" customHeight="1">
      <c r="A211" s="66"/>
      <c r="B211" s="66"/>
      <c r="C211" s="87"/>
      <c r="D211" s="66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24.75" customHeight="1">
      <c r="A212" s="66"/>
      <c r="B212" s="66"/>
      <c r="C212" s="87"/>
      <c r="D212" s="66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24.75" customHeight="1">
      <c r="A213" s="66"/>
      <c r="B213" s="66"/>
      <c r="C213" s="87"/>
      <c r="D213" s="66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24.75" customHeight="1">
      <c r="A214" s="66"/>
      <c r="B214" s="66"/>
      <c r="C214" s="87"/>
      <c r="D214" s="66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24.75" customHeight="1">
      <c r="A215" s="66"/>
      <c r="B215" s="66"/>
      <c r="C215" s="87"/>
      <c r="D215" s="66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24.75" customHeight="1">
      <c r="A216" s="66"/>
      <c r="B216" s="66"/>
      <c r="C216" s="87"/>
      <c r="D216" s="66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24.75" customHeight="1">
      <c r="A217" s="66"/>
      <c r="B217" s="66"/>
      <c r="C217" s="87"/>
      <c r="D217" s="66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24.75" customHeight="1">
      <c r="A218" s="66"/>
      <c r="B218" s="66"/>
      <c r="C218" s="87"/>
      <c r="D218" s="66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24.75" customHeight="1">
      <c r="A219" s="66"/>
      <c r="B219" s="66"/>
      <c r="C219" s="87"/>
      <c r="D219" s="66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24.75" customHeight="1">
      <c r="A220" s="66"/>
      <c r="B220" s="66"/>
      <c r="C220" s="87"/>
      <c r="D220" s="66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24.75" customHeight="1">
      <c r="A221" s="66"/>
      <c r="B221" s="66"/>
      <c r="C221" s="87"/>
      <c r="D221" s="66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24.75" customHeight="1">
      <c r="A222" s="66"/>
      <c r="B222" s="66"/>
      <c r="C222" s="87"/>
      <c r="D222" s="66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24.75" customHeight="1">
      <c r="A223" s="66"/>
      <c r="B223" s="66"/>
      <c r="C223" s="87"/>
      <c r="D223" s="66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24.75" customHeight="1">
      <c r="A224" s="66"/>
      <c r="B224" s="66"/>
      <c r="C224" s="87"/>
      <c r="D224" s="66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24.75" customHeight="1">
      <c r="A225" s="66"/>
      <c r="B225" s="66"/>
      <c r="C225" s="87"/>
      <c r="D225" s="66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24.75" customHeight="1">
      <c r="A226" s="66"/>
      <c r="B226" s="66"/>
      <c r="C226" s="87"/>
      <c r="D226" s="66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24.75" customHeight="1">
      <c r="A227" s="66"/>
      <c r="B227" s="66"/>
      <c r="C227" s="87"/>
      <c r="D227" s="66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24.75" customHeight="1">
      <c r="A228" s="66"/>
      <c r="B228" s="66"/>
      <c r="C228" s="87"/>
      <c r="D228" s="66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24.75" customHeight="1">
      <c r="A229" s="66"/>
      <c r="B229" s="66"/>
      <c r="C229" s="87"/>
      <c r="D229" s="66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24.75" customHeight="1">
      <c r="A230" s="66"/>
      <c r="B230" s="66"/>
      <c r="C230" s="87"/>
      <c r="D230" s="66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24.75" customHeight="1">
      <c r="A231" s="66"/>
      <c r="B231" s="66"/>
      <c r="C231" s="87"/>
      <c r="D231" s="66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24.75" customHeight="1">
      <c r="A232" s="66"/>
      <c r="B232" s="66"/>
      <c r="C232" s="87"/>
      <c r="D232" s="66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24.75" customHeight="1">
      <c r="A233" s="66"/>
      <c r="B233" s="66"/>
      <c r="C233" s="87"/>
      <c r="D233" s="66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24.75" customHeight="1">
      <c r="A234" s="66"/>
      <c r="B234" s="66"/>
      <c r="C234" s="87"/>
      <c r="D234" s="66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24.75" customHeight="1">
      <c r="A235" s="66"/>
      <c r="B235" s="66"/>
      <c r="C235" s="87"/>
      <c r="D235" s="66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24.75" customHeight="1">
      <c r="A236" s="66"/>
      <c r="B236" s="66"/>
      <c r="C236" s="87"/>
      <c r="D236" s="66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24.75" customHeight="1">
      <c r="A237" s="66"/>
      <c r="B237" s="66"/>
      <c r="C237" s="87"/>
      <c r="D237" s="66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24.75" customHeight="1">
      <c r="A238" s="66"/>
      <c r="B238" s="66"/>
      <c r="C238" s="87"/>
      <c r="D238" s="66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24.75" customHeight="1">
      <c r="A239" s="66"/>
      <c r="B239" s="66"/>
      <c r="C239" s="87"/>
      <c r="D239" s="66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24.75" customHeight="1">
      <c r="A240" s="66"/>
      <c r="B240" s="66"/>
      <c r="C240" s="87"/>
      <c r="D240" s="66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24.75" customHeight="1">
      <c r="A241" s="66"/>
      <c r="B241" s="66"/>
      <c r="C241" s="87"/>
      <c r="D241" s="66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24.75" customHeight="1">
      <c r="A242" s="66"/>
      <c r="B242" s="66"/>
      <c r="C242" s="87"/>
      <c r="D242" s="66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24.75" customHeight="1">
      <c r="A243" s="66"/>
      <c r="B243" s="66"/>
      <c r="C243" s="87"/>
      <c r="D243" s="66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24.75" customHeight="1">
      <c r="A244" s="66"/>
      <c r="B244" s="66"/>
      <c r="C244" s="87"/>
      <c r="D244" s="66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24.75" customHeight="1">
      <c r="A245" s="66"/>
      <c r="B245" s="66"/>
      <c r="C245" s="87"/>
      <c r="D245" s="66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24.75" customHeight="1">
      <c r="A246" s="66"/>
      <c r="B246" s="66"/>
      <c r="C246" s="87"/>
      <c r="D246" s="66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24.75" customHeight="1">
      <c r="A247" s="66"/>
      <c r="B247" s="66"/>
      <c r="C247" s="87"/>
      <c r="D247" s="66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24.75" customHeight="1">
      <c r="A248" s="66"/>
      <c r="B248" s="66"/>
      <c r="C248" s="87"/>
      <c r="D248" s="66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24.75" customHeight="1">
      <c r="A249" s="66"/>
      <c r="B249" s="66"/>
      <c r="C249" s="87"/>
      <c r="D249" s="66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24.75" customHeight="1">
      <c r="A250" s="66"/>
      <c r="B250" s="66"/>
      <c r="C250" s="87"/>
      <c r="D250" s="66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24.75" customHeight="1">
      <c r="A251" s="66"/>
      <c r="B251" s="66"/>
      <c r="C251" s="87"/>
      <c r="D251" s="66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24.75" customHeight="1">
      <c r="A252" s="66"/>
      <c r="B252" s="66"/>
      <c r="C252" s="87"/>
      <c r="D252" s="66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24.75" customHeight="1">
      <c r="A253" s="66"/>
      <c r="B253" s="66"/>
      <c r="C253" s="87"/>
      <c r="D253" s="66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24.75" customHeight="1">
      <c r="A254" s="66"/>
      <c r="B254" s="66"/>
      <c r="C254" s="87"/>
      <c r="D254" s="66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24.75" customHeight="1">
      <c r="A255" s="66"/>
      <c r="B255" s="66"/>
      <c r="C255" s="87"/>
      <c r="D255" s="66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24.75" customHeight="1">
      <c r="A256" s="66"/>
      <c r="B256" s="66"/>
      <c r="C256" s="87"/>
      <c r="D256" s="66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24.75" customHeight="1">
      <c r="A257" s="66"/>
      <c r="B257" s="66"/>
      <c r="C257" s="87"/>
      <c r="D257" s="66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24.75" customHeight="1">
      <c r="A258" s="66"/>
      <c r="B258" s="66"/>
      <c r="C258" s="87"/>
      <c r="D258" s="66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24.75" customHeight="1">
      <c r="A259" s="66"/>
      <c r="B259" s="66"/>
      <c r="C259" s="87"/>
      <c r="D259" s="66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24.75" customHeight="1">
      <c r="A260" s="66"/>
      <c r="B260" s="66"/>
      <c r="C260" s="87"/>
      <c r="D260" s="66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24.75" customHeight="1">
      <c r="A261" s="66"/>
      <c r="B261" s="66"/>
      <c r="C261" s="87"/>
      <c r="D261" s="66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24.75" customHeight="1">
      <c r="A262" s="66"/>
      <c r="B262" s="66"/>
      <c r="C262" s="87"/>
      <c r="D262" s="66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24.75" customHeight="1">
      <c r="A263" s="66"/>
      <c r="B263" s="66"/>
      <c r="C263" s="87"/>
      <c r="D263" s="66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24.75" customHeight="1">
      <c r="A264" s="66"/>
      <c r="B264" s="66"/>
      <c r="C264" s="87"/>
      <c r="D264" s="66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24.75" customHeight="1">
      <c r="A265" s="66"/>
      <c r="B265" s="66"/>
      <c r="C265" s="87"/>
      <c r="D265" s="66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24.75" customHeight="1">
      <c r="A266" s="66"/>
      <c r="B266" s="66"/>
      <c r="C266" s="87"/>
      <c r="D266" s="66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24.75" customHeight="1">
      <c r="A267" s="66"/>
      <c r="B267" s="66"/>
      <c r="C267" s="87"/>
      <c r="D267" s="66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24.75" customHeight="1">
      <c r="A268" s="66"/>
      <c r="B268" s="66"/>
      <c r="C268" s="87"/>
      <c r="D268" s="66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24.75" customHeight="1">
      <c r="A269" s="66"/>
      <c r="B269" s="66"/>
      <c r="C269" s="87"/>
      <c r="D269" s="66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24.75" customHeight="1">
      <c r="A270" s="66"/>
      <c r="B270" s="66"/>
      <c r="C270" s="87"/>
      <c r="D270" s="66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24.75" customHeight="1">
      <c r="A271" s="66"/>
      <c r="B271" s="66"/>
      <c r="C271" s="87"/>
      <c r="D271" s="66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24.75" customHeight="1">
      <c r="A272" s="66"/>
      <c r="B272" s="66"/>
      <c r="C272" s="87"/>
      <c r="D272" s="66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24.75" customHeight="1">
      <c r="A273" s="66"/>
      <c r="B273" s="66"/>
      <c r="C273" s="87"/>
      <c r="D273" s="335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24.75" customHeight="1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24.75" customHeight="1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24.75" customHeight="1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24.75" customHeight="1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24.75" customHeight="1">
      <c r="A278" s="66"/>
      <c r="B278" s="66"/>
      <c r="C278" s="87"/>
      <c r="D278" s="66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24.75" customHeight="1">
      <c r="A279" s="66"/>
      <c r="B279" s="66"/>
      <c r="C279" s="87"/>
      <c r="D279" s="101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24.75" customHeight="1">
      <c r="A280" s="66"/>
      <c r="B280" s="66"/>
      <c r="C280" s="87"/>
      <c r="D280" s="101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24.75" customHeight="1">
      <c r="A281" s="66"/>
      <c r="B281" s="66"/>
      <c r="C281" s="87"/>
      <c r="D281" s="101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24.75" customHeight="1">
      <c r="A282" s="66"/>
      <c r="B282" s="66"/>
      <c r="C282" s="87"/>
      <c r="D282" s="101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24.75" customHeight="1">
      <c r="A283" s="66"/>
      <c r="B283" s="66"/>
      <c r="C283" s="87"/>
      <c r="D283" s="101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24.75" customHeight="1">
      <c r="A284" s="66"/>
      <c r="B284" s="66"/>
      <c r="C284" s="87"/>
      <c r="D284" s="101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24.75" customHeight="1">
      <c r="A285" s="66"/>
      <c r="B285" s="66"/>
      <c r="C285" s="87"/>
      <c r="D285" s="101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24.75" customHeight="1">
      <c r="A286" s="66"/>
      <c r="B286" s="66"/>
      <c r="C286" s="87"/>
      <c r="D286" s="101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24.75" customHeight="1">
      <c r="A287" s="66"/>
      <c r="B287" s="66"/>
      <c r="C287" s="87"/>
      <c r="D287" s="101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24.75" customHeight="1">
      <c r="A288" s="66"/>
      <c r="B288" s="66"/>
      <c r="C288" s="87"/>
      <c r="D288" s="101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24.75" customHeight="1">
      <c r="A289" s="66"/>
      <c r="B289" s="66"/>
      <c r="C289" s="87"/>
      <c r="D289" s="101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24.75" customHeight="1">
      <c r="A290" s="66"/>
      <c r="B290" s="66"/>
      <c r="C290" s="87"/>
      <c r="D290" s="101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24.75" customHeight="1">
      <c r="A291" s="66"/>
      <c r="B291" s="66"/>
      <c r="C291" s="87"/>
      <c r="D291" s="101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24.75" customHeight="1">
      <c r="A292" s="105"/>
      <c r="B292" s="105"/>
      <c r="C292" s="106"/>
      <c r="D292" s="111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24.75" customHeight="1">
      <c r="A293" s="105"/>
      <c r="B293" s="105"/>
      <c r="C293" s="106"/>
      <c r="D293" s="111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24.75" customHeight="1">
      <c r="A294" s="105"/>
      <c r="B294" s="105"/>
      <c r="C294" s="106"/>
      <c r="D294" s="111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24.75" customHeight="1">
      <c r="A295" s="105"/>
      <c r="B295" s="105"/>
      <c r="C295" s="106"/>
      <c r="D295" s="111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24.75" customHeight="1">
      <c r="A296" s="105"/>
      <c r="B296" s="105"/>
      <c r="C296" s="106"/>
      <c r="D296" s="111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24.75" customHeight="1">
      <c r="A297" s="105"/>
      <c r="B297" s="105"/>
      <c r="C297" s="106"/>
      <c r="D297" s="111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24.75" customHeight="1">
      <c r="A298" s="105"/>
      <c r="B298" s="105"/>
      <c r="C298" s="106"/>
      <c r="D298" s="111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24.75" customHeight="1">
      <c r="A299" s="105"/>
      <c r="B299" s="105"/>
      <c r="C299" s="106"/>
      <c r="D299" s="111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24.75" customHeight="1">
      <c r="A300" s="105"/>
      <c r="B300" s="105"/>
      <c r="C300" s="106"/>
      <c r="D300" s="111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24.75" customHeight="1">
      <c r="A301" s="105"/>
      <c r="B301" s="105"/>
      <c r="C301" s="106"/>
      <c r="D301" s="111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24.75" customHeight="1">
      <c r="A302" s="105"/>
      <c r="B302" s="105"/>
      <c r="C302" s="106"/>
      <c r="D302" s="111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24.75" customHeight="1">
      <c r="A303" s="105"/>
      <c r="B303" s="105"/>
      <c r="C303" s="106"/>
      <c r="D303" s="111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24.75" customHeight="1">
      <c r="A304" s="105"/>
      <c r="B304" s="105"/>
      <c r="C304" s="106"/>
      <c r="D304" s="111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24.75" customHeight="1">
      <c r="A305" s="66"/>
      <c r="B305" s="66"/>
      <c r="C305" s="87"/>
      <c r="D305" s="111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24.75" customHeight="1">
      <c r="A306" s="105"/>
      <c r="B306" s="105"/>
      <c r="C306" s="106"/>
      <c r="D306" s="111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24.75" customHeight="1">
      <c r="A307" s="105"/>
      <c r="B307" s="105"/>
      <c r="C307" s="106"/>
      <c r="D307" s="111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24.75" customHeight="1">
      <c r="A308" s="105"/>
      <c r="B308" s="105"/>
      <c r="C308" s="106"/>
      <c r="D308" s="111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24.75" customHeight="1">
      <c r="A309" s="105"/>
      <c r="B309" s="105"/>
      <c r="C309" s="106"/>
      <c r="D309" s="111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24.75" customHeight="1">
      <c r="A310" s="111"/>
      <c r="B310" s="111"/>
      <c r="C310" s="106"/>
      <c r="D310" s="111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24.75" customHeight="1">
      <c r="A311" s="111"/>
      <c r="B311" s="111"/>
      <c r="C311" s="106"/>
      <c r="D311" s="111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24.75" customHeight="1">
      <c r="A312" s="105"/>
      <c r="B312" s="105"/>
      <c r="C312" s="106"/>
      <c r="D312" s="105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24.75" customHeight="1">
      <c r="A313" s="105"/>
      <c r="B313" s="105"/>
      <c r="C313" s="106"/>
      <c r="D313" s="105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24.75" customHeight="1">
      <c r="A314" s="105"/>
      <c r="B314" s="105"/>
      <c r="C314" s="106"/>
      <c r="D314" s="105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24.75" customHeight="1">
      <c r="A315" s="105"/>
      <c r="B315" s="105"/>
      <c r="C315" s="106"/>
      <c r="D315" s="105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24.75" customHeight="1">
      <c r="A316" s="105"/>
      <c r="B316" s="105"/>
      <c r="C316" s="106"/>
      <c r="D316" s="105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24.75" customHeight="1">
      <c r="A317" s="105"/>
      <c r="B317" s="105"/>
      <c r="C317" s="106"/>
      <c r="D317" s="105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24.75" customHeight="1">
      <c r="A318" s="105"/>
      <c r="B318" s="105"/>
      <c r="C318" s="106"/>
      <c r="D318" s="105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24.75" customHeight="1">
      <c r="A319" s="105"/>
      <c r="B319" s="105"/>
      <c r="C319" s="106"/>
      <c r="D319" s="105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24.75" customHeight="1">
      <c r="A320" s="105"/>
      <c r="B320" s="105"/>
      <c r="C320" s="106"/>
      <c r="D320" s="105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24.75" customHeight="1">
      <c r="A321" s="105"/>
      <c r="B321" s="105"/>
      <c r="C321" s="106"/>
      <c r="D321" s="105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24.75" customHeight="1">
      <c r="A322" s="105"/>
      <c r="B322" s="105"/>
      <c r="C322" s="106"/>
      <c r="D322" s="105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24.75" customHeight="1">
      <c r="A323" s="105"/>
      <c r="B323" s="105"/>
      <c r="C323" s="106"/>
      <c r="D323" s="105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24.75" customHeight="1">
      <c r="A324" s="105"/>
      <c r="B324" s="105"/>
      <c r="C324" s="106"/>
      <c r="D324" s="105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24.75" customHeight="1">
      <c r="A325" s="105"/>
      <c r="B325" s="105"/>
      <c r="C325" s="106"/>
      <c r="D325" s="105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24.75" customHeight="1">
      <c r="A326" s="105"/>
      <c r="B326" s="105"/>
      <c r="C326" s="106"/>
      <c r="D326" s="105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24.75" customHeight="1">
      <c r="A327" s="105"/>
      <c r="B327" s="105"/>
      <c r="C327" s="106"/>
      <c r="D327" s="105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24.75" customHeight="1">
      <c r="A328" s="105"/>
      <c r="B328" s="105"/>
      <c r="C328" s="106"/>
      <c r="D328" s="105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24.75" customHeight="1">
      <c r="A329" s="105"/>
      <c r="B329" s="105"/>
      <c r="C329" s="106"/>
      <c r="D329" s="105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24.75" customHeight="1">
      <c r="A330" s="105"/>
      <c r="B330" s="105"/>
      <c r="C330" s="106"/>
      <c r="D330" s="105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24.75" customHeight="1">
      <c r="A331" s="105"/>
      <c r="B331" s="105"/>
      <c r="C331" s="106"/>
      <c r="D331" s="105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24.75" customHeight="1">
      <c r="A332" s="105"/>
      <c r="B332" s="105"/>
      <c r="C332" s="106"/>
      <c r="D332" s="105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24.75" customHeight="1">
      <c r="A333" s="105"/>
      <c r="B333" s="105"/>
      <c r="C333" s="106"/>
      <c r="D333" s="105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24.75" customHeight="1">
      <c r="A334" s="105"/>
      <c r="B334" s="105"/>
      <c r="C334" s="106"/>
      <c r="D334" s="105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24.75" customHeight="1">
      <c r="A335" s="105"/>
      <c r="B335" s="105"/>
      <c r="C335" s="106"/>
      <c r="D335" s="105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24.75" customHeight="1">
      <c r="A336" s="105"/>
      <c r="B336" s="105"/>
      <c r="C336" s="106"/>
      <c r="D336" s="105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24.75" customHeight="1">
      <c r="A337" s="105"/>
      <c r="B337" s="105"/>
      <c r="C337" s="106"/>
      <c r="D337" s="105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24.75" customHeight="1">
      <c r="A338" s="105"/>
      <c r="B338" s="105"/>
      <c r="C338" s="106"/>
      <c r="D338" s="105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24.75" customHeight="1">
      <c r="A339" s="105"/>
      <c r="B339" s="105"/>
      <c r="C339" s="106"/>
      <c r="D339" s="105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24.75" customHeight="1">
      <c r="A340" s="105"/>
      <c r="B340" s="105"/>
      <c r="C340" s="106"/>
      <c r="D340" s="105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24.75" customHeight="1">
      <c r="A341" s="105"/>
      <c r="B341" s="105"/>
      <c r="C341" s="106"/>
      <c r="D341" s="105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24.75" customHeight="1">
      <c r="A342" s="105"/>
      <c r="B342" s="105"/>
      <c r="C342" s="106"/>
      <c r="D342" s="105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24.75" customHeight="1">
      <c r="A343" s="105"/>
      <c r="B343" s="105"/>
      <c r="C343" s="106"/>
      <c r="D343" s="105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24.75" customHeight="1">
      <c r="A344" s="105"/>
      <c r="B344" s="105"/>
      <c r="C344" s="106"/>
      <c r="D344" s="105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24.75" customHeight="1">
      <c r="A345" s="105"/>
      <c r="B345" s="105"/>
      <c r="C345" s="106"/>
      <c r="D345" s="105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24.75" customHeight="1">
      <c r="A346" s="105"/>
      <c r="B346" s="105"/>
      <c r="C346" s="106"/>
      <c r="D346" s="105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24.75" customHeight="1">
      <c r="A347" s="105"/>
      <c r="B347" s="105"/>
      <c r="C347" s="106"/>
      <c r="D347" s="105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24.75" customHeight="1">
      <c r="A348" s="105"/>
      <c r="B348" s="105"/>
      <c r="C348" s="106"/>
      <c r="D348" s="105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24.75" customHeight="1">
      <c r="A349" s="105"/>
      <c r="B349" s="105"/>
      <c r="C349" s="106"/>
      <c r="D349" s="105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24.75" customHeight="1">
      <c r="A350" s="105"/>
      <c r="B350" s="105"/>
      <c r="C350" s="106"/>
      <c r="D350" s="105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24.75" customHeight="1">
      <c r="A351" s="105"/>
      <c r="B351" s="105"/>
      <c r="C351" s="106"/>
      <c r="D351" s="105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24.75" customHeight="1">
      <c r="A352" s="105"/>
      <c r="B352" s="105"/>
      <c r="C352" s="106"/>
      <c r="D352" s="105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24.75" customHeight="1">
      <c r="A353" s="105"/>
      <c r="B353" s="105"/>
      <c r="C353" s="106"/>
      <c r="D353" s="105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24.75" customHeight="1">
      <c r="A354" s="105"/>
      <c r="B354" s="105"/>
      <c r="C354" s="106"/>
      <c r="D354" s="105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24.75" customHeight="1">
      <c r="A355" s="105"/>
      <c r="B355" s="105"/>
      <c r="C355" s="106"/>
      <c r="D355" s="105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24.75" customHeight="1">
      <c r="A356" s="105"/>
      <c r="B356" s="105"/>
      <c r="C356" s="106"/>
      <c r="D356" s="105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24.75" customHeight="1">
      <c r="A357" s="105"/>
      <c r="B357" s="105"/>
      <c r="C357" s="106"/>
      <c r="D357" s="105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24.75" customHeight="1">
      <c r="A358" s="105"/>
      <c r="B358" s="105"/>
      <c r="C358" s="106"/>
      <c r="D358" s="105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24.75" customHeight="1">
      <c r="A359" s="105"/>
      <c r="B359" s="105"/>
      <c r="C359" s="106"/>
      <c r="D359" s="105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24.75" customHeight="1">
      <c r="A360" s="105"/>
      <c r="B360" s="105"/>
      <c r="C360" s="106"/>
      <c r="D360" s="105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24.75" customHeight="1">
      <c r="A361" s="105"/>
      <c r="B361" s="105"/>
      <c r="C361" s="106"/>
      <c r="D361" s="105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24.75" customHeight="1">
      <c r="A362" s="105"/>
      <c r="B362" s="105"/>
      <c r="C362" s="106"/>
      <c r="D362" s="105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24.75" customHeight="1">
      <c r="A363" s="105"/>
      <c r="B363" s="105"/>
      <c r="C363" s="106"/>
      <c r="D363" s="105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24.75" customHeight="1">
      <c r="A364" s="105"/>
      <c r="B364" s="105"/>
      <c r="C364" s="106"/>
      <c r="D364" s="105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24.75" customHeight="1">
      <c r="A365" s="105"/>
      <c r="B365" s="105"/>
      <c r="C365" s="106"/>
      <c r="D365" s="105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24.75" customHeight="1">
      <c r="A366" s="105"/>
      <c r="B366" s="105"/>
      <c r="C366" s="106"/>
      <c r="D366" s="105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24.75" customHeight="1">
      <c r="A367" s="105"/>
      <c r="B367" s="105"/>
      <c r="C367" s="106"/>
      <c r="D367" s="105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24.75" customHeight="1">
      <c r="A368" s="105"/>
      <c r="B368" s="105"/>
      <c r="C368" s="106"/>
      <c r="D368" s="105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24.75" customHeight="1">
      <c r="A369" s="105"/>
      <c r="B369" s="105"/>
      <c r="C369" s="106"/>
      <c r="D369" s="105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24.75" customHeight="1">
      <c r="A370" s="105"/>
      <c r="B370" s="105"/>
      <c r="C370" s="106"/>
      <c r="D370" s="105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24.75" customHeight="1">
      <c r="A371" s="105"/>
      <c r="B371" s="105"/>
      <c r="C371" s="106"/>
      <c r="D371" s="105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24.75" customHeight="1">
      <c r="A372" s="105"/>
      <c r="B372" s="105"/>
      <c r="C372" s="106"/>
      <c r="D372" s="105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24.75" customHeight="1">
      <c r="A373" s="105"/>
      <c r="B373" s="105"/>
      <c r="C373" s="106"/>
      <c r="D373" s="105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24.75" customHeight="1">
      <c r="A374" s="105"/>
      <c r="B374" s="105"/>
      <c r="C374" s="106"/>
      <c r="D374" s="105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24.75" customHeight="1">
      <c r="A375" s="105"/>
      <c r="B375" s="105"/>
      <c r="C375" s="106"/>
      <c r="D375" s="105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24.75" customHeight="1">
      <c r="A376" s="105"/>
      <c r="B376" s="105"/>
      <c r="C376" s="106"/>
      <c r="D376" s="105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24.75" customHeight="1">
      <c r="A377" s="105"/>
      <c r="B377" s="105"/>
      <c r="C377" s="106"/>
      <c r="D377" s="105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24.75" customHeight="1">
      <c r="A378" s="105"/>
      <c r="B378" s="105"/>
      <c r="C378" s="106"/>
      <c r="D378" s="105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24.75" customHeight="1">
      <c r="A379" s="105"/>
      <c r="B379" s="105"/>
      <c r="C379" s="106"/>
      <c r="D379" s="105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24.75" customHeight="1">
      <c r="A380" s="105"/>
      <c r="B380" s="105"/>
      <c r="C380" s="106"/>
      <c r="D380" s="105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24.75" customHeight="1">
      <c r="A381" s="105"/>
      <c r="B381" s="105"/>
      <c r="C381" s="106"/>
      <c r="D381" s="105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24.75" customHeight="1">
      <c r="A382" s="105"/>
      <c r="B382" s="105"/>
      <c r="C382" s="106"/>
      <c r="D382" s="105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24.75" customHeight="1">
      <c r="A383" s="105"/>
      <c r="B383" s="105"/>
      <c r="C383" s="106"/>
      <c r="D383" s="105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24.75" customHeight="1">
      <c r="A384" s="105"/>
      <c r="B384" s="105"/>
      <c r="C384" s="106"/>
      <c r="D384" s="105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24.75" customHeight="1">
      <c r="A385" s="105"/>
      <c r="B385" s="105"/>
      <c r="C385" s="106"/>
      <c r="D385" s="105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24.75" customHeight="1">
      <c r="A386" s="105"/>
      <c r="B386" s="105"/>
      <c r="C386" s="106"/>
      <c r="D386" s="105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24.75" customHeight="1">
      <c r="A387" s="105"/>
      <c r="B387" s="105"/>
      <c r="C387" s="106"/>
      <c r="D387" s="105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24.75" customHeight="1">
      <c r="A388" s="105"/>
      <c r="B388" s="105"/>
      <c r="C388" s="106"/>
      <c r="D388" s="105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24.75" customHeight="1">
      <c r="A389" s="105"/>
      <c r="B389" s="105"/>
      <c r="C389" s="106"/>
      <c r="D389" s="105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24.75" customHeight="1">
      <c r="A390" s="105"/>
      <c r="B390" s="105"/>
      <c r="C390" s="106"/>
      <c r="D390" s="105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24.75" customHeight="1">
      <c r="A391" s="105"/>
      <c r="B391" s="105"/>
      <c r="C391" s="106"/>
      <c r="D391" s="105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24.75" customHeight="1">
      <c r="A392" s="105"/>
      <c r="B392" s="105"/>
      <c r="C392" s="106"/>
      <c r="D392" s="105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24.75" customHeight="1">
      <c r="A393" s="105"/>
      <c r="B393" s="105"/>
      <c r="C393" s="106"/>
      <c r="D393" s="105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24.75" customHeight="1">
      <c r="A394" s="105"/>
      <c r="B394" s="105"/>
      <c r="C394" s="106"/>
      <c r="D394" s="105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24.75" customHeight="1">
      <c r="A395" s="105"/>
      <c r="B395" s="105"/>
      <c r="C395" s="106"/>
      <c r="D395" s="105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24.75" customHeight="1">
      <c r="A396" s="105"/>
      <c r="B396" s="105"/>
      <c r="C396" s="106"/>
      <c r="D396" s="105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24.75" customHeight="1">
      <c r="A397" s="105"/>
      <c r="B397" s="105"/>
      <c r="C397" s="106"/>
      <c r="D397" s="105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24.75" customHeight="1">
      <c r="A398" s="105"/>
      <c r="B398" s="105"/>
      <c r="C398" s="106"/>
      <c r="D398" s="105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24.75" customHeight="1">
      <c r="A399" s="105"/>
      <c r="B399" s="105"/>
      <c r="C399" s="106"/>
      <c r="D399" s="105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24.75" customHeight="1">
      <c r="A400" s="105"/>
      <c r="B400" s="105"/>
      <c r="C400" s="106"/>
      <c r="D400" s="105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24.75" customHeight="1">
      <c r="A401" s="105"/>
      <c r="B401" s="105"/>
      <c r="C401" s="106"/>
      <c r="D401" s="105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24.75" customHeight="1">
      <c r="A402" s="105"/>
      <c r="B402" s="105"/>
      <c r="C402" s="106"/>
      <c r="D402" s="105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24.75" customHeight="1">
      <c r="A403" s="105"/>
      <c r="B403" s="105"/>
      <c r="C403" s="106"/>
      <c r="D403" s="105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24.75" customHeight="1">
      <c r="A404" s="105"/>
      <c r="B404" s="105"/>
      <c r="C404" s="106"/>
      <c r="D404" s="105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24.75" customHeight="1">
      <c r="A405" s="105"/>
      <c r="B405" s="105"/>
      <c r="C405" s="106"/>
      <c r="D405" s="105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24.75" customHeight="1">
      <c r="A406" s="105"/>
      <c r="B406" s="105"/>
      <c r="C406" s="106"/>
      <c r="D406" s="105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24.75" customHeight="1">
      <c r="A407" s="105"/>
      <c r="B407" s="105"/>
      <c r="C407" s="106"/>
      <c r="D407" s="105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24.75" customHeight="1">
      <c r="A408" s="105"/>
      <c r="B408" s="105"/>
      <c r="C408" s="106"/>
      <c r="D408" s="105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24.75" customHeight="1">
      <c r="A409" s="105"/>
      <c r="B409" s="105"/>
      <c r="C409" s="106"/>
      <c r="D409" s="105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24.75" customHeight="1">
      <c r="A410" s="105"/>
      <c r="B410" s="105"/>
      <c r="C410" s="106"/>
      <c r="D410" s="105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24.75" customHeight="1">
      <c r="A411" s="105"/>
      <c r="B411" s="105"/>
      <c r="C411" s="106"/>
      <c r="D411" s="105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24.75" customHeight="1">
      <c r="A412" s="105"/>
      <c r="B412" s="105"/>
      <c r="C412" s="106"/>
      <c r="D412" s="105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24.75" customHeight="1">
      <c r="A413" s="105"/>
      <c r="B413" s="105"/>
      <c r="C413" s="106"/>
      <c r="D413" s="105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24.75" customHeight="1">
      <c r="A414" s="105"/>
      <c r="B414" s="105"/>
      <c r="C414" s="106"/>
      <c r="D414" s="105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24.75" customHeight="1">
      <c r="A415" s="105"/>
      <c r="B415" s="105"/>
      <c r="C415" s="106"/>
      <c r="D415" s="105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24.75" customHeight="1">
      <c r="A416" s="105"/>
      <c r="B416" s="105"/>
      <c r="C416" s="106"/>
      <c r="D416" s="105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24.75" customHeight="1">
      <c r="A417" s="105"/>
      <c r="B417" s="105"/>
      <c r="C417" s="106"/>
      <c r="D417" s="105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24.75" customHeight="1">
      <c r="A418" s="105"/>
      <c r="B418" s="105"/>
      <c r="C418" s="106"/>
      <c r="D418" s="105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24.75" customHeight="1">
      <c r="A419" s="105"/>
      <c r="B419" s="105"/>
      <c r="C419" s="106"/>
      <c r="D419" s="105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24.75" customHeight="1">
      <c r="A420" s="105"/>
      <c r="B420" s="105"/>
      <c r="C420" s="106"/>
      <c r="D420" s="105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24.75" customHeight="1">
      <c r="A421" s="105"/>
      <c r="B421" s="105"/>
      <c r="C421" s="106"/>
      <c r="D421" s="105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24.75" customHeight="1">
      <c r="A422" s="105"/>
      <c r="B422" s="105"/>
      <c r="C422" s="106"/>
      <c r="D422" s="105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24.75" customHeight="1">
      <c r="A423" s="105"/>
      <c r="B423" s="105"/>
      <c r="C423" s="106"/>
      <c r="D423" s="105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24.75" customHeight="1">
      <c r="A424" s="105"/>
      <c r="B424" s="105"/>
      <c r="C424" s="106"/>
      <c r="D424" s="105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24.75" customHeight="1">
      <c r="A425" s="105"/>
      <c r="B425" s="105"/>
      <c r="C425" s="106"/>
      <c r="D425" s="105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24.75" customHeight="1">
      <c r="A426" s="105"/>
      <c r="B426" s="105"/>
      <c r="C426" s="106"/>
      <c r="D426" s="105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24.75" customHeight="1">
      <c r="A427" s="105"/>
      <c r="B427" s="105"/>
      <c r="C427" s="106"/>
      <c r="D427" s="105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24.75" customHeight="1">
      <c r="A428" s="105"/>
      <c r="B428" s="105"/>
      <c r="C428" s="106"/>
      <c r="D428" s="105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24.75" customHeight="1">
      <c r="A429" s="105"/>
      <c r="B429" s="105"/>
      <c r="C429" s="106"/>
      <c r="D429" s="105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24.75" customHeight="1">
      <c r="A430" s="105"/>
      <c r="B430" s="105"/>
      <c r="C430" s="106"/>
      <c r="D430" s="105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24.75" customHeight="1">
      <c r="A431" s="105"/>
      <c r="B431" s="105"/>
      <c r="C431" s="106"/>
      <c r="D431" s="105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24.75" customHeight="1">
      <c r="A432" s="105"/>
      <c r="B432" s="105"/>
      <c r="C432" s="106"/>
      <c r="D432" s="105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24.75" customHeight="1">
      <c r="A433" s="105"/>
      <c r="B433" s="105"/>
      <c r="C433" s="106"/>
      <c r="D433" s="105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24.75" customHeight="1">
      <c r="A434" s="105"/>
      <c r="B434" s="105"/>
      <c r="C434" s="106"/>
      <c r="D434" s="105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24.75" customHeight="1">
      <c r="A435" s="105"/>
      <c r="B435" s="105"/>
      <c r="C435" s="106"/>
      <c r="D435" s="105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24.75" customHeight="1">
      <c r="A436" s="105"/>
      <c r="B436" s="105"/>
      <c r="C436" s="106"/>
      <c r="D436" s="105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24.75" customHeight="1">
      <c r="A437" s="105"/>
      <c r="B437" s="105"/>
      <c r="C437" s="106"/>
      <c r="D437" s="105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24.75" customHeight="1">
      <c r="A438" s="105"/>
      <c r="B438" s="105"/>
      <c r="C438" s="106"/>
      <c r="D438" s="105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24.75" customHeight="1">
      <c r="A439" s="105"/>
      <c r="B439" s="105"/>
      <c r="C439" s="106"/>
      <c r="D439" s="105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24.75" customHeight="1">
      <c r="A440" s="105"/>
      <c r="B440" s="105"/>
      <c r="C440" s="106"/>
      <c r="D440" s="105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24.75" customHeight="1">
      <c r="A441" s="105"/>
      <c r="B441" s="105"/>
      <c r="C441" s="106"/>
      <c r="D441" s="105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24.75" customHeight="1">
      <c r="A442" s="105"/>
      <c r="B442" s="105"/>
      <c r="C442" s="106"/>
      <c r="D442" s="105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24.75" customHeight="1">
      <c r="A443" s="105"/>
      <c r="B443" s="105"/>
      <c r="C443" s="106"/>
      <c r="D443" s="105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24.75" customHeight="1">
      <c r="A444" s="105"/>
      <c r="B444" s="105"/>
      <c r="C444" s="106"/>
      <c r="D444" s="105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24.75" customHeight="1">
      <c r="A445" s="105"/>
      <c r="B445" s="105"/>
      <c r="C445" s="106"/>
      <c r="D445" s="105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24.75" customHeight="1">
      <c r="A446" s="105"/>
      <c r="B446" s="105"/>
      <c r="C446" s="106"/>
      <c r="D446" s="105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24.75" customHeight="1">
      <c r="A447" s="105"/>
      <c r="B447" s="105"/>
      <c r="C447" s="106"/>
      <c r="D447" s="105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24.75" customHeight="1">
      <c r="A448" s="105"/>
      <c r="B448" s="105"/>
      <c r="C448" s="106"/>
      <c r="D448" s="105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24.75" customHeight="1">
      <c r="A449" s="105"/>
      <c r="B449" s="105"/>
      <c r="C449" s="106"/>
      <c r="D449" s="105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24.75" customHeight="1">
      <c r="A450" s="105"/>
      <c r="B450" s="105"/>
      <c r="C450" s="106"/>
      <c r="D450" s="105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24.75" customHeight="1">
      <c r="A451" s="105"/>
      <c r="B451" s="105"/>
      <c r="C451" s="106"/>
      <c r="D451" s="105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24.75" customHeight="1">
      <c r="A452" s="105"/>
      <c r="B452" s="105"/>
      <c r="C452" s="106"/>
      <c r="D452" s="105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24.75" customHeight="1">
      <c r="A453" s="105"/>
      <c r="B453" s="105"/>
      <c r="C453" s="106"/>
      <c r="D453" s="105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24.75" customHeight="1">
      <c r="A454" s="105"/>
      <c r="B454" s="105"/>
      <c r="C454" s="106"/>
      <c r="D454" s="105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24.75" customHeight="1">
      <c r="A455" s="105"/>
      <c r="B455" s="105"/>
      <c r="C455" s="106"/>
      <c r="D455" s="105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24.75" customHeight="1">
      <c r="A456" s="105"/>
      <c r="B456" s="105"/>
      <c r="C456" s="106"/>
      <c r="D456" s="105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24.75" customHeight="1">
      <c r="A457" s="105"/>
      <c r="B457" s="105"/>
      <c r="C457" s="106"/>
      <c r="D457" s="105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24.75" customHeight="1">
      <c r="A458" s="105"/>
      <c r="B458" s="105"/>
      <c r="C458" s="106"/>
      <c r="D458" s="105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24.75" customHeight="1">
      <c r="A459" s="105"/>
      <c r="B459" s="105"/>
      <c r="C459" s="106"/>
      <c r="D459" s="105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24.75" customHeight="1">
      <c r="A460" s="105"/>
      <c r="B460" s="105"/>
      <c r="C460" s="106"/>
      <c r="D460" s="105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24.75" customHeight="1">
      <c r="A461" s="105"/>
      <c r="B461" s="105"/>
      <c r="C461" s="106"/>
      <c r="D461" s="105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24.75" customHeight="1">
      <c r="A462" s="105"/>
      <c r="B462" s="105"/>
      <c r="C462" s="106"/>
      <c r="D462" s="105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24.75" customHeight="1">
      <c r="A463" s="105"/>
      <c r="B463" s="105"/>
      <c r="C463" s="106"/>
      <c r="D463" s="105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24.75" customHeight="1">
      <c r="A464" s="105"/>
      <c r="B464" s="105"/>
      <c r="C464" s="106"/>
      <c r="D464" s="105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24.75" customHeight="1">
      <c r="A465" s="105"/>
      <c r="B465" s="105"/>
      <c r="C465" s="106"/>
      <c r="D465" s="105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24.75" customHeight="1">
      <c r="A466" s="105"/>
      <c r="B466" s="105"/>
      <c r="C466" s="106"/>
      <c r="D466" s="105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24.75" customHeight="1">
      <c r="A467" s="105"/>
      <c r="B467" s="105"/>
      <c r="C467" s="106"/>
      <c r="D467" s="105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24.75" customHeight="1">
      <c r="A468" s="105"/>
      <c r="B468" s="105"/>
      <c r="C468" s="106"/>
      <c r="D468" s="105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24.75" customHeight="1">
      <c r="A469" s="105"/>
      <c r="B469" s="105"/>
      <c r="C469" s="106"/>
      <c r="D469" s="105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24.75" customHeight="1">
      <c r="A470" s="105"/>
      <c r="B470" s="105"/>
      <c r="C470" s="106"/>
      <c r="D470" s="105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24.75" customHeight="1">
      <c r="A471" s="105"/>
      <c r="B471" s="105"/>
      <c r="C471" s="106"/>
      <c r="D471" s="105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24.75" customHeight="1">
      <c r="A472" s="105"/>
      <c r="B472" s="105"/>
      <c r="C472" s="106"/>
      <c r="D472" s="105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24.75" customHeight="1">
      <c r="A473" s="105"/>
      <c r="B473" s="105"/>
      <c r="C473" s="106"/>
      <c r="D473" s="105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24.75" customHeight="1">
      <c r="A474" s="105"/>
      <c r="B474" s="105"/>
      <c r="C474" s="106"/>
      <c r="D474" s="105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24.75" customHeight="1">
      <c r="A475" s="105"/>
      <c r="B475" s="105"/>
      <c r="C475" s="106"/>
      <c r="D475" s="105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24.75" customHeight="1">
      <c r="A476" s="105"/>
      <c r="B476" s="105"/>
      <c r="C476" s="106"/>
      <c r="D476" s="105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24.75" customHeight="1">
      <c r="A477" s="105"/>
      <c r="B477" s="105"/>
      <c r="C477" s="106"/>
      <c r="D477" s="105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24.75" customHeight="1">
      <c r="A478" s="105"/>
      <c r="B478" s="105"/>
      <c r="C478" s="106"/>
      <c r="D478" s="105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24.75" customHeight="1">
      <c r="A479" s="105"/>
      <c r="B479" s="105"/>
      <c r="C479" s="106"/>
      <c r="D479" s="105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24.75" customHeight="1">
      <c r="A480" s="105"/>
      <c r="B480" s="105"/>
      <c r="C480" s="106"/>
      <c r="D480" s="105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24.75" customHeight="1">
      <c r="A481" s="105"/>
      <c r="B481" s="105"/>
      <c r="C481" s="106"/>
      <c r="D481" s="105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24.75" customHeight="1">
      <c r="A482" s="105"/>
      <c r="B482" s="105"/>
      <c r="C482" s="106"/>
      <c r="D482" s="105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24.75" customHeight="1">
      <c r="A483" s="105"/>
      <c r="B483" s="105"/>
      <c r="C483" s="106"/>
      <c r="D483" s="105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24.75" customHeight="1">
      <c r="A484" s="105"/>
      <c r="B484" s="105"/>
      <c r="C484" s="106"/>
      <c r="D484" s="105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24.75" customHeight="1">
      <c r="A485" s="105"/>
      <c r="B485" s="105"/>
      <c r="C485" s="106"/>
      <c r="D485" s="105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24.75" customHeight="1">
      <c r="A486" s="105"/>
      <c r="B486" s="105"/>
      <c r="C486" s="106"/>
      <c r="D486" s="105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24.75" customHeight="1">
      <c r="A487" s="105"/>
      <c r="B487" s="105"/>
      <c r="C487" s="106"/>
      <c r="D487" s="105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24.75" customHeight="1">
      <c r="A488" s="105"/>
      <c r="B488" s="105"/>
      <c r="C488" s="106"/>
      <c r="D488" s="105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24.75" customHeight="1">
      <c r="A489" s="105"/>
      <c r="B489" s="105"/>
      <c r="C489" s="106"/>
      <c r="D489" s="105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24.75" customHeight="1">
      <c r="A490" s="105"/>
      <c r="B490" s="105"/>
      <c r="C490" s="106"/>
      <c r="D490" s="105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24.75" customHeight="1">
      <c r="A491" s="105"/>
      <c r="B491" s="105"/>
      <c r="C491" s="106"/>
      <c r="D491" s="105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24.75" customHeight="1">
      <c r="A492" s="105"/>
      <c r="B492" s="105"/>
      <c r="C492" s="106"/>
      <c r="D492" s="105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24.75" customHeight="1">
      <c r="A493" s="105"/>
      <c r="B493" s="105"/>
      <c r="C493" s="106"/>
      <c r="D493" s="105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24.75" customHeight="1">
      <c r="A494" s="105"/>
      <c r="B494" s="105"/>
      <c r="C494" s="106"/>
      <c r="D494" s="105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24.75" customHeight="1">
      <c r="A495" s="105"/>
      <c r="B495" s="105"/>
      <c r="C495" s="106"/>
      <c r="D495" s="105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24.75" customHeight="1">
      <c r="A496" s="105"/>
      <c r="B496" s="105"/>
      <c r="C496" s="106"/>
      <c r="D496" s="105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24.75" customHeight="1">
      <c r="A497" s="105"/>
      <c r="B497" s="105"/>
      <c r="C497" s="106"/>
      <c r="D497" s="105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24.75" customHeight="1">
      <c r="A498" s="105"/>
      <c r="B498" s="105"/>
      <c r="C498" s="106"/>
      <c r="D498" s="105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24.75" customHeight="1">
      <c r="A499" s="105"/>
      <c r="B499" s="105"/>
      <c r="C499" s="106"/>
      <c r="D499" s="105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24.75" customHeight="1">
      <c r="A500" s="105"/>
      <c r="B500" s="105"/>
      <c r="C500" s="106"/>
      <c r="D500" s="105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24.75" customHeight="1">
      <c r="A501" s="105"/>
      <c r="B501" s="105"/>
      <c r="C501" s="106"/>
      <c r="D501" s="105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24.75" customHeight="1">
      <c r="A502" s="105"/>
      <c r="B502" s="105"/>
      <c r="C502" s="106"/>
      <c r="D502" s="105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24.75" customHeight="1">
      <c r="A503" s="105"/>
      <c r="B503" s="105"/>
      <c r="C503" s="106"/>
      <c r="D503" s="105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24.75" customHeight="1">
      <c r="A504" s="105"/>
      <c r="B504" s="105"/>
      <c r="C504" s="106"/>
      <c r="D504" s="105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24.75" customHeight="1">
      <c r="A505" s="105"/>
      <c r="B505" s="105"/>
      <c r="C505" s="106"/>
      <c r="D505" s="105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24.75" customHeight="1">
      <c r="A506" s="105"/>
      <c r="B506" s="105"/>
      <c r="C506" s="106"/>
      <c r="D506" s="105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24.75" customHeight="1">
      <c r="A507" s="105"/>
      <c r="B507" s="105"/>
      <c r="C507" s="106"/>
      <c r="D507" s="105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24.75" customHeight="1">
      <c r="A508" s="105"/>
      <c r="B508" s="105"/>
      <c r="C508" s="106"/>
      <c r="D508" s="105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24.75" customHeight="1">
      <c r="A509" s="105"/>
      <c r="B509" s="105"/>
      <c r="C509" s="106"/>
      <c r="D509" s="105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24.75" customHeight="1">
      <c r="A510" s="105"/>
      <c r="B510" s="105"/>
      <c r="C510" s="106"/>
      <c r="D510" s="105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24.75" customHeight="1">
      <c r="A511" s="105"/>
      <c r="B511" s="105"/>
      <c r="C511" s="106"/>
      <c r="D511" s="105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24.75" customHeight="1">
      <c r="A512" s="105"/>
      <c r="B512" s="105"/>
      <c r="C512" s="106"/>
      <c r="D512" s="105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24.75" customHeight="1">
      <c r="A513" s="105"/>
      <c r="B513" s="105"/>
      <c r="C513" s="106"/>
      <c r="D513" s="105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24.75" customHeight="1">
      <c r="A514" s="105"/>
      <c r="B514" s="105"/>
      <c r="C514" s="106"/>
      <c r="D514" s="105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24.75" customHeight="1">
      <c r="A515" s="105"/>
      <c r="B515" s="105"/>
      <c r="C515" s="106"/>
      <c r="D515" s="105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24.75" customHeight="1">
      <c r="A516" s="105"/>
      <c r="B516" s="105"/>
      <c r="C516" s="106"/>
      <c r="D516" s="105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24.75" customHeight="1">
      <c r="A517" s="105"/>
      <c r="B517" s="105"/>
      <c r="C517" s="106"/>
      <c r="D517" s="105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24.75" customHeight="1">
      <c r="A518" s="105"/>
      <c r="B518" s="105"/>
      <c r="C518" s="106"/>
      <c r="D518" s="105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24.75" customHeight="1">
      <c r="A519" s="105"/>
      <c r="B519" s="105"/>
      <c r="C519" s="106"/>
      <c r="D519" s="105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24.75" customHeight="1">
      <c r="A520" s="105"/>
      <c r="B520" s="105"/>
      <c r="C520" s="106"/>
      <c r="D520" s="105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24.75" customHeight="1">
      <c r="A521" s="105"/>
      <c r="B521" s="105"/>
      <c r="C521" s="106"/>
      <c r="D521" s="105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24.75" customHeight="1">
      <c r="A522" s="105"/>
      <c r="B522" s="105"/>
      <c r="C522" s="106"/>
      <c r="D522" s="105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24.75" customHeight="1">
      <c r="A523" s="105"/>
      <c r="B523" s="105"/>
      <c r="C523" s="106"/>
      <c r="D523" s="105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24.75" customHeight="1">
      <c r="A524" s="105"/>
      <c r="B524" s="105"/>
      <c r="C524" s="106"/>
      <c r="D524" s="105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24.75" customHeight="1">
      <c r="A525" s="105"/>
      <c r="B525" s="105"/>
      <c r="C525" s="106"/>
      <c r="D525" s="105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24.75" customHeight="1">
      <c r="A526" s="105"/>
      <c r="B526" s="105"/>
      <c r="C526" s="106"/>
      <c r="D526" s="105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24.75" customHeight="1">
      <c r="A527" s="105"/>
      <c r="B527" s="105"/>
      <c r="C527" s="106"/>
      <c r="D527" s="105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24.75" customHeight="1">
      <c r="A528" s="105"/>
      <c r="B528" s="105"/>
      <c r="C528" s="106"/>
      <c r="D528" s="105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24.75" customHeight="1">
      <c r="A529" s="105"/>
      <c r="B529" s="105"/>
      <c r="C529" s="106"/>
      <c r="D529" s="105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24.75" customHeight="1">
      <c r="A530" s="105"/>
      <c r="B530" s="105"/>
      <c r="C530" s="106"/>
      <c r="D530" s="105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24.75" customHeight="1">
      <c r="A531" s="105"/>
      <c r="B531" s="105"/>
      <c r="C531" s="106"/>
      <c r="D531" s="105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24.75" customHeight="1">
      <c r="A532" s="105"/>
      <c r="B532" s="105"/>
      <c r="C532" s="106"/>
      <c r="D532" s="105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24.75" customHeight="1">
      <c r="A533" s="105"/>
      <c r="B533" s="105"/>
      <c r="C533" s="106"/>
      <c r="D533" s="105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24.75" customHeight="1">
      <c r="A534" s="105"/>
      <c r="B534" s="105"/>
      <c r="C534" s="106"/>
      <c r="D534" s="105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24.75" customHeight="1">
      <c r="A535" s="105"/>
      <c r="B535" s="105"/>
      <c r="C535" s="106"/>
      <c r="D535" s="105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24.75" customHeight="1">
      <c r="A536" s="105"/>
      <c r="B536" s="105"/>
      <c r="C536" s="106"/>
      <c r="D536" s="105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24.75" customHeight="1">
      <c r="A537" s="105"/>
      <c r="B537" s="105"/>
      <c r="C537" s="106"/>
      <c r="D537" s="105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24.75" customHeight="1">
      <c r="A538" s="105"/>
      <c r="B538" s="105"/>
      <c r="C538" s="106"/>
      <c r="D538" s="105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24.75" customHeight="1">
      <c r="A539" s="105"/>
      <c r="B539" s="105"/>
      <c r="C539" s="106"/>
      <c r="D539" s="105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24.75" customHeight="1">
      <c r="A540" s="105"/>
      <c r="B540" s="105"/>
      <c r="C540" s="106"/>
      <c r="D540" s="105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24.75" customHeight="1">
      <c r="A541" s="105"/>
      <c r="B541" s="105"/>
      <c r="C541" s="106"/>
      <c r="D541" s="105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24.75" customHeight="1">
      <c r="A542" s="105"/>
      <c r="B542" s="105"/>
      <c r="C542" s="106"/>
      <c r="D542" s="105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24.75" customHeight="1">
      <c r="A543" s="105"/>
      <c r="B543" s="105"/>
      <c r="C543" s="106"/>
      <c r="D543" s="105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24.75" customHeight="1">
      <c r="A544" s="105"/>
      <c r="B544" s="105"/>
      <c r="C544" s="106"/>
      <c r="D544" s="105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24.75" customHeight="1">
      <c r="A545" s="105"/>
      <c r="B545" s="105"/>
      <c r="C545" s="106"/>
      <c r="D545" s="105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24.75" customHeight="1">
      <c r="A546" s="105"/>
      <c r="B546" s="105"/>
      <c r="C546" s="106"/>
      <c r="D546" s="105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24.75" customHeight="1">
      <c r="A547" s="105"/>
      <c r="B547" s="105"/>
      <c r="C547" s="106"/>
      <c r="D547" s="105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24.75" customHeight="1">
      <c r="A548" s="105"/>
      <c r="B548" s="105"/>
      <c r="C548" s="106"/>
      <c r="D548" s="105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24.75" customHeight="1">
      <c r="A549" s="105"/>
      <c r="B549" s="105"/>
      <c r="C549" s="106"/>
      <c r="D549" s="105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24.75" customHeight="1">
      <c r="A550" s="105"/>
      <c r="B550" s="105"/>
      <c r="C550" s="106"/>
      <c r="D550" s="105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24.75" customHeight="1">
      <c r="A551" s="105"/>
      <c r="B551" s="105"/>
      <c r="C551" s="106"/>
      <c r="D551" s="105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24.75" customHeight="1">
      <c r="A552" s="105"/>
      <c r="B552" s="105"/>
      <c r="C552" s="106"/>
      <c r="D552" s="105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24.75" customHeight="1">
      <c r="A553" s="105"/>
      <c r="B553" s="105"/>
      <c r="C553" s="106"/>
      <c r="D553" s="105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24.75" customHeight="1">
      <c r="A554" s="105"/>
      <c r="B554" s="105"/>
      <c r="C554" s="106"/>
      <c r="D554" s="105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24.75" customHeight="1">
      <c r="A555" s="105"/>
      <c r="B555" s="105"/>
      <c r="C555" s="106"/>
      <c r="D555" s="105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24.75" customHeight="1">
      <c r="A556" s="105"/>
      <c r="B556" s="105"/>
      <c r="C556" s="106"/>
      <c r="D556" s="105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24.75" customHeight="1">
      <c r="A557" s="105"/>
      <c r="B557" s="105"/>
      <c r="C557" s="106"/>
      <c r="D557" s="105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24.75" customHeight="1">
      <c r="A558" s="105"/>
      <c r="B558" s="105"/>
      <c r="C558" s="106"/>
      <c r="D558" s="105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24.75" customHeight="1">
      <c r="A559" s="105"/>
      <c r="B559" s="105"/>
      <c r="C559" s="106"/>
      <c r="D559" s="105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24.75" customHeight="1">
      <c r="A560" s="105"/>
      <c r="B560" s="105"/>
      <c r="C560" s="106"/>
      <c r="D560" s="105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24.75" customHeight="1">
      <c r="A561" s="105"/>
      <c r="B561" s="105"/>
      <c r="C561" s="106"/>
      <c r="D561" s="105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24.75" customHeight="1">
      <c r="A562" s="105"/>
      <c r="B562" s="105"/>
      <c r="C562" s="106"/>
      <c r="D562" s="105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24.75" customHeight="1">
      <c r="A563" s="105"/>
      <c r="B563" s="105"/>
      <c r="C563" s="106"/>
      <c r="D563" s="105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24.75" customHeight="1">
      <c r="A564" s="105"/>
      <c r="B564" s="105"/>
      <c r="C564" s="106"/>
      <c r="D564" s="105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24.75" customHeight="1">
      <c r="A565" s="105"/>
      <c r="B565" s="105"/>
      <c r="C565" s="106"/>
      <c r="D565" s="105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24.75" customHeight="1">
      <c r="A566" s="105"/>
      <c r="B566" s="105"/>
      <c r="C566" s="106"/>
      <c r="D566" s="105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24.75" customHeight="1">
      <c r="A567" s="105"/>
      <c r="B567" s="105"/>
      <c r="C567" s="106"/>
      <c r="D567" s="105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24.75" customHeight="1">
      <c r="A568" s="105"/>
      <c r="B568" s="105"/>
      <c r="C568" s="106"/>
      <c r="D568" s="105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24.75" customHeight="1">
      <c r="A569" s="105"/>
      <c r="B569" s="105"/>
      <c r="C569" s="106"/>
      <c r="D569" s="105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24.75" customHeight="1">
      <c r="A570" s="105"/>
      <c r="B570" s="105"/>
      <c r="C570" s="106"/>
      <c r="D570" s="105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24.75" customHeight="1">
      <c r="A571" s="105"/>
      <c r="B571" s="105"/>
      <c r="C571" s="106"/>
      <c r="D571" s="105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24.75" customHeight="1">
      <c r="A572" s="105"/>
      <c r="B572" s="105"/>
      <c r="C572" s="106"/>
      <c r="D572" s="105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24.75" customHeight="1">
      <c r="A573" s="105"/>
      <c r="B573" s="105"/>
      <c r="C573" s="106"/>
      <c r="D573" s="105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24.75" customHeight="1">
      <c r="A574" s="105"/>
      <c r="B574" s="105"/>
      <c r="C574" s="106"/>
      <c r="D574" s="105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24.75" customHeight="1">
      <c r="A575" s="105"/>
      <c r="B575" s="105"/>
      <c r="C575" s="106"/>
      <c r="D575" s="105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24.75" customHeight="1">
      <c r="A576" s="105"/>
      <c r="B576" s="105"/>
      <c r="C576" s="106"/>
      <c r="D576" s="105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24.75" customHeight="1">
      <c r="A577" s="105"/>
      <c r="B577" s="105"/>
      <c r="C577" s="106"/>
      <c r="D577" s="105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24.75" customHeight="1">
      <c r="A578" s="105"/>
      <c r="B578" s="105"/>
      <c r="C578" s="106"/>
      <c r="D578" s="105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24.75" customHeight="1">
      <c r="A579" s="105"/>
      <c r="B579" s="105"/>
      <c r="C579" s="106"/>
      <c r="D579" s="105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24.75" customHeight="1">
      <c r="A580" s="105"/>
      <c r="B580" s="105"/>
      <c r="C580" s="106"/>
      <c r="D580" s="105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24.75" customHeight="1">
      <c r="A581" s="105"/>
      <c r="B581" s="105"/>
      <c r="C581" s="106"/>
      <c r="D581" s="105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24.75" customHeight="1">
      <c r="A582" s="105"/>
      <c r="B582" s="105"/>
      <c r="C582" s="106"/>
      <c r="D582" s="105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24.75" customHeight="1">
      <c r="A583" s="105"/>
      <c r="B583" s="105"/>
      <c r="C583" s="106"/>
      <c r="D583" s="105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24.75" customHeight="1">
      <c r="A584" s="105"/>
      <c r="B584" s="105"/>
      <c r="C584" s="106"/>
      <c r="D584" s="105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24.75" customHeight="1">
      <c r="A585" s="105"/>
      <c r="B585" s="105"/>
      <c r="C585" s="106"/>
      <c r="D585" s="105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24.75" customHeight="1">
      <c r="A586" s="105"/>
      <c r="B586" s="105"/>
      <c r="C586" s="106"/>
      <c r="D586" s="105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24.75" customHeight="1">
      <c r="A587" s="105"/>
      <c r="B587" s="105"/>
      <c r="C587" s="106"/>
      <c r="D587" s="105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24.75" customHeight="1">
      <c r="A588" s="105"/>
      <c r="B588" s="105"/>
      <c r="C588" s="106"/>
      <c r="D588" s="105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24.75" customHeight="1">
      <c r="A589" s="105"/>
      <c r="B589" s="105"/>
      <c r="C589" s="106"/>
      <c r="D589" s="105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24.75" customHeight="1">
      <c r="A590" s="105"/>
      <c r="B590" s="105"/>
      <c r="C590" s="106"/>
      <c r="D590" s="105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24.75" customHeight="1">
      <c r="A591" s="105"/>
      <c r="B591" s="105"/>
      <c r="C591" s="106"/>
      <c r="D591" s="105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24.75" customHeight="1">
      <c r="A592" s="105"/>
      <c r="B592" s="105"/>
      <c r="C592" s="106"/>
      <c r="D592" s="105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24.75" customHeight="1">
      <c r="A593" s="105"/>
      <c r="B593" s="105"/>
      <c r="C593" s="106"/>
      <c r="D593" s="105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24.75" customHeight="1">
      <c r="A594" s="105"/>
      <c r="B594" s="105"/>
      <c r="C594" s="106"/>
      <c r="D594" s="105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24.75" customHeight="1">
      <c r="A595" s="105"/>
      <c r="B595" s="105"/>
      <c r="C595" s="106"/>
      <c r="D595" s="105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24.75" customHeight="1">
      <c r="A596" s="105"/>
      <c r="B596" s="105"/>
      <c r="C596" s="106"/>
      <c r="D596" s="105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24.75" customHeight="1">
      <c r="A597" s="105"/>
      <c r="B597" s="105"/>
      <c r="C597" s="106"/>
      <c r="D597" s="105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24.75" customHeight="1">
      <c r="A598" s="105"/>
      <c r="B598" s="105"/>
      <c r="C598" s="106"/>
      <c r="D598" s="105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24.75" customHeight="1">
      <c r="A599" s="105"/>
      <c r="B599" s="105"/>
      <c r="C599" s="106"/>
      <c r="D599" s="105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24.75" customHeight="1">
      <c r="A600" s="105"/>
      <c r="B600" s="105"/>
      <c r="C600" s="106"/>
      <c r="D600" s="105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24.75" customHeight="1">
      <c r="A601" s="105"/>
      <c r="B601" s="105"/>
      <c r="C601" s="106"/>
      <c r="D601" s="105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24.75" customHeight="1">
      <c r="A602" s="105"/>
      <c r="B602" s="105"/>
      <c r="C602" s="106"/>
      <c r="D602" s="105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24.75" customHeight="1">
      <c r="A603" s="105"/>
      <c r="B603" s="105"/>
      <c r="C603" s="106"/>
      <c r="D603" s="105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24.75" customHeight="1">
      <c r="A604" s="105"/>
      <c r="B604" s="105"/>
      <c r="C604" s="106"/>
      <c r="D604" s="105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24.75" customHeight="1">
      <c r="A605" s="105"/>
      <c r="B605" s="105"/>
      <c r="C605" s="106"/>
      <c r="D605" s="105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24.75" customHeight="1">
      <c r="A606" s="105"/>
      <c r="B606" s="105"/>
      <c r="C606" s="106"/>
      <c r="D606" s="105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24.75" customHeight="1">
      <c r="A607" s="105"/>
      <c r="B607" s="105"/>
      <c r="C607" s="106"/>
      <c r="D607" s="105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24.75" customHeight="1">
      <c r="A608" s="105"/>
      <c r="B608" s="105"/>
      <c r="C608" s="106"/>
      <c r="D608" s="105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24.75" customHeight="1">
      <c r="A609" s="105"/>
      <c r="B609" s="105"/>
      <c r="C609" s="106"/>
      <c r="D609" s="105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24.75" customHeight="1">
      <c r="A610" s="105"/>
      <c r="B610" s="105"/>
      <c r="C610" s="106"/>
      <c r="D610" s="105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24.75" customHeight="1">
      <c r="A611" s="105"/>
      <c r="B611" s="105"/>
      <c r="C611" s="106"/>
      <c r="D611" s="105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24.75" customHeight="1">
      <c r="A612" s="105"/>
      <c r="B612" s="105"/>
      <c r="C612" s="106"/>
      <c r="D612" s="105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24.75" customHeight="1">
      <c r="A613" s="105"/>
      <c r="B613" s="105"/>
      <c r="C613" s="106"/>
      <c r="D613" s="105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24.75" customHeight="1">
      <c r="A614" s="105"/>
      <c r="B614" s="105"/>
      <c r="C614" s="106"/>
      <c r="D614" s="105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24.75" customHeight="1">
      <c r="A615" s="105"/>
      <c r="B615" s="105"/>
      <c r="C615" s="106"/>
      <c r="D615" s="105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24.75" customHeight="1">
      <c r="A616" s="105"/>
      <c r="B616" s="105"/>
      <c r="C616" s="106"/>
      <c r="D616" s="105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24.75" customHeight="1">
      <c r="A617" s="105"/>
      <c r="B617" s="105"/>
      <c r="C617" s="106"/>
      <c r="D617" s="105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24.75" customHeight="1">
      <c r="A618" s="105"/>
      <c r="B618" s="105"/>
      <c r="C618" s="106"/>
      <c r="D618" s="105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24.75" customHeight="1">
      <c r="A619" s="105"/>
      <c r="B619" s="105"/>
      <c r="C619" s="106"/>
      <c r="D619" s="105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24.75" customHeight="1">
      <c r="A620" s="105"/>
      <c r="B620" s="105"/>
      <c r="C620" s="106"/>
      <c r="D620" s="105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24.75" customHeight="1">
      <c r="A621" s="105"/>
      <c r="B621" s="105"/>
      <c r="C621" s="106"/>
      <c r="D621" s="105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24.75" customHeight="1">
      <c r="A622" s="105"/>
      <c r="B622" s="105"/>
      <c r="C622" s="106"/>
      <c r="D622" s="105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24.75" customHeight="1">
      <c r="A623" s="105"/>
      <c r="B623" s="105"/>
      <c r="C623" s="106"/>
      <c r="D623" s="105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24.75" customHeight="1">
      <c r="A624" s="105"/>
      <c r="B624" s="105"/>
      <c r="C624" s="106"/>
      <c r="D624" s="105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24.75" customHeight="1">
      <c r="A625" s="105"/>
      <c r="B625" s="105"/>
      <c r="C625" s="106"/>
      <c r="D625" s="105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24.75" customHeight="1">
      <c r="A626" s="105"/>
      <c r="B626" s="105"/>
      <c r="C626" s="106"/>
      <c r="D626" s="105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24.75" customHeight="1">
      <c r="A627" s="105"/>
      <c r="B627" s="105"/>
      <c r="C627" s="106"/>
      <c r="D627" s="105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24.75" customHeight="1">
      <c r="A628" s="105"/>
      <c r="B628" s="105"/>
      <c r="C628" s="106"/>
      <c r="D628" s="105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24.75" customHeight="1">
      <c r="A629" s="105"/>
      <c r="B629" s="105"/>
      <c r="C629" s="106"/>
      <c r="D629" s="105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24.75" customHeight="1">
      <c r="A630" s="105"/>
      <c r="B630" s="105"/>
      <c r="C630" s="106"/>
      <c r="D630" s="105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24.75" customHeight="1">
      <c r="A631" s="105"/>
      <c r="B631" s="105"/>
      <c r="C631" s="106"/>
      <c r="D631" s="105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24.75" customHeight="1">
      <c r="A632" s="105"/>
      <c r="B632" s="105"/>
      <c r="C632" s="106"/>
      <c r="D632" s="105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24.75" customHeight="1">
      <c r="A633" s="105"/>
      <c r="B633" s="105"/>
      <c r="C633" s="106"/>
      <c r="D633" s="105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24.75" customHeight="1">
      <c r="A634" s="105"/>
      <c r="B634" s="105"/>
      <c r="C634" s="106"/>
      <c r="D634" s="105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24.75" customHeight="1">
      <c r="A635" s="105"/>
      <c r="B635" s="105"/>
      <c r="C635" s="106"/>
      <c r="D635" s="105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24.75" customHeight="1">
      <c r="A636" s="105"/>
      <c r="B636" s="105"/>
      <c r="C636" s="106"/>
      <c r="D636" s="105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24.75" customHeight="1">
      <c r="A637" s="105"/>
      <c r="B637" s="105"/>
      <c r="C637" s="106"/>
      <c r="D637" s="105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24.75" customHeight="1">
      <c r="A638" s="105"/>
      <c r="B638" s="105"/>
      <c r="C638" s="106"/>
      <c r="D638" s="105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24.75" customHeight="1">
      <c r="A639" s="105"/>
      <c r="B639" s="105"/>
      <c r="C639" s="106"/>
      <c r="D639" s="105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24.75" customHeight="1">
      <c r="A640" s="105"/>
      <c r="B640" s="105"/>
      <c r="C640" s="106"/>
      <c r="D640" s="105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24.75" customHeight="1">
      <c r="A641" s="105"/>
      <c r="B641" s="105"/>
      <c r="C641" s="106"/>
      <c r="D641" s="105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24.75" customHeight="1">
      <c r="A642" s="105"/>
      <c r="B642" s="105"/>
      <c r="C642" s="106"/>
      <c r="D642" s="105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24.75" customHeight="1">
      <c r="A643" s="105"/>
      <c r="B643" s="105"/>
      <c r="C643" s="106"/>
      <c r="D643" s="105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24.75" customHeight="1">
      <c r="A644" s="105"/>
      <c r="B644" s="105"/>
      <c r="C644" s="106"/>
      <c r="D644" s="105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24.75" customHeight="1">
      <c r="A645" s="105"/>
      <c r="B645" s="105"/>
      <c r="C645" s="106"/>
      <c r="D645" s="105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24.75" customHeight="1">
      <c r="A646" s="105"/>
      <c r="B646" s="105"/>
      <c r="C646" s="106"/>
      <c r="D646" s="105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24.75" customHeight="1">
      <c r="A647" s="105"/>
      <c r="B647" s="105"/>
      <c r="C647" s="106"/>
      <c r="D647" s="105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24.75" customHeight="1">
      <c r="A648" s="105"/>
      <c r="B648" s="105"/>
      <c r="C648" s="106"/>
      <c r="D648" s="105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24.75" customHeight="1">
      <c r="A649" s="105"/>
      <c r="B649" s="105"/>
      <c r="C649" s="106"/>
      <c r="D649" s="105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24.75" customHeight="1">
      <c r="A650" s="105"/>
      <c r="B650" s="105"/>
      <c r="C650" s="106"/>
      <c r="D650" s="105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24.75" customHeight="1">
      <c r="A651" s="105"/>
      <c r="B651" s="105"/>
      <c r="C651" s="106"/>
      <c r="D651" s="105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24.75" customHeight="1">
      <c r="A652" s="105"/>
      <c r="B652" s="105"/>
      <c r="C652" s="106"/>
      <c r="D652" s="105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24.75" customHeight="1">
      <c r="A653" s="105"/>
      <c r="B653" s="105"/>
      <c r="C653" s="106"/>
      <c r="D653" s="105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24.75" customHeight="1">
      <c r="A654" s="105"/>
      <c r="B654" s="105"/>
      <c r="C654" s="106"/>
      <c r="D654" s="105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24.75" customHeight="1">
      <c r="A655" s="105"/>
      <c r="B655" s="105"/>
      <c r="C655" s="106"/>
      <c r="D655" s="105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24.75" customHeight="1">
      <c r="A656" s="105"/>
      <c r="B656" s="105"/>
      <c r="C656" s="106"/>
      <c r="D656" s="105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24.75" customHeight="1">
      <c r="A657" s="105"/>
      <c r="B657" s="105"/>
      <c r="C657" s="106"/>
      <c r="D657" s="105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24.75" customHeight="1">
      <c r="A658" s="105"/>
      <c r="B658" s="105"/>
      <c r="C658" s="106"/>
      <c r="D658" s="105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24.75" customHeight="1">
      <c r="A659" s="105"/>
      <c r="B659" s="105"/>
      <c r="C659" s="106"/>
      <c r="D659" s="105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24.75" customHeight="1">
      <c r="A660" s="105"/>
      <c r="B660" s="105"/>
      <c r="C660" s="106"/>
      <c r="D660" s="105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24.75" customHeight="1">
      <c r="A661" s="105"/>
      <c r="B661" s="105"/>
      <c r="C661" s="106"/>
      <c r="D661" s="105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24.75" customHeight="1">
      <c r="A662" s="105"/>
      <c r="B662" s="105"/>
      <c r="C662" s="106"/>
      <c r="D662" s="105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24.75" customHeight="1">
      <c r="A663" s="105"/>
      <c r="B663" s="105"/>
      <c r="C663" s="106"/>
      <c r="D663" s="105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24.75" customHeight="1">
      <c r="A664" s="105"/>
      <c r="B664" s="105"/>
      <c r="C664" s="106"/>
      <c r="D664" s="105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24.75" customHeight="1">
      <c r="A665" s="105"/>
      <c r="B665" s="105"/>
      <c r="C665" s="106"/>
      <c r="D665" s="105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24.75" customHeight="1">
      <c r="A666" s="105"/>
      <c r="B666" s="105"/>
      <c r="C666" s="106"/>
      <c r="D666" s="105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24.75" customHeight="1">
      <c r="A667" s="105"/>
      <c r="B667" s="105"/>
      <c r="C667" s="106"/>
      <c r="D667" s="105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24.75" customHeight="1">
      <c r="A668" s="105"/>
      <c r="B668" s="105"/>
      <c r="C668" s="106"/>
      <c r="D668" s="105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24.75" customHeight="1">
      <c r="A669" s="105"/>
      <c r="B669" s="105"/>
      <c r="C669" s="106"/>
      <c r="D669" s="105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24.75" customHeight="1">
      <c r="A670" s="105"/>
      <c r="B670" s="105"/>
      <c r="C670" s="106"/>
      <c r="D670" s="105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24.75" customHeight="1">
      <c r="A671" s="105"/>
      <c r="B671" s="105"/>
      <c r="C671" s="106"/>
      <c r="D671" s="105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24.75" customHeight="1">
      <c r="A672" s="105"/>
      <c r="B672" s="105"/>
      <c r="C672" s="106"/>
      <c r="D672" s="105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24.75" customHeight="1">
      <c r="A673" s="105"/>
      <c r="B673" s="105"/>
      <c r="C673" s="106"/>
      <c r="D673" s="105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24.75" customHeight="1">
      <c r="A674" s="105"/>
      <c r="B674" s="105"/>
      <c r="C674" s="106"/>
      <c r="D674" s="105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24.75" customHeight="1">
      <c r="A675" s="105"/>
      <c r="B675" s="105"/>
      <c r="C675" s="106"/>
      <c r="D675" s="105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24.75" customHeight="1">
      <c r="A676" s="105"/>
      <c r="B676" s="105"/>
      <c r="C676" s="106"/>
      <c r="D676" s="105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24.75" customHeight="1">
      <c r="A677" s="105"/>
      <c r="B677" s="105"/>
      <c r="C677" s="106"/>
      <c r="D677" s="105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24.75" customHeight="1">
      <c r="A678" s="105"/>
      <c r="B678" s="105"/>
      <c r="C678" s="106"/>
      <c r="D678" s="105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24.75" customHeight="1">
      <c r="A679" s="105"/>
      <c r="B679" s="105"/>
      <c r="C679" s="106"/>
      <c r="D679" s="105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24.75" customHeight="1">
      <c r="A680" s="105"/>
      <c r="B680" s="105"/>
      <c r="C680" s="106"/>
      <c r="D680" s="105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24.75" customHeight="1">
      <c r="A681" s="105"/>
      <c r="B681" s="105"/>
      <c r="C681" s="106"/>
      <c r="D681" s="105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24.75" customHeight="1">
      <c r="A682" s="105"/>
      <c r="B682" s="105"/>
      <c r="C682" s="106"/>
      <c r="D682" s="105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24.75" customHeight="1">
      <c r="A683" s="105"/>
      <c r="B683" s="105"/>
      <c r="C683" s="106"/>
      <c r="D683" s="105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24.75" customHeight="1">
      <c r="A684" s="105"/>
      <c r="B684" s="105"/>
      <c r="C684" s="106"/>
      <c r="D684" s="105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24.75" customHeight="1">
      <c r="A685" s="105"/>
      <c r="B685" s="105"/>
      <c r="C685" s="106"/>
      <c r="D685" s="105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24.75" customHeight="1">
      <c r="A686" s="105"/>
      <c r="B686" s="105"/>
      <c r="C686" s="106"/>
      <c r="D686" s="105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24.75" customHeight="1">
      <c r="A687" s="105"/>
      <c r="B687" s="105"/>
      <c r="C687" s="106"/>
      <c r="D687" s="105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24.75" customHeight="1">
      <c r="A688" s="105"/>
      <c r="B688" s="105"/>
      <c r="C688" s="106"/>
      <c r="D688" s="105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24.75" customHeight="1">
      <c r="A689" s="105"/>
      <c r="B689" s="105"/>
      <c r="C689" s="106"/>
      <c r="D689" s="105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24.75" customHeight="1">
      <c r="A690" s="105"/>
      <c r="B690" s="105"/>
      <c r="C690" s="106"/>
      <c r="D690" s="105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24.75" customHeight="1">
      <c r="A691" s="105"/>
      <c r="B691" s="105"/>
      <c r="C691" s="106"/>
      <c r="D691" s="105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24.75" customHeight="1">
      <c r="A692" s="105"/>
      <c r="B692" s="105"/>
      <c r="C692" s="106"/>
      <c r="D692" s="105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24.75" customHeight="1">
      <c r="A693" s="105"/>
      <c r="B693" s="105"/>
      <c r="C693" s="106"/>
      <c r="D693" s="105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24.75" customHeight="1">
      <c r="A694" s="105"/>
      <c r="B694" s="105"/>
      <c r="C694" s="106"/>
      <c r="D694" s="105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24.75" customHeight="1">
      <c r="A695" s="105"/>
      <c r="B695" s="105"/>
      <c r="C695" s="106"/>
      <c r="D695" s="105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24.75" customHeight="1">
      <c r="A696" s="105"/>
      <c r="B696" s="105"/>
      <c r="C696" s="106"/>
      <c r="D696" s="105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24.75" customHeight="1">
      <c r="A697" s="105"/>
      <c r="B697" s="105"/>
      <c r="C697" s="106"/>
      <c r="D697" s="105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24.75" customHeight="1">
      <c r="A698" s="105"/>
      <c r="B698" s="105"/>
      <c r="C698" s="106"/>
      <c r="D698" s="105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24.75" customHeight="1">
      <c r="A699" s="105"/>
      <c r="B699" s="105"/>
      <c r="C699" s="106"/>
      <c r="D699" s="105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24.75" customHeight="1">
      <c r="A700" s="105"/>
      <c r="B700" s="105"/>
      <c r="C700" s="106"/>
      <c r="D700" s="105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24.75" customHeight="1">
      <c r="A701" s="105"/>
      <c r="B701" s="105"/>
      <c r="C701" s="106"/>
      <c r="D701" s="105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24.75" customHeight="1">
      <c r="A702" s="105"/>
      <c r="B702" s="105"/>
      <c r="C702" s="106"/>
      <c r="D702" s="105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24.75" customHeight="1">
      <c r="A703" s="105"/>
      <c r="B703" s="105"/>
      <c r="C703" s="106"/>
      <c r="D703" s="105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24.75" customHeight="1">
      <c r="A704" s="105"/>
      <c r="B704" s="105"/>
      <c r="C704" s="106"/>
      <c r="D704" s="105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24.75" customHeight="1">
      <c r="A705" s="105"/>
      <c r="B705" s="105"/>
      <c r="C705" s="106"/>
      <c r="D705" s="105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24.75" customHeight="1">
      <c r="A706" s="105"/>
      <c r="B706" s="105"/>
      <c r="C706" s="106"/>
      <c r="D706" s="105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24.75" customHeight="1">
      <c r="A707" s="105"/>
      <c r="B707" s="105"/>
      <c r="C707" s="106"/>
      <c r="D707" s="105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24.75" customHeight="1">
      <c r="A708" s="105"/>
      <c r="B708" s="105"/>
      <c r="C708" s="106"/>
      <c r="D708" s="105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24.75" customHeight="1">
      <c r="A709" s="105"/>
      <c r="B709" s="105"/>
      <c r="C709" s="106"/>
      <c r="D709" s="105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24.75" customHeight="1">
      <c r="A710" s="105"/>
      <c r="B710" s="105"/>
      <c r="C710" s="106"/>
      <c r="D710" s="105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24.75" customHeight="1">
      <c r="A711" s="105"/>
      <c r="B711" s="105"/>
      <c r="C711" s="106"/>
      <c r="D711" s="105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24.75" customHeight="1">
      <c r="A712" s="105"/>
      <c r="B712" s="105"/>
      <c r="C712" s="106"/>
      <c r="D712" s="105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24.75" customHeight="1">
      <c r="A713" s="105"/>
      <c r="B713" s="105"/>
      <c r="C713" s="106"/>
      <c r="D713" s="105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24.75" customHeight="1">
      <c r="A714" s="105"/>
      <c r="B714" s="105"/>
      <c r="C714" s="106"/>
      <c r="D714" s="105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24.75" customHeight="1">
      <c r="A715" s="105"/>
      <c r="B715" s="105"/>
      <c r="C715" s="106"/>
      <c r="D715" s="105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24.75" customHeight="1">
      <c r="A716" s="105"/>
      <c r="B716" s="105"/>
      <c r="C716" s="106"/>
      <c r="D716" s="105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24.75" customHeight="1">
      <c r="A717" s="105"/>
      <c r="B717" s="105"/>
      <c r="C717" s="106"/>
      <c r="D717" s="105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24.75" customHeight="1">
      <c r="A718" s="105"/>
      <c r="B718" s="105"/>
      <c r="C718" s="106"/>
      <c r="D718" s="105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24.75" customHeight="1">
      <c r="A719" s="105"/>
      <c r="B719" s="105"/>
      <c r="C719" s="106"/>
      <c r="D719" s="105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24.75" customHeight="1">
      <c r="A720" s="105"/>
      <c r="B720" s="105"/>
      <c r="C720" s="106"/>
      <c r="D720" s="105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24.75" customHeight="1">
      <c r="A721" s="105"/>
      <c r="B721" s="105"/>
      <c r="C721" s="106"/>
      <c r="D721" s="105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24.75" customHeight="1">
      <c r="A722" s="105"/>
      <c r="B722" s="105"/>
      <c r="C722" s="106"/>
      <c r="D722" s="105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24.75" customHeight="1">
      <c r="A723" s="105"/>
      <c r="B723" s="105"/>
      <c r="C723" s="106"/>
      <c r="D723" s="105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24.75" customHeight="1">
      <c r="A724" s="105"/>
      <c r="B724" s="105"/>
      <c r="C724" s="106"/>
      <c r="D724" s="105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24.75" customHeight="1">
      <c r="A725" s="105"/>
      <c r="B725" s="105"/>
      <c r="C725" s="106"/>
      <c r="D725" s="105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24.75" customHeight="1">
      <c r="A726" s="105"/>
      <c r="B726" s="105"/>
      <c r="C726" s="106"/>
      <c r="D726" s="105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24.75" customHeight="1">
      <c r="A727" s="105"/>
      <c r="B727" s="105"/>
      <c r="C727" s="106"/>
      <c r="D727" s="105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24.75" customHeight="1">
      <c r="A728" s="105"/>
      <c r="B728" s="105"/>
      <c r="C728" s="106"/>
      <c r="D728" s="105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24.75" customHeight="1">
      <c r="A729" s="105"/>
      <c r="B729" s="105"/>
      <c r="C729" s="106"/>
      <c r="D729" s="105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24.75" customHeight="1">
      <c r="A730" s="105"/>
      <c r="B730" s="105"/>
      <c r="C730" s="106"/>
      <c r="D730" s="105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24.75" customHeight="1">
      <c r="A731" s="105"/>
      <c r="B731" s="105"/>
      <c r="C731" s="106"/>
      <c r="D731" s="105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24.75" customHeight="1">
      <c r="A732" s="105"/>
      <c r="B732" s="105"/>
      <c r="C732" s="106"/>
      <c r="D732" s="105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24.75" customHeight="1">
      <c r="A733" s="105"/>
      <c r="B733" s="105"/>
      <c r="C733" s="106"/>
      <c r="D733" s="105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24.75" customHeight="1">
      <c r="A734" s="105"/>
      <c r="B734" s="105"/>
      <c r="C734" s="106"/>
      <c r="D734" s="105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24.75" customHeight="1">
      <c r="A735" s="105"/>
      <c r="B735" s="105"/>
      <c r="C735" s="106"/>
      <c r="D735" s="105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24.75" customHeight="1">
      <c r="A736" s="105"/>
      <c r="B736" s="105"/>
      <c r="C736" s="106"/>
      <c r="D736" s="105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24.75" customHeight="1">
      <c r="A737" s="105"/>
      <c r="B737" s="105"/>
      <c r="C737" s="106"/>
      <c r="D737" s="105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24.75" customHeight="1">
      <c r="A738" s="105"/>
      <c r="B738" s="105"/>
      <c r="C738" s="106"/>
      <c r="D738" s="105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24.75" customHeight="1">
      <c r="A739" s="105"/>
      <c r="B739" s="105"/>
      <c r="C739" s="106"/>
      <c r="D739" s="105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24.75" customHeight="1">
      <c r="A740" s="105"/>
      <c r="B740" s="105"/>
      <c r="C740" s="106"/>
      <c r="D740" s="105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24.75" customHeight="1">
      <c r="A741" s="105"/>
      <c r="B741" s="105"/>
      <c r="C741" s="106"/>
      <c r="D741" s="105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24.75" customHeight="1">
      <c r="A742" s="105"/>
      <c r="B742" s="105"/>
      <c r="C742" s="106"/>
      <c r="D742" s="105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24.75" customHeight="1">
      <c r="A743" s="105"/>
      <c r="B743" s="105"/>
      <c r="C743" s="106"/>
      <c r="D743" s="105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24.75" customHeight="1">
      <c r="A744" s="105"/>
      <c r="B744" s="105"/>
      <c r="C744" s="106"/>
      <c r="D744" s="105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24.75" customHeight="1">
      <c r="A745" s="105"/>
      <c r="B745" s="105"/>
      <c r="C745" s="106"/>
      <c r="D745" s="105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24.75" customHeight="1">
      <c r="A746" s="105"/>
      <c r="B746" s="105"/>
      <c r="C746" s="106"/>
      <c r="D746" s="105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24.75" customHeight="1">
      <c r="A747" s="105"/>
      <c r="B747" s="105"/>
      <c r="C747" s="106"/>
      <c r="D747" s="105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24.75" customHeight="1">
      <c r="A748" s="105"/>
      <c r="B748" s="105"/>
      <c r="C748" s="106"/>
      <c r="D748" s="105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24.75" customHeight="1">
      <c r="A749" s="105"/>
      <c r="B749" s="105"/>
      <c r="C749" s="106"/>
      <c r="D749" s="105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24.75" customHeight="1">
      <c r="A750" s="105"/>
      <c r="B750" s="105"/>
      <c r="C750" s="106"/>
      <c r="D750" s="105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24.75" customHeight="1">
      <c r="A751" s="105"/>
      <c r="B751" s="105"/>
      <c r="C751" s="106"/>
      <c r="D751" s="105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24.75" customHeight="1">
      <c r="A752" s="105"/>
      <c r="B752" s="105"/>
      <c r="C752" s="106"/>
      <c r="D752" s="105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24.75" customHeight="1">
      <c r="A753" s="105"/>
      <c r="B753" s="105"/>
      <c r="C753" s="106"/>
      <c r="D753" s="105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24.75" customHeight="1">
      <c r="A754" s="105"/>
      <c r="B754" s="105"/>
      <c r="C754" s="106"/>
      <c r="D754" s="105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24.75" customHeight="1">
      <c r="A755" s="105"/>
      <c r="B755" s="105"/>
      <c r="C755" s="106"/>
      <c r="D755" s="105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24.75" customHeight="1">
      <c r="A756" s="105"/>
      <c r="B756" s="105"/>
      <c r="C756" s="106"/>
      <c r="D756" s="105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24.75" customHeight="1">
      <c r="A757" s="105"/>
      <c r="B757" s="105"/>
      <c r="C757" s="106"/>
      <c r="D757" s="105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24.75" customHeight="1">
      <c r="A758" s="105"/>
      <c r="B758" s="105"/>
      <c r="C758" s="106"/>
      <c r="D758" s="105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24.75" customHeight="1">
      <c r="A759" s="105"/>
      <c r="B759" s="105"/>
      <c r="C759" s="106"/>
      <c r="D759" s="105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24.75" customHeight="1">
      <c r="A760" s="105"/>
      <c r="B760" s="105"/>
      <c r="C760" s="106"/>
      <c r="D760" s="105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24.75" customHeight="1">
      <c r="A761" s="105"/>
      <c r="B761" s="105"/>
      <c r="C761" s="106"/>
      <c r="D761" s="105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24.75" customHeight="1">
      <c r="A762" s="105"/>
      <c r="B762" s="105"/>
      <c r="C762" s="106"/>
      <c r="D762" s="105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24.75" customHeight="1">
      <c r="A763" s="105"/>
      <c r="B763" s="105"/>
      <c r="C763" s="106"/>
      <c r="D763" s="105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24.75" customHeight="1">
      <c r="A764" s="105"/>
      <c r="B764" s="105"/>
      <c r="C764" s="106"/>
      <c r="D764" s="105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24.75" customHeight="1">
      <c r="A765" s="105"/>
      <c r="B765" s="105"/>
      <c r="C765" s="106"/>
      <c r="D765" s="105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24.75" customHeight="1">
      <c r="A766" s="105"/>
      <c r="B766" s="105"/>
      <c r="C766" s="106"/>
      <c r="D766" s="105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24.75" customHeight="1">
      <c r="A767" s="105"/>
      <c r="B767" s="105"/>
      <c r="C767" s="106"/>
      <c r="D767" s="105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24.75" customHeight="1">
      <c r="A768" s="105"/>
      <c r="B768" s="105"/>
      <c r="C768" s="106"/>
      <c r="D768" s="105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24.75" customHeight="1">
      <c r="A769" s="105"/>
      <c r="B769" s="105"/>
      <c r="C769" s="106"/>
      <c r="D769" s="105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24.75" customHeight="1">
      <c r="A770" s="105"/>
      <c r="B770" s="105"/>
      <c r="C770" s="106"/>
      <c r="D770" s="105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24.75" customHeight="1">
      <c r="A771" s="105"/>
      <c r="B771" s="105"/>
      <c r="C771" s="106"/>
      <c r="D771" s="105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24.75" customHeight="1">
      <c r="A772" s="105"/>
      <c r="B772" s="105"/>
      <c r="C772" s="106"/>
      <c r="D772" s="105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24.75" customHeight="1">
      <c r="A773" s="105"/>
      <c r="B773" s="105"/>
      <c r="C773" s="106"/>
      <c r="D773" s="105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24.75" customHeight="1">
      <c r="A774" s="105"/>
      <c r="B774" s="105"/>
      <c r="C774" s="106"/>
      <c r="D774" s="105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24.75" customHeight="1">
      <c r="A775" s="105"/>
      <c r="B775" s="105"/>
      <c r="C775" s="106"/>
      <c r="D775" s="105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24.75" customHeight="1">
      <c r="A776" s="105"/>
      <c r="B776" s="105"/>
      <c r="C776" s="106"/>
      <c r="D776" s="105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24.75" customHeight="1">
      <c r="A777" s="105"/>
      <c r="B777" s="105"/>
      <c r="C777" s="106"/>
      <c r="D777" s="105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24.75" customHeight="1">
      <c r="A778" s="105"/>
      <c r="B778" s="105"/>
      <c r="C778" s="106"/>
      <c r="D778" s="105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24.75" customHeight="1">
      <c r="A779" s="105"/>
      <c r="B779" s="105"/>
      <c r="C779" s="106"/>
      <c r="D779" s="105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24.75" customHeight="1">
      <c r="A780" s="105"/>
      <c r="B780" s="105"/>
      <c r="C780" s="106"/>
      <c r="D780" s="105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24.75" customHeight="1">
      <c r="A781" s="105"/>
      <c r="B781" s="105"/>
      <c r="C781" s="106"/>
      <c r="D781" s="105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24.75" customHeight="1">
      <c r="A782" s="105"/>
      <c r="B782" s="105"/>
      <c r="C782" s="106"/>
      <c r="D782" s="105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24.75" customHeight="1">
      <c r="A783" s="105"/>
      <c r="B783" s="105"/>
      <c r="C783" s="106"/>
      <c r="D783" s="105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24.75" customHeight="1">
      <c r="A784" s="105"/>
      <c r="B784" s="105"/>
      <c r="C784" s="106"/>
      <c r="D784" s="105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24.75" customHeight="1">
      <c r="A785" s="105"/>
      <c r="B785" s="105"/>
      <c r="C785" s="106"/>
      <c r="D785" s="105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24.75" customHeight="1">
      <c r="A786" s="105"/>
      <c r="B786" s="105"/>
      <c r="C786" s="106"/>
      <c r="D786" s="105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24.75" customHeight="1">
      <c r="A787" s="105"/>
      <c r="B787" s="105"/>
      <c r="C787" s="106"/>
      <c r="D787" s="105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24.75" customHeight="1">
      <c r="A788" s="105"/>
      <c r="B788" s="105"/>
      <c r="C788" s="106"/>
      <c r="D788" s="105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24.75" customHeight="1">
      <c r="A789" s="105"/>
      <c r="B789" s="105"/>
      <c r="C789" s="106"/>
      <c r="D789" s="105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24.75" customHeight="1">
      <c r="A790" s="105"/>
      <c r="B790" s="105"/>
      <c r="C790" s="106"/>
      <c r="D790" s="105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24.75" customHeight="1">
      <c r="A791" s="105"/>
      <c r="B791" s="105"/>
      <c r="C791" s="106"/>
      <c r="D791" s="105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24.75" customHeight="1">
      <c r="A792" s="105"/>
      <c r="B792" s="105"/>
      <c r="C792" s="106"/>
      <c r="D792" s="105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24.75" customHeight="1">
      <c r="A793" s="105"/>
      <c r="B793" s="105"/>
      <c r="C793" s="106"/>
      <c r="D793" s="105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24.75" customHeight="1">
      <c r="A794" s="105"/>
      <c r="B794" s="105"/>
      <c r="C794" s="106"/>
      <c r="D794" s="105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24.75" customHeight="1">
      <c r="A795" s="105"/>
      <c r="B795" s="105"/>
      <c r="C795" s="106"/>
      <c r="D795" s="105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24.75" customHeight="1">
      <c r="A796" s="105"/>
      <c r="B796" s="105"/>
      <c r="C796" s="106"/>
      <c r="D796" s="105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24.75" customHeight="1">
      <c r="A797" s="105"/>
      <c r="B797" s="105"/>
      <c r="C797" s="106"/>
      <c r="D797" s="105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24.75" customHeight="1">
      <c r="A798" s="105"/>
      <c r="B798" s="105"/>
      <c r="C798" s="106"/>
      <c r="D798" s="105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24.75" customHeight="1">
      <c r="A799" s="105"/>
      <c r="B799" s="105"/>
      <c r="C799" s="106"/>
      <c r="D799" s="105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24.75" customHeight="1">
      <c r="A800" s="105"/>
      <c r="B800" s="105"/>
      <c r="C800" s="106"/>
      <c r="D800" s="105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24.75" customHeight="1">
      <c r="A801" s="105"/>
      <c r="B801" s="105"/>
      <c r="C801" s="106"/>
      <c r="D801" s="105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24.75" customHeight="1">
      <c r="A802" s="105"/>
      <c r="B802" s="105"/>
      <c r="C802" s="106"/>
      <c r="D802" s="105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24.75" customHeight="1">
      <c r="A803" s="105"/>
      <c r="B803" s="105"/>
      <c r="C803" s="106"/>
      <c r="D803" s="105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24.75" customHeight="1">
      <c r="A804" s="105"/>
      <c r="B804" s="105"/>
      <c r="C804" s="106"/>
      <c r="D804" s="105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24.75" customHeight="1">
      <c r="A805" s="105"/>
      <c r="B805" s="105"/>
      <c r="C805" s="106"/>
      <c r="D805" s="105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24.75" customHeight="1">
      <c r="A806" s="105"/>
      <c r="B806" s="105"/>
      <c r="C806" s="106"/>
      <c r="D806" s="105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24.75" customHeight="1">
      <c r="A807" s="105"/>
      <c r="B807" s="105"/>
      <c r="C807" s="106"/>
      <c r="D807" s="105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24.75" customHeight="1">
      <c r="A808" s="105"/>
      <c r="B808" s="105"/>
      <c r="C808" s="106"/>
      <c r="D808" s="105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24.75" customHeight="1">
      <c r="A809" s="105"/>
      <c r="B809" s="105"/>
      <c r="C809" s="106"/>
      <c r="D809" s="105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24.75" customHeight="1">
      <c r="A810" s="105"/>
      <c r="B810" s="105"/>
      <c r="C810" s="106"/>
      <c r="D810" s="105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24.75" customHeight="1">
      <c r="A811" s="105"/>
      <c r="B811" s="105"/>
      <c r="C811" s="106"/>
      <c r="D811" s="105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24.75" customHeight="1">
      <c r="A812" s="105"/>
      <c r="B812" s="105"/>
      <c r="C812" s="106"/>
      <c r="D812" s="105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24.75" customHeight="1">
      <c r="A813" s="105"/>
      <c r="B813" s="105"/>
      <c r="C813" s="106"/>
      <c r="D813" s="105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24.75" customHeight="1">
      <c r="A814" s="105"/>
      <c r="B814" s="105"/>
      <c r="C814" s="106"/>
      <c r="D814" s="105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24.75" customHeight="1">
      <c r="A815" s="105"/>
      <c r="B815" s="105"/>
      <c r="C815" s="106"/>
      <c r="D815" s="105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24.75" customHeight="1">
      <c r="A816" s="105"/>
      <c r="B816" s="105"/>
      <c r="C816" s="106"/>
      <c r="D816" s="105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24.75" customHeight="1">
      <c r="A817" s="105"/>
      <c r="B817" s="105"/>
      <c r="C817" s="106"/>
      <c r="D817" s="105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24.75" customHeight="1">
      <c r="A818" s="105"/>
      <c r="B818" s="105"/>
      <c r="C818" s="106"/>
      <c r="D818" s="105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24.75" customHeight="1">
      <c r="A819" s="105"/>
      <c r="B819" s="105"/>
      <c r="C819" s="106"/>
      <c r="D819" s="105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24.75" customHeight="1">
      <c r="A820" s="105"/>
      <c r="B820" s="105"/>
      <c r="C820" s="106"/>
      <c r="D820" s="105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24.75" customHeight="1">
      <c r="A821" s="105"/>
      <c r="B821" s="105"/>
      <c r="C821" s="106"/>
      <c r="D821" s="105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24.75" customHeight="1">
      <c r="A822" s="105"/>
      <c r="B822" s="105"/>
      <c r="C822" s="106"/>
      <c r="D822" s="105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24.75" customHeight="1">
      <c r="A823" s="105"/>
      <c r="B823" s="105"/>
      <c r="C823" s="106"/>
      <c r="D823" s="105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24.75" customHeight="1">
      <c r="A824" s="105"/>
      <c r="B824" s="105"/>
      <c r="C824" s="106"/>
      <c r="D824" s="105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24.75" customHeight="1">
      <c r="A825" s="105"/>
      <c r="B825" s="105"/>
      <c r="C825" s="106"/>
      <c r="D825" s="105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24.75" customHeight="1">
      <c r="A826" s="105"/>
      <c r="B826" s="105"/>
      <c r="C826" s="106"/>
      <c r="D826" s="105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24.75" customHeight="1">
      <c r="A827" s="105"/>
      <c r="B827" s="105"/>
      <c r="C827" s="106"/>
      <c r="D827" s="105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24.75" customHeight="1">
      <c r="A828" s="105"/>
      <c r="B828" s="105"/>
      <c r="C828" s="106"/>
      <c r="D828" s="105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24.75" customHeight="1">
      <c r="A829" s="105"/>
      <c r="B829" s="105"/>
      <c r="C829" s="106"/>
      <c r="D829" s="105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24.75" customHeight="1">
      <c r="A830" s="105"/>
      <c r="B830" s="105"/>
      <c r="C830" s="106"/>
      <c r="D830" s="105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24.75" customHeight="1">
      <c r="A831" s="105"/>
      <c r="B831" s="105"/>
      <c r="C831" s="106"/>
      <c r="D831" s="105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24.75" customHeight="1">
      <c r="A832" s="105"/>
      <c r="B832" s="105"/>
      <c r="C832" s="106"/>
      <c r="D832" s="105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24.75" customHeight="1">
      <c r="A833" s="105"/>
      <c r="B833" s="105"/>
      <c r="C833" s="106"/>
      <c r="D833" s="105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24.75" customHeight="1">
      <c r="A834" s="105"/>
      <c r="B834" s="105"/>
      <c r="C834" s="106"/>
      <c r="D834" s="105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24.75" customHeight="1">
      <c r="A835" s="105"/>
      <c r="B835" s="105"/>
      <c r="C835" s="106"/>
      <c r="D835" s="105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24.75" customHeight="1">
      <c r="A836" s="105"/>
      <c r="B836" s="105"/>
      <c r="C836" s="106"/>
      <c r="D836" s="105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24.75" customHeight="1">
      <c r="A837" s="105"/>
      <c r="B837" s="105"/>
      <c r="C837" s="106"/>
      <c r="D837" s="105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24.75" customHeight="1">
      <c r="A838" s="105"/>
      <c r="B838" s="105"/>
      <c r="C838" s="106"/>
      <c r="D838" s="105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24.75" customHeight="1">
      <c r="A839" s="105"/>
      <c r="B839" s="105"/>
      <c r="C839" s="106"/>
      <c r="D839" s="105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24.75" customHeight="1">
      <c r="A840" s="105"/>
      <c r="B840" s="105"/>
      <c r="C840" s="106"/>
      <c r="D840" s="105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24.75" customHeight="1">
      <c r="A841" s="105"/>
      <c r="B841" s="105"/>
      <c r="C841" s="106"/>
      <c r="D841" s="105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24.75" customHeight="1">
      <c r="A842" s="105"/>
      <c r="B842" s="105"/>
      <c r="C842" s="106"/>
      <c r="D842" s="105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24.75" customHeight="1">
      <c r="A843" s="105"/>
      <c r="B843" s="105"/>
      <c r="C843" s="106"/>
      <c r="D843" s="105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24.75" customHeight="1">
      <c r="A844" s="105"/>
      <c r="B844" s="105"/>
      <c r="C844" s="106"/>
      <c r="D844" s="105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24.75" customHeight="1">
      <c r="A845" s="105"/>
      <c r="B845" s="105"/>
      <c r="C845" s="106"/>
      <c r="D845" s="105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24.75" customHeight="1">
      <c r="A846" s="105"/>
      <c r="B846" s="105"/>
      <c r="C846" s="106"/>
      <c r="D846" s="105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24.75" customHeight="1">
      <c r="A847" s="105"/>
      <c r="B847" s="105"/>
      <c r="C847" s="106"/>
      <c r="D847" s="105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24.75" customHeight="1">
      <c r="A848" s="105"/>
      <c r="B848" s="105"/>
      <c r="C848" s="106"/>
      <c r="D848" s="105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24.75" customHeight="1">
      <c r="A849" s="105"/>
      <c r="B849" s="105"/>
      <c r="C849" s="106"/>
      <c r="D849" s="105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24.75" customHeight="1">
      <c r="A850" s="105"/>
      <c r="B850" s="105"/>
      <c r="C850" s="106"/>
      <c r="D850" s="105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24.75" customHeight="1">
      <c r="A851" s="105"/>
      <c r="B851" s="105"/>
      <c r="C851" s="106"/>
      <c r="D851" s="105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24.75" customHeight="1">
      <c r="A852" s="105"/>
      <c r="B852" s="105"/>
      <c r="C852" s="106"/>
      <c r="D852" s="105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24.75" customHeight="1">
      <c r="A853" s="105"/>
      <c r="B853" s="105"/>
      <c r="C853" s="106"/>
      <c r="D853" s="105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24.75" customHeight="1">
      <c r="A854" s="105"/>
      <c r="B854" s="105"/>
      <c r="C854" s="106"/>
      <c r="D854" s="105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24.75" customHeight="1">
      <c r="A855" s="105"/>
      <c r="B855" s="105"/>
      <c r="C855" s="106"/>
      <c r="D855" s="105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24.75" customHeight="1">
      <c r="A856" s="105"/>
      <c r="B856" s="105"/>
      <c r="C856" s="106"/>
      <c r="D856" s="105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24.75" customHeight="1">
      <c r="A857" s="105"/>
      <c r="B857" s="105"/>
      <c r="C857" s="106"/>
      <c r="D857" s="105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24.75" customHeight="1">
      <c r="A858" s="105"/>
      <c r="B858" s="105"/>
      <c r="C858" s="106"/>
      <c r="D858" s="105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24.75" customHeight="1">
      <c r="A859" s="105"/>
      <c r="B859" s="105"/>
      <c r="C859" s="106"/>
      <c r="D859" s="105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24.75" customHeight="1">
      <c r="A860" s="105"/>
      <c r="B860" s="105"/>
      <c r="C860" s="106"/>
      <c r="D860" s="105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24.75" customHeight="1">
      <c r="A861" s="105"/>
      <c r="B861" s="105"/>
      <c r="C861" s="106"/>
      <c r="D861" s="105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24.75" customHeight="1">
      <c r="A862" s="105"/>
      <c r="B862" s="105"/>
      <c r="C862" s="106"/>
      <c r="D862" s="105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24.75" customHeight="1">
      <c r="A863" s="105"/>
      <c r="B863" s="105"/>
      <c r="C863" s="106"/>
      <c r="D863" s="105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24.75" customHeight="1">
      <c r="A864" s="105"/>
      <c r="B864" s="105"/>
      <c r="C864" s="106"/>
      <c r="D864" s="105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24.75" customHeight="1">
      <c r="A865" s="105"/>
      <c r="B865" s="105"/>
      <c r="C865" s="106"/>
      <c r="D865" s="105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24.75" customHeight="1">
      <c r="A866" s="105"/>
      <c r="B866" s="105"/>
      <c r="C866" s="106"/>
      <c r="D866" s="105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24.75" customHeight="1">
      <c r="A867" s="105"/>
      <c r="B867" s="105"/>
      <c r="C867" s="106"/>
      <c r="D867" s="105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24.75" customHeight="1">
      <c r="A868" s="105"/>
      <c r="B868" s="105"/>
      <c r="C868" s="106"/>
      <c r="D868" s="105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24.75" customHeight="1">
      <c r="A869" s="105"/>
      <c r="B869" s="105"/>
      <c r="C869" s="106"/>
      <c r="D869" s="105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24.75" customHeight="1">
      <c r="A870" s="105"/>
      <c r="B870" s="105"/>
      <c r="C870" s="106"/>
      <c r="D870" s="105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24.75" customHeight="1">
      <c r="A871" s="105"/>
      <c r="B871" s="105"/>
      <c r="C871" s="106"/>
      <c r="D871" s="105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24.75" customHeight="1">
      <c r="A872" s="105"/>
      <c r="B872" s="105"/>
      <c r="C872" s="106"/>
      <c r="D872" s="105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24.75" customHeight="1">
      <c r="A873" s="105"/>
      <c r="B873" s="105"/>
      <c r="C873" s="106"/>
      <c r="D873" s="105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24.75" customHeight="1">
      <c r="A874" s="105"/>
      <c r="B874" s="105"/>
      <c r="C874" s="106"/>
      <c r="D874" s="105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24.75" customHeight="1">
      <c r="A875" s="105"/>
      <c r="B875" s="105"/>
      <c r="C875" s="106"/>
      <c r="D875" s="105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24.75" customHeight="1">
      <c r="A876" s="105"/>
      <c r="B876" s="105"/>
      <c r="C876" s="106"/>
      <c r="D876" s="105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24.75" customHeight="1">
      <c r="A877" s="105"/>
      <c r="B877" s="105"/>
      <c r="C877" s="106"/>
      <c r="D877" s="105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24.75" customHeight="1">
      <c r="A878" s="105"/>
      <c r="B878" s="105"/>
      <c r="C878" s="106"/>
      <c r="D878" s="105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24.75" customHeight="1">
      <c r="A879" s="105"/>
      <c r="B879" s="105"/>
      <c r="C879" s="106"/>
      <c r="D879" s="105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24.75" customHeight="1">
      <c r="A880" s="105"/>
      <c r="B880" s="105"/>
      <c r="C880" s="106"/>
      <c r="D880" s="105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24.75" customHeight="1">
      <c r="A881" s="105"/>
      <c r="B881" s="105"/>
      <c r="C881" s="106"/>
      <c r="D881" s="105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24.75" customHeight="1">
      <c r="A882" s="105"/>
      <c r="B882" s="105"/>
      <c r="C882" s="106"/>
      <c r="D882" s="105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24.75" customHeight="1">
      <c r="A883" s="105"/>
      <c r="B883" s="105"/>
      <c r="C883" s="106"/>
      <c r="D883" s="105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24.75" customHeight="1">
      <c r="A884" s="105"/>
      <c r="B884" s="105"/>
      <c r="C884" s="106"/>
      <c r="D884" s="105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24.75" customHeight="1">
      <c r="A885" s="105"/>
      <c r="B885" s="105"/>
      <c r="C885" s="106"/>
      <c r="D885" s="105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24.75" customHeight="1">
      <c r="A886" s="105"/>
      <c r="B886" s="105"/>
      <c r="C886" s="106"/>
      <c r="D886" s="105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24.75" customHeight="1">
      <c r="A887" s="105"/>
      <c r="B887" s="105"/>
      <c r="C887" s="106"/>
      <c r="D887" s="105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24.75" customHeight="1">
      <c r="A888" s="105"/>
      <c r="B888" s="105"/>
      <c r="C888" s="106"/>
      <c r="D888" s="105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24.75" customHeight="1">
      <c r="A889" s="105"/>
      <c r="B889" s="105"/>
      <c r="C889" s="106"/>
      <c r="D889" s="105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24.75" customHeight="1">
      <c r="A890" s="105"/>
      <c r="B890" s="105"/>
      <c r="C890" s="106"/>
      <c r="D890" s="105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24.75" customHeight="1">
      <c r="A891" s="105"/>
      <c r="B891" s="105"/>
      <c r="C891" s="106"/>
      <c r="D891" s="105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24.75" customHeight="1">
      <c r="A892" s="105"/>
      <c r="B892" s="105"/>
      <c r="C892" s="106"/>
      <c r="D892" s="105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24.75" customHeight="1">
      <c r="A893" s="105"/>
      <c r="B893" s="105"/>
      <c r="C893" s="106"/>
      <c r="D893" s="105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24.75" customHeight="1">
      <c r="A894" s="105"/>
      <c r="B894" s="105"/>
      <c r="C894" s="106"/>
      <c r="D894" s="105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24.75" customHeight="1">
      <c r="A895" s="105"/>
      <c r="B895" s="105"/>
      <c r="C895" s="106"/>
      <c r="D895" s="105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24.75" customHeight="1">
      <c r="A896" s="105"/>
      <c r="B896" s="105"/>
      <c r="C896" s="106"/>
      <c r="D896" s="105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24.75" customHeight="1">
      <c r="A897" s="105"/>
      <c r="B897" s="105"/>
      <c r="C897" s="106"/>
      <c r="D897" s="105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24.75" customHeight="1">
      <c r="A898" s="105"/>
      <c r="B898" s="105"/>
      <c r="C898" s="106"/>
      <c r="D898" s="105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24.75" customHeight="1">
      <c r="A899" s="105"/>
      <c r="B899" s="105"/>
      <c r="C899" s="106"/>
      <c r="D899" s="105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24.75" customHeight="1">
      <c r="A900" s="105"/>
      <c r="B900" s="105"/>
      <c r="C900" s="106"/>
      <c r="D900" s="105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24.75" customHeight="1">
      <c r="A901" s="105"/>
      <c r="B901" s="105"/>
      <c r="C901" s="106"/>
      <c r="D901" s="105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24.75" customHeight="1">
      <c r="A902" s="105"/>
      <c r="B902" s="105"/>
      <c r="C902" s="106"/>
      <c r="D902" s="105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24.75" customHeight="1">
      <c r="A903" s="105"/>
      <c r="B903" s="105"/>
      <c r="C903" s="106"/>
      <c r="D903" s="105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24.75" customHeight="1">
      <c r="A904" s="105"/>
      <c r="B904" s="105"/>
      <c r="C904" s="106"/>
      <c r="D904" s="105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24.75" customHeight="1">
      <c r="A905" s="105"/>
      <c r="B905" s="105"/>
      <c r="C905" s="106"/>
      <c r="D905" s="105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24.75" customHeight="1">
      <c r="A906" s="105"/>
      <c r="B906" s="105"/>
      <c r="C906" s="106"/>
      <c r="D906" s="105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24.75" customHeight="1">
      <c r="A907" s="105"/>
      <c r="B907" s="105"/>
      <c r="C907" s="106"/>
      <c r="D907" s="105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24.75" customHeight="1">
      <c r="A908" s="105"/>
      <c r="B908" s="105"/>
      <c r="C908" s="106"/>
      <c r="D908" s="105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24.75" customHeight="1">
      <c r="A909" s="105"/>
      <c r="B909" s="105"/>
      <c r="C909" s="106"/>
      <c r="D909" s="105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24.75" customHeight="1">
      <c r="A910" s="105"/>
      <c r="B910" s="105"/>
      <c r="C910" s="106"/>
      <c r="D910" s="105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24.75" customHeight="1">
      <c r="A911" s="105"/>
      <c r="B911" s="105"/>
      <c r="C911" s="106"/>
      <c r="D911" s="105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24.75" customHeight="1">
      <c r="A912" s="105"/>
      <c r="B912" s="105"/>
      <c r="C912" s="106"/>
      <c r="D912" s="105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24.75" customHeight="1">
      <c r="A913" s="105"/>
      <c r="B913" s="105"/>
      <c r="C913" s="106"/>
      <c r="D913" s="105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24.75" customHeight="1">
      <c r="A914" s="105"/>
      <c r="B914" s="105"/>
      <c r="C914" s="106"/>
      <c r="D914" s="105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24.75" customHeight="1">
      <c r="A915" s="105"/>
      <c r="B915" s="105"/>
      <c r="C915" s="106"/>
      <c r="D915" s="105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24.75" customHeight="1">
      <c r="A916" s="105"/>
      <c r="B916" s="105"/>
      <c r="C916" s="106"/>
      <c r="D916" s="105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24.75" customHeight="1">
      <c r="A917" s="105"/>
      <c r="B917" s="105"/>
      <c r="C917" s="106"/>
      <c r="D917" s="105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24.75" customHeight="1">
      <c r="A918" s="105"/>
      <c r="B918" s="105"/>
      <c r="C918" s="106"/>
      <c r="D918" s="105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24.75" customHeight="1">
      <c r="A919" s="105"/>
      <c r="B919" s="105"/>
      <c r="C919" s="106"/>
      <c r="D919" s="105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24.75" customHeight="1">
      <c r="A920" s="105"/>
      <c r="B920" s="105"/>
      <c r="C920" s="106"/>
      <c r="D920" s="105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24.75" customHeight="1">
      <c r="A921" s="105"/>
      <c r="B921" s="105"/>
      <c r="C921" s="106"/>
      <c r="D921" s="105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24.75" customHeight="1">
      <c r="A922" s="105"/>
      <c r="B922" s="105"/>
      <c r="C922" s="106"/>
      <c r="D922" s="105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24.75" customHeight="1">
      <c r="A923" s="105"/>
      <c r="B923" s="105"/>
      <c r="C923" s="106"/>
      <c r="D923" s="105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24.75" customHeight="1">
      <c r="A924" s="105"/>
      <c r="B924" s="105"/>
      <c r="C924" s="106"/>
      <c r="D924" s="105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24.75" customHeight="1">
      <c r="A925" s="105"/>
      <c r="B925" s="105"/>
      <c r="C925" s="106"/>
      <c r="D925" s="105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24.75" customHeight="1">
      <c r="A926" s="105"/>
      <c r="B926" s="105"/>
      <c r="C926" s="106"/>
      <c r="D926" s="105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24.75" customHeight="1">
      <c r="A927" s="105"/>
      <c r="B927" s="105"/>
      <c r="C927" s="106"/>
      <c r="D927" s="105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24.75" customHeight="1">
      <c r="A928" s="105"/>
      <c r="B928" s="105"/>
      <c r="C928" s="106"/>
      <c r="D928" s="105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24.75" customHeight="1">
      <c r="A929" s="105"/>
      <c r="B929" s="105"/>
      <c r="C929" s="106"/>
      <c r="D929" s="105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24.75" customHeight="1">
      <c r="A930" s="105"/>
      <c r="B930" s="105"/>
      <c r="C930" s="106"/>
      <c r="D930" s="105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24.75" customHeight="1">
      <c r="A931" s="105"/>
      <c r="B931" s="105"/>
      <c r="C931" s="106"/>
      <c r="D931" s="105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24.75" customHeight="1">
      <c r="A932" s="105"/>
      <c r="B932" s="105"/>
      <c r="C932" s="106"/>
      <c r="D932" s="105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24.75" customHeight="1">
      <c r="A933" s="105"/>
      <c r="B933" s="105"/>
      <c r="C933" s="106"/>
      <c r="D933" s="105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24.75" customHeight="1">
      <c r="A934" s="105"/>
      <c r="B934" s="105"/>
      <c r="C934" s="106"/>
      <c r="D934" s="105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24.75" customHeight="1">
      <c r="A935" s="105"/>
      <c r="B935" s="105"/>
      <c r="C935" s="106"/>
      <c r="D935" s="105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24.75" customHeight="1">
      <c r="A936" s="105"/>
      <c r="B936" s="105"/>
      <c r="C936" s="106"/>
      <c r="D936" s="105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24.75" customHeight="1">
      <c r="A937" s="105"/>
      <c r="B937" s="105"/>
      <c r="C937" s="106"/>
      <c r="D937" s="105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24.75" customHeight="1">
      <c r="A938" s="105"/>
      <c r="B938" s="105"/>
      <c r="C938" s="106"/>
      <c r="D938" s="105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24.75" customHeight="1">
      <c r="A939" s="105"/>
      <c r="B939" s="105"/>
      <c r="C939" s="106"/>
      <c r="D939" s="105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24.75" customHeight="1">
      <c r="A940" s="105"/>
      <c r="B940" s="105"/>
      <c r="C940" s="106"/>
      <c r="D940" s="105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24.75" customHeight="1">
      <c r="A941" s="105"/>
      <c r="B941" s="105"/>
      <c r="C941" s="106"/>
      <c r="D941" s="105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24.75" customHeight="1">
      <c r="A942" s="105"/>
      <c r="B942" s="105"/>
      <c r="C942" s="106"/>
      <c r="D942" s="105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24.75" customHeight="1">
      <c r="A943" s="105"/>
      <c r="B943" s="105"/>
      <c r="C943" s="106"/>
      <c r="D943" s="105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24.75" customHeight="1">
      <c r="A944" s="105"/>
      <c r="B944" s="105"/>
      <c r="C944" s="106"/>
      <c r="D944" s="105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24.75" customHeight="1">
      <c r="A945" s="105"/>
      <c r="B945" s="105"/>
      <c r="C945" s="106"/>
      <c r="D945" s="105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24.75" customHeight="1">
      <c r="A946" s="105"/>
      <c r="B946" s="105"/>
      <c r="C946" s="106"/>
      <c r="D946" s="105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24.75" customHeight="1">
      <c r="A947" s="105"/>
      <c r="B947" s="105"/>
      <c r="C947" s="106"/>
      <c r="D947" s="105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24.75" customHeight="1">
      <c r="A948" s="105"/>
      <c r="B948" s="105"/>
      <c r="C948" s="106"/>
      <c r="D948" s="105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24.75" customHeight="1">
      <c r="A949" s="105"/>
      <c r="B949" s="105"/>
      <c r="C949" s="106"/>
      <c r="D949" s="105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24.75" customHeight="1">
      <c r="A950" s="105"/>
      <c r="B950" s="105"/>
      <c r="C950" s="106"/>
      <c r="D950" s="105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24.75" customHeight="1">
      <c r="A951" s="105"/>
      <c r="B951" s="105"/>
      <c r="C951" s="106"/>
      <c r="D951" s="105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24.75" customHeight="1">
      <c r="A952" s="105"/>
      <c r="B952" s="105"/>
      <c r="C952" s="106"/>
      <c r="D952" s="105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24.75" customHeight="1">
      <c r="A953" s="105"/>
      <c r="B953" s="105"/>
      <c r="C953" s="106"/>
      <c r="D953" s="105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24.75" customHeight="1">
      <c r="A954" s="105"/>
      <c r="B954" s="105"/>
      <c r="C954" s="106"/>
      <c r="D954" s="105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24.75" customHeight="1">
      <c r="A955" s="105"/>
      <c r="B955" s="105"/>
      <c r="C955" s="106"/>
      <c r="D955" s="105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24.75" customHeight="1">
      <c r="A956" s="105"/>
      <c r="B956" s="105"/>
      <c r="C956" s="106"/>
      <c r="D956" s="105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24.75" customHeight="1">
      <c r="A957" s="105"/>
      <c r="B957" s="105"/>
      <c r="C957" s="106"/>
      <c r="D957" s="105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24.75" customHeight="1">
      <c r="A958" s="105"/>
      <c r="B958" s="105"/>
      <c r="C958" s="106"/>
      <c r="D958" s="105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24.75" customHeight="1">
      <c r="A959" s="105"/>
      <c r="B959" s="105"/>
      <c r="C959" s="106"/>
      <c r="D959" s="105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24.75" customHeight="1">
      <c r="A960" s="105"/>
      <c r="B960" s="105"/>
      <c r="C960" s="106"/>
      <c r="D960" s="105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24.75" customHeight="1">
      <c r="A961" s="105"/>
      <c r="B961" s="105"/>
      <c r="C961" s="106"/>
      <c r="D961" s="105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24.75" customHeight="1">
      <c r="A962" s="105"/>
      <c r="B962" s="105"/>
      <c r="C962" s="106"/>
      <c r="D962" s="105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24.75" customHeight="1">
      <c r="A963" s="105"/>
      <c r="B963" s="105"/>
      <c r="C963" s="106"/>
      <c r="D963" s="105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24.75" customHeight="1">
      <c r="A964" s="105"/>
      <c r="B964" s="105"/>
      <c r="C964" s="106"/>
      <c r="D964" s="105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24.75" customHeight="1">
      <c r="A965" s="105"/>
      <c r="B965" s="105"/>
      <c r="C965" s="106"/>
      <c r="D965" s="105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24.75" customHeight="1">
      <c r="A966" s="105"/>
      <c r="B966" s="105"/>
      <c r="C966" s="106"/>
      <c r="D966" s="105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24.75" customHeight="1">
      <c r="A967" s="105"/>
      <c r="B967" s="105"/>
      <c r="C967" s="106"/>
      <c r="D967" s="105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24.75" customHeight="1">
      <c r="A968" s="105"/>
      <c r="B968" s="105"/>
      <c r="C968" s="106"/>
      <c r="D968" s="105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24.75" customHeight="1">
      <c r="A969" s="105"/>
      <c r="B969" s="105"/>
      <c r="C969" s="106"/>
      <c r="D969" s="105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24.75" customHeight="1">
      <c r="A970" s="105"/>
      <c r="B970" s="105"/>
      <c r="C970" s="106"/>
      <c r="D970" s="105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24.75" customHeight="1">
      <c r="A971" s="105"/>
      <c r="B971" s="105"/>
      <c r="C971" s="106"/>
      <c r="D971" s="105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24.75" customHeight="1">
      <c r="A972" s="105"/>
      <c r="B972" s="105"/>
      <c r="C972" s="106"/>
      <c r="D972" s="105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24.75" customHeight="1">
      <c r="A973" s="105"/>
      <c r="B973" s="105"/>
      <c r="C973" s="106"/>
      <c r="D973" s="105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24.75" customHeight="1">
      <c r="A974" s="105"/>
      <c r="B974" s="105"/>
      <c r="C974" s="106"/>
      <c r="D974" s="105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24.75" customHeight="1">
      <c r="A975" s="105"/>
      <c r="B975" s="105"/>
      <c r="C975" s="106"/>
      <c r="D975" s="105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24.75" customHeight="1">
      <c r="A976" s="105"/>
      <c r="B976" s="105"/>
      <c r="C976" s="106"/>
      <c r="D976" s="105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24.75" customHeight="1">
      <c r="A977" s="105"/>
      <c r="B977" s="105"/>
      <c r="C977" s="106"/>
      <c r="D977" s="105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24.75" customHeight="1">
      <c r="A978" s="105"/>
      <c r="B978" s="105"/>
      <c r="C978" s="106"/>
      <c r="D978" s="105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24.75" customHeight="1">
      <c r="A979" s="105"/>
      <c r="B979" s="105"/>
      <c r="C979" s="106"/>
      <c r="D979" s="105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24.75" customHeight="1">
      <c r="A980" s="105"/>
      <c r="B980" s="105"/>
      <c r="C980" s="106"/>
      <c r="D980" s="105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24.75" customHeight="1">
      <c r="A981" s="105"/>
      <c r="B981" s="105"/>
      <c r="C981" s="106"/>
      <c r="D981" s="105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24.75" customHeight="1">
      <c r="A982" s="105"/>
      <c r="B982" s="105"/>
      <c r="C982" s="106"/>
      <c r="D982" s="105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24.75" customHeight="1">
      <c r="A983" s="105"/>
      <c r="B983" s="105"/>
      <c r="C983" s="106"/>
      <c r="D983" s="105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24.75" customHeight="1">
      <c r="A984" s="105"/>
      <c r="B984" s="105"/>
      <c r="C984" s="106"/>
      <c r="D984" s="105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24.75" customHeight="1">
      <c r="A985" s="105"/>
      <c r="B985" s="105"/>
      <c r="C985" s="106"/>
      <c r="D985" s="105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24.75" customHeight="1">
      <c r="A986" s="105"/>
      <c r="B986" s="105"/>
      <c r="C986" s="106"/>
      <c r="D986" s="105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24.75" customHeight="1">
      <c r="A987" s="105"/>
      <c r="B987" s="105"/>
      <c r="C987" s="106"/>
      <c r="D987" s="105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24.75" customHeight="1">
      <c r="A988" s="105"/>
      <c r="B988" s="105"/>
      <c r="C988" s="106"/>
      <c r="D988" s="105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24.75" customHeight="1">
      <c r="A989" s="105"/>
      <c r="B989" s="105"/>
      <c r="C989" s="106"/>
      <c r="D989" s="105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24.75" customHeight="1">
      <c r="A990" s="105"/>
      <c r="B990" s="105"/>
      <c r="C990" s="106"/>
      <c r="D990" s="105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24.75" customHeight="1">
      <c r="A991" s="105"/>
      <c r="B991" s="105"/>
      <c r="C991" s="106"/>
      <c r="D991" s="105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24.75" customHeight="1">
      <c r="A992" s="105"/>
      <c r="B992" s="105"/>
      <c r="C992" s="106"/>
      <c r="D992" s="105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24.75" customHeight="1">
      <c r="A993" s="105"/>
      <c r="B993" s="105"/>
      <c r="C993" s="106"/>
      <c r="D993" s="105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24.75" customHeight="1">
      <c r="A994" s="105"/>
      <c r="B994" s="105"/>
      <c r="C994" s="106"/>
      <c r="D994" s="105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24.75" customHeight="1">
      <c r="A995" s="105"/>
      <c r="B995" s="105"/>
      <c r="C995" s="106"/>
      <c r="D995" s="105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24.75" customHeight="1">
      <c r="A996" s="105"/>
      <c r="B996" s="105"/>
      <c r="C996" s="106"/>
      <c r="D996" s="105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24.75" customHeight="1">
      <c r="A997" s="105"/>
      <c r="B997" s="105"/>
      <c r="C997" s="106"/>
      <c r="D997" s="105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24.75" customHeight="1">
      <c r="A998" s="105"/>
      <c r="B998" s="105"/>
      <c r="C998" s="106"/>
      <c r="D998" s="105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24.75" customHeight="1">
      <c r="A999" s="105"/>
      <c r="B999" s="105"/>
      <c r="C999" s="106"/>
      <c r="D999" s="105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24.75" customHeight="1">
      <c r="A1000" s="105"/>
      <c r="B1000" s="105"/>
      <c r="C1000" s="106"/>
      <c r="D1000" s="105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24.75" customHeight="1">
      <c r="A1001" s="105"/>
      <c r="B1001" s="105"/>
      <c r="C1001" s="106"/>
      <c r="D1001" s="105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24.75" customHeight="1">
      <c r="A1002" s="105"/>
      <c r="B1002" s="105"/>
      <c r="C1002" s="106"/>
      <c r="D1002" s="105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24.75" customHeight="1">
      <c r="A1003" s="105"/>
      <c r="B1003" s="105"/>
      <c r="C1003" s="106"/>
      <c r="D1003" s="105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24.75" customHeight="1">
      <c r="A1004" s="105"/>
      <c r="B1004" s="105"/>
      <c r="C1004" s="106"/>
      <c r="D1004" s="105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24.75" customHeight="1">
      <c r="A1005" s="105"/>
      <c r="B1005" s="105"/>
      <c r="C1005" s="106"/>
      <c r="D1005" s="105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66"/>
      <c r="B1006" s="66"/>
      <c r="C1006" s="87"/>
      <c r="D1006" s="66"/>
      <c r="E1006" s="87"/>
      <c r="F1006" s="87"/>
      <c r="G1006" s="66"/>
      <c r="H1006" s="66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</row>
  </sheetData>
  <mergeCells count="4">
    <mergeCell ref="L29:N31"/>
    <mergeCell ref="F33:H36"/>
    <mergeCell ref="D273:D277"/>
    <mergeCell ref="F273:F277"/>
  </mergeCells>
  <printOptions horizontalCentered="1" gridLines="1"/>
  <pageMargins left="0" right="0" top="9.1117917304747317E-2" bottom="0.14318529862174578" header="0" footer="0"/>
  <pageSetup scale="86" pageOrder="overThenDown" orientation="portrait" cellComments="atEnd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C2C4E-5099-4263-B20D-2E4CE67B4E25}">
  <sheetPr codeName="Sheet10">
    <outlinePr summaryBelow="0" summaryRight="0"/>
  </sheetPr>
  <dimension ref="A1:U1006"/>
  <sheetViews>
    <sheetView showGridLines="0" workbookViewId="0">
      <pane ySplit="1" topLeftCell="A11" activePane="bottomLeft" state="frozen"/>
      <selection pane="bottomLeft" activeCell="B24" sqref="B24:E24"/>
    </sheetView>
  </sheetViews>
  <sheetFormatPr defaultColWidth="12.5703125" defaultRowHeight="15.75" customHeight="1"/>
  <cols>
    <col min="1" max="1" width="12.5703125" style="60"/>
    <col min="2" max="2" width="16.7109375" style="60" customWidth="1"/>
    <col min="3" max="3" width="12.5703125" style="60"/>
    <col min="4" max="4" width="14.85546875" style="60" customWidth="1"/>
    <col min="5" max="16384" width="12.5703125" style="60"/>
  </cols>
  <sheetData>
    <row r="1" spans="1:21" ht="26.25" customHeight="1">
      <c r="A1" s="72" t="s">
        <v>9</v>
      </c>
      <c r="B1" s="162" t="s">
        <v>47</v>
      </c>
      <c r="C1" s="73" t="s">
        <v>48</v>
      </c>
      <c r="D1" s="72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72" t="s">
        <v>9</v>
      </c>
      <c r="K1" s="72" t="s">
        <v>47</v>
      </c>
      <c r="L1" s="73" t="s">
        <v>48</v>
      </c>
      <c r="M1" s="72" t="s">
        <v>49</v>
      </c>
      <c r="N1" s="73" t="s">
        <v>50</v>
      </c>
      <c r="O1" s="72" t="s">
        <v>34</v>
      </c>
      <c r="P1" s="72" t="s">
        <v>52</v>
      </c>
      <c r="Q1" s="75" t="s">
        <v>53</v>
      </c>
      <c r="R1" s="66"/>
      <c r="S1" s="66"/>
      <c r="T1" s="66"/>
      <c r="U1" s="66"/>
    </row>
    <row r="2" spans="1:21" ht="22.5" customHeight="1" thickBot="1">
      <c r="A2" s="76">
        <v>45170</v>
      </c>
      <c r="B2" s="77"/>
      <c r="C2" s="78"/>
      <c r="D2" s="79"/>
      <c r="E2" s="78"/>
      <c r="F2" s="79">
        <f t="shared" ref="F2:F31" si="0">(E2-C2) *24-(D2)</f>
        <v>0</v>
      </c>
      <c r="G2" s="79"/>
      <c r="H2" s="80"/>
      <c r="I2" s="66"/>
      <c r="J2" s="76">
        <v>45110</v>
      </c>
      <c r="K2" s="77" t="s">
        <v>94</v>
      </c>
      <c r="L2" s="78">
        <v>0.41666666666666669</v>
      </c>
      <c r="M2" s="79">
        <v>1</v>
      </c>
      <c r="N2" s="78">
        <v>0.83333333333333337</v>
      </c>
      <c r="O2" s="79">
        <f>(N2-L2) *24-(M2)</f>
        <v>9</v>
      </c>
      <c r="P2" s="79"/>
      <c r="Q2" s="80">
        <v>250</v>
      </c>
      <c r="R2" s="66"/>
      <c r="S2" s="66"/>
      <c r="T2" s="66"/>
      <c r="U2" s="66"/>
    </row>
    <row r="3" spans="1:21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76">
        <v>45111</v>
      </c>
      <c r="K3" s="77" t="s">
        <v>93</v>
      </c>
      <c r="L3" s="78">
        <v>0.41666666666666669</v>
      </c>
      <c r="M3" s="79">
        <v>1</v>
      </c>
      <c r="N3" s="78">
        <v>0.77083333333333337</v>
      </c>
      <c r="O3" s="79">
        <f>(N3-L3) *24-(M3)</f>
        <v>7.5</v>
      </c>
      <c r="P3" s="79"/>
      <c r="Q3" s="80">
        <v>250</v>
      </c>
      <c r="R3" s="66"/>
      <c r="S3" s="66"/>
      <c r="T3" s="79">
        <f>(S3-$S$16)</f>
        <v>-9</v>
      </c>
      <c r="U3" s="66"/>
    </row>
    <row r="4" spans="1:21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76">
        <v>45112</v>
      </c>
      <c r="K4" s="77" t="s">
        <v>92</v>
      </c>
      <c r="L4" s="78">
        <v>0.41666666666666669</v>
      </c>
      <c r="M4" s="79">
        <v>1</v>
      </c>
      <c r="N4" s="78">
        <v>0.72222222222222221</v>
      </c>
      <c r="O4" s="79">
        <f>(N4-L4) *24-(M4)</f>
        <v>6.3333333333333321</v>
      </c>
      <c r="P4" s="79"/>
      <c r="Q4" s="80">
        <v>250</v>
      </c>
      <c r="R4" s="66"/>
      <c r="S4" s="66"/>
      <c r="T4" s="66"/>
      <c r="U4" s="66"/>
    </row>
    <row r="5" spans="1:21" ht="24.75" customHeight="1" thickTop="1" thickBot="1">
      <c r="A5" s="76">
        <v>45173</v>
      </c>
      <c r="B5" s="77"/>
      <c r="C5" s="78"/>
      <c r="D5" s="79"/>
      <c r="E5" s="78"/>
      <c r="F5" s="79">
        <f t="shared" si="0"/>
        <v>0</v>
      </c>
      <c r="G5" s="79"/>
      <c r="H5" s="80"/>
      <c r="I5" s="66"/>
      <c r="J5" s="76">
        <v>45113</v>
      </c>
      <c r="K5" s="77" t="s">
        <v>91</v>
      </c>
      <c r="L5" s="78">
        <v>0.41666666666666669</v>
      </c>
      <c r="M5" s="79">
        <v>1</v>
      </c>
      <c r="N5" s="78">
        <v>0.75</v>
      </c>
      <c r="O5" s="79">
        <f>(N5-L5) *24-(M5)</f>
        <v>7</v>
      </c>
      <c r="P5" s="79"/>
      <c r="Q5" s="80">
        <v>250</v>
      </c>
      <c r="R5" s="66"/>
      <c r="S5" s="66"/>
      <c r="T5" s="66"/>
      <c r="U5" s="66"/>
    </row>
    <row r="6" spans="1:21" ht="24.75" customHeight="1" thickTop="1" thickBot="1">
      <c r="A6" s="76">
        <v>45174</v>
      </c>
      <c r="B6" s="77"/>
      <c r="C6" s="78"/>
      <c r="D6" s="79"/>
      <c r="E6" s="78"/>
      <c r="F6" s="79">
        <f t="shared" si="0"/>
        <v>0</v>
      </c>
      <c r="G6" s="79"/>
      <c r="H6" s="80"/>
      <c r="I6" s="66"/>
      <c r="J6" s="76">
        <v>45114</v>
      </c>
      <c r="K6" s="77" t="s">
        <v>90</v>
      </c>
      <c r="L6" s="78">
        <v>0.41666666666666669</v>
      </c>
      <c r="M6" s="79">
        <v>2</v>
      </c>
      <c r="N6" s="78">
        <v>0.75</v>
      </c>
      <c r="O6" s="79">
        <f>(N6-L6) *24-(M6)</f>
        <v>6</v>
      </c>
      <c r="P6" s="79"/>
      <c r="Q6" s="80"/>
      <c r="R6" s="66"/>
      <c r="S6" s="66"/>
      <c r="T6" s="66"/>
      <c r="U6" s="66"/>
    </row>
    <row r="7" spans="1:21" ht="24.75" customHeight="1" thickTop="1" thickBot="1">
      <c r="A7" s="76">
        <v>45175</v>
      </c>
      <c r="B7" s="77"/>
      <c r="C7" s="78"/>
      <c r="D7" s="79"/>
      <c r="E7" s="78"/>
      <c r="F7" s="79">
        <f t="shared" si="0"/>
        <v>0</v>
      </c>
      <c r="G7" s="79"/>
      <c r="H7" s="80"/>
      <c r="I7" s="86"/>
      <c r="J7" s="76"/>
      <c r="K7" s="77"/>
      <c r="L7" s="78"/>
      <c r="M7" s="79"/>
      <c r="N7" s="78"/>
      <c r="O7" s="79"/>
      <c r="P7" s="79"/>
      <c r="Q7" s="80"/>
      <c r="R7" s="86"/>
      <c r="S7" s="86"/>
      <c r="T7" s="86"/>
      <c r="U7" s="86"/>
    </row>
    <row r="8" spans="1:21" ht="24.75" customHeight="1" thickTop="1" thickBot="1">
      <c r="A8" s="76">
        <v>45176</v>
      </c>
      <c r="B8" s="77" t="s">
        <v>223</v>
      </c>
      <c r="C8" s="78">
        <v>0.41666666666666669</v>
      </c>
      <c r="D8" s="79">
        <v>1</v>
      </c>
      <c r="E8" s="78">
        <v>0.75</v>
      </c>
      <c r="F8" s="79">
        <f t="shared" si="0"/>
        <v>7</v>
      </c>
      <c r="G8" s="79"/>
      <c r="H8" s="80">
        <v>250</v>
      </c>
      <c r="I8" s="87"/>
      <c r="J8" s="327" t="s">
        <v>39</v>
      </c>
      <c r="K8" s="328"/>
      <c r="L8" s="328"/>
      <c r="M8" s="330"/>
      <c r="N8" s="328"/>
      <c r="O8" s="161" t="s">
        <v>89</v>
      </c>
      <c r="P8" s="106" t="s">
        <v>60</v>
      </c>
      <c r="Q8" s="86"/>
      <c r="R8" s="87"/>
      <c r="S8" s="86"/>
      <c r="T8" s="87"/>
      <c r="U8" s="87" t="s">
        <v>54</v>
      </c>
    </row>
    <row r="9" spans="1:21" ht="24.75" customHeight="1" thickTop="1" thickBot="1">
      <c r="A9" s="76">
        <v>45177</v>
      </c>
      <c r="B9" s="77" t="s">
        <v>220</v>
      </c>
      <c r="C9" s="78">
        <v>0.41666666666666669</v>
      </c>
      <c r="D9" s="79">
        <v>2</v>
      </c>
      <c r="E9" s="78">
        <v>0.75</v>
      </c>
      <c r="F9" s="79">
        <f t="shared" si="0"/>
        <v>6</v>
      </c>
      <c r="G9" s="79"/>
      <c r="H9" s="80">
        <v>250</v>
      </c>
      <c r="I9" s="86"/>
      <c r="J9" s="328"/>
      <c r="K9" s="328"/>
      <c r="L9" s="328"/>
      <c r="M9" s="93" t="s">
        <v>62</v>
      </c>
      <c r="N9" s="86">
        <f>SUM(N8)</f>
        <v>0</v>
      </c>
      <c r="O9" s="86">
        <f>SUM(Q2:Q7)</f>
        <v>1000</v>
      </c>
      <c r="P9" s="100">
        <f ca="1">N11*P11</f>
        <v>0</v>
      </c>
      <c r="Q9" s="86"/>
      <c r="R9" s="86"/>
      <c r="S9" s="86"/>
      <c r="T9" s="86"/>
      <c r="U9" s="86" t="s">
        <v>55</v>
      </c>
    </row>
    <row r="10" spans="1:21" ht="24.75" customHeight="1" thickTop="1" thickBot="1">
      <c r="A10" s="76">
        <v>45178</v>
      </c>
      <c r="B10" s="77" t="s">
        <v>220</v>
      </c>
      <c r="C10" s="78">
        <v>0.41666666666666669</v>
      </c>
      <c r="D10" s="79">
        <v>1</v>
      </c>
      <c r="E10" s="78">
        <v>0.70833333333333337</v>
      </c>
      <c r="F10" s="79">
        <f t="shared" si="0"/>
        <v>6</v>
      </c>
      <c r="G10" s="79"/>
      <c r="H10" s="80">
        <v>250</v>
      </c>
      <c r="I10" s="86"/>
      <c r="J10" s="328"/>
      <c r="K10" s="328"/>
      <c r="L10" s="328"/>
      <c r="M10" s="102" t="s">
        <v>34</v>
      </c>
      <c r="N10" s="102" t="s">
        <v>52</v>
      </c>
      <c r="O10" s="75" t="s">
        <v>35</v>
      </c>
      <c r="P10" s="75" t="s">
        <v>63</v>
      </c>
      <c r="Q10" s="75" t="s">
        <v>36</v>
      </c>
      <c r="R10" s="86"/>
      <c r="S10" s="86"/>
      <c r="T10" s="86"/>
      <c r="U10" s="86" t="s">
        <v>56</v>
      </c>
    </row>
    <row r="11" spans="1:21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329"/>
      <c r="K11" s="329"/>
      <c r="L11" s="329"/>
      <c r="M11" s="103">
        <f>SUM(O2:O7)</f>
        <v>35.833333333333329</v>
      </c>
      <c r="N11" s="103">
        <f>SUM(P2:P7)</f>
        <v>0</v>
      </c>
      <c r="O11" s="80">
        <f ca="1">IFERROR(__xludf.DUMMYFUNCTION("IMPORTRANGE(""1m2kw6_1prnMeazd4p7d0rgLQ61x6YEo-M6QHDP7eqrI"", ""'Puntoret'!D5"")"),150)</f>
        <v>150</v>
      </c>
      <c r="P11" s="80">
        <f ca="1">SUM(O11+S14)</f>
        <v>200</v>
      </c>
      <c r="Q11" s="80">
        <f ca="1">M11*O11+P9+O9-N9</f>
        <v>6374.9999999999991</v>
      </c>
      <c r="R11" s="87"/>
      <c r="S11" s="86"/>
      <c r="T11" s="86"/>
      <c r="U11" s="86"/>
    </row>
    <row r="12" spans="1:21" ht="24.75" customHeight="1" thickTop="1" thickBot="1">
      <c r="A12" s="76">
        <v>45180</v>
      </c>
      <c r="B12" s="77" t="s">
        <v>220</v>
      </c>
      <c r="C12" s="78">
        <v>0.45833333333333331</v>
      </c>
      <c r="D12" s="79">
        <v>1</v>
      </c>
      <c r="E12" s="78">
        <v>0.72916666666666663</v>
      </c>
      <c r="F12" s="79">
        <f t="shared" si="0"/>
        <v>5.5</v>
      </c>
      <c r="G12" s="79"/>
      <c r="H12" s="80">
        <v>250</v>
      </c>
      <c r="I12" s="87"/>
      <c r="J12" s="100"/>
      <c r="K12" s="100"/>
      <c r="L12" s="100"/>
      <c r="M12" s="100"/>
      <c r="N12" s="101"/>
      <c r="O12" s="101"/>
      <c r="P12" s="87"/>
      <c r="Q12" s="87"/>
      <c r="R12" s="87"/>
      <c r="S12" s="87"/>
      <c r="T12" s="87"/>
      <c r="U12" s="87" t="s">
        <v>57</v>
      </c>
    </row>
    <row r="13" spans="1:21" ht="24.75" customHeight="1" thickTop="1" thickBot="1">
      <c r="A13" s="76">
        <v>45181</v>
      </c>
      <c r="B13" s="77" t="s">
        <v>266</v>
      </c>
      <c r="C13" s="78">
        <v>0.45833333333333331</v>
      </c>
      <c r="D13" s="79">
        <v>1</v>
      </c>
      <c r="E13" s="78">
        <v>0.75</v>
      </c>
      <c r="F13" s="79">
        <f t="shared" si="0"/>
        <v>6</v>
      </c>
      <c r="G13" s="79"/>
      <c r="H13" s="80">
        <v>250</v>
      </c>
      <c r="I13" s="87"/>
      <c r="J13" s="86"/>
      <c r="K13" s="86"/>
      <c r="L13" s="86"/>
      <c r="M13" s="86"/>
      <c r="N13" s="100"/>
      <c r="O13" s="87"/>
      <c r="P13" s="87"/>
      <c r="Q13" s="87"/>
      <c r="R13" s="86"/>
      <c r="S13" s="86"/>
      <c r="T13" s="86"/>
      <c r="U13" s="86"/>
    </row>
    <row r="14" spans="1:21" ht="24.75" customHeight="1" thickTop="1" thickBot="1">
      <c r="A14" s="76">
        <v>45182</v>
      </c>
      <c r="B14" s="77" t="s">
        <v>267</v>
      </c>
      <c r="C14" s="78">
        <v>0.45833333333333331</v>
      </c>
      <c r="D14" s="79">
        <v>1</v>
      </c>
      <c r="E14" s="78">
        <v>0.75</v>
      </c>
      <c r="F14" s="79">
        <f t="shared" si="0"/>
        <v>6</v>
      </c>
      <c r="G14" s="79"/>
      <c r="H14" s="80">
        <v>250</v>
      </c>
      <c r="I14" s="66"/>
      <c r="J14" s="101"/>
      <c r="K14" s="87"/>
      <c r="L14" s="87"/>
      <c r="M14" s="93"/>
      <c r="N14" s="100"/>
      <c r="O14" s="66"/>
      <c r="P14" s="66"/>
      <c r="Q14" s="66"/>
      <c r="R14" s="100"/>
      <c r="S14" s="66">
        <v>50</v>
      </c>
      <c r="T14" s="100"/>
      <c r="U14" s="86"/>
    </row>
    <row r="15" spans="1:21" ht="24.75" customHeight="1" thickTop="1" thickBot="1">
      <c r="A15" s="76">
        <v>45183</v>
      </c>
      <c r="B15" s="77"/>
      <c r="C15" s="78"/>
      <c r="D15" s="79"/>
      <c r="E15" s="78"/>
      <c r="F15" s="79">
        <f t="shared" si="0"/>
        <v>0</v>
      </c>
      <c r="G15" s="79"/>
      <c r="H15" s="80"/>
      <c r="I15" s="87"/>
      <c r="J15" s="101"/>
      <c r="K15" s="87"/>
      <c r="L15" s="87"/>
      <c r="M15" s="93"/>
      <c r="N15" s="100"/>
      <c r="O15" s="87"/>
      <c r="P15" s="87"/>
      <c r="Q15" s="87"/>
      <c r="R15" s="106"/>
      <c r="S15" s="106">
        <v>9</v>
      </c>
      <c r="T15" s="100"/>
      <c r="U15" s="87" t="s">
        <v>88</v>
      </c>
    </row>
    <row r="16" spans="1:21" ht="24.75" customHeight="1" thickTop="1" thickBot="1">
      <c r="A16" s="76">
        <v>45184</v>
      </c>
      <c r="B16" s="77" t="s">
        <v>268</v>
      </c>
      <c r="C16" s="78">
        <v>0.58333333333333337</v>
      </c>
      <c r="D16" s="79"/>
      <c r="E16" s="78">
        <v>0.75</v>
      </c>
      <c r="F16" s="79">
        <f t="shared" si="0"/>
        <v>3.9999999999999991</v>
      </c>
      <c r="G16" s="79"/>
      <c r="H16" s="80">
        <v>250</v>
      </c>
      <c r="I16" s="66"/>
      <c r="J16" s="101"/>
      <c r="K16" s="87"/>
      <c r="L16" s="87"/>
      <c r="M16" s="93"/>
      <c r="N16" s="100"/>
      <c r="O16" s="66"/>
      <c r="P16" s="66"/>
      <c r="Q16" s="66"/>
      <c r="R16" s="100"/>
      <c r="S16" s="93">
        <f>MIN(9,H15)</f>
        <v>9</v>
      </c>
      <c r="T16" s="101"/>
      <c r="U16" s="110">
        <f>SUM(E2:E32)</f>
        <v>7.5</v>
      </c>
    </row>
    <row r="17" spans="1:21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101"/>
      <c r="K17" s="66"/>
      <c r="L17" s="66"/>
      <c r="M17" s="93"/>
      <c r="N17" s="100"/>
      <c r="O17" s="66"/>
      <c r="P17" s="66"/>
      <c r="Q17" s="66"/>
      <c r="R17" s="100"/>
      <c r="S17" s="101"/>
      <c r="T17" s="101"/>
      <c r="U17" s="93">
        <f>U16*D36</f>
        <v>1500</v>
      </c>
    </row>
    <row r="18" spans="1:21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101"/>
      <c r="K18" s="87"/>
      <c r="L18" s="87"/>
      <c r="M18" s="93"/>
      <c r="N18" s="100"/>
      <c r="O18" s="87"/>
      <c r="P18" s="87"/>
      <c r="Q18" s="87"/>
      <c r="R18" s="87"/>
      <c r="S18" s="87"/>
      <c r="T18" s="87"/>
      <c r="U18" s="87"/>
    </row>
    <row r="19" spans="1:21" ht="24.75" customHeight="1" thickTop="1" thickBot="1">
      <c r="A19" s="76">
        <v>45187</v>
      </c>
      <c r="B19" s="77"/>
      <c r="C19" s="78"/>
      <c r="D19" s="79"/>
      <c r="E19" s="78"/>
      <c r="F19" s="79">
        <f t="shared" si="0"/>
        <v>0</v>
      </c>
      <c r="G19" s="79"/>
      <c r="H19" s="80"/>
      <c r="I19" s="65"/>
      <c r="J19" s="111"/>
      <c r="K19" s="105"/>
      <c r="L19" s="105"/>
      <c r="M19" s="110"/>
      <c r="N19" s="100"/>
      <c r="O19" s="65"/>
      <c r="P19" s="65"/>
      <c r="Q19" s="65"/>
      <c r="R19" s="65"/>
      <c r="S19" s="65"/>
      <c r="T19" s="65"/>
      <c r="U19" s="65"/>
    </row>
    <row r="20" spans="1:21" ht="24.75" customHeight="1" thickTop="1" thickBot="1">
      <c r="A20" s="76">
        <v>45188</v>
      </c>
      <c r="B20" s="77"/>
      <c r="C20" s="78"/>
      <c r="D20" s="77"/>
      <c r="E20" s="78"/>
      <c r="F20" s="79">
        <f t="shared" si="0"/>
        <v>0</v>
      </c>
      <c r="G20" s="79"/>
      <c r="H20" s="80"/>
      <c r="I20" s="132"/>
      <c r="J20" s="111"/>
      <c r="K20" s="105"/>
      <c r="L20" s="105"/>
      <c r="M20" s="110"/>
      <c r="N20" s="100"/>
      <c r="O20" s="132"/>
      <c r="P20" s="132"/>
      <c r="Q20" s="132"/>
      <c r="R20" s="132"/>
      <c r="S20" s="132"/>
      <c r="T20" s="132"/>
      <c r="U20" s="132"/>
    </row>
    <row r="21" spans="1:21" ht="24.75" customHeight="1" thickTop="1" thickBot="1">
      <c r="A21" s="76">
        <v>45189</v>
      </c>
      <c r="B21" s="77"/>
      <c r="C21" s="78"/>
      <c r="D21" s="79"/>
      <c r="E21" s="78"/>
      <c r="F21" s="79">
        <f t="shared" si="0"/>
        <v>0</v>
      </c>
      <c r="G21" s="79"/>
      <c r="H21" s="80"/>
      <c r="I21" s="65"/>
      <c r="J21" s="111"/>
      <c r="K21" s="105"/>
      <c r="L21" s="105"/>
      <c r="M21" s="110"/>
      <c r="N21" s="100"/>
      <c r="O21" s="65"/>
      <c r="P21" s="65"/>
      <c r="Q21" s="65"/>
      <c r="R21" s="65"/>
      <c r="S21" s="65"/>
      <c r="T21" s="65"/>
      <c r="U21" s="65"/>
    </row>
    <row r="22" spans="1:21" ht="24.75" customHeight="1" thickTop="1" thickBot="1">
      <c r="A22" s="76">
        <v>45190</v>
      </c>
      <c r="B22" s="76" t="s">
        <v>58</v>
      </c>
      <c r="C22" s="78">
        <v>0.5625</v>
      </c>
      <c r="D22" s="77"/>
      <c r="E22" s="78">
        <v>0.8125</v>
      </c>
      <c r="F22" s="79">
        <f t="shared" si="0"/>
        <v>6</v>
      </c>
      <c r="G22" s="79"/>
      <c r="H22" s="80"/>
      <c r="I22" s="65"/>
      <c r="J22" s="111"/>
      <c r="K22" s="87"/>
      <c r="L22" s="160"/>
      <c r="M22" s="105"/>
      <c r="N22" s="105"/>
      <c r="O22" s="65"/>
      <c r="P22" s="65"/>
      <c r="Q22" s="65"/>
      <c r="R22" s="65"/>
      <c r="S22" s="65"/>
      <c r="T22" s="65"/>
      <c r="U22" s="65"/>
    </row>
    <row r="23" spans="1:21" ht="24.75" customHeight="1" thickTop="1" thickBot="1">
      <c r="A23" s="76">
        <v>45191</v>
      </c>
      <c r="B23" s="77" t="s">
        <v>198</v>
      </c>
      <c r="C23" s="78">
        <v>0.60416666666666663</v>
      </c>
      <c r="D23" s="79"/>
      <c r="E23" s="78">
        <v>0.79166666666666663</v>
      </c>
      <c r="F23" s="79">
        <f t="shared" si="0"/>
        <v>4.5</v>
      </c>
      <c r="G23" s="79"/>
      <c r="H23" s="80"/>
      <c r="I23" s="65"/>
      <c r="J23" s="134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</row>
    <row r="24" spans="1:21" ht="24.75" customHeight="1" thickTop="1" thickBot="1">
      <c r="A24" s="76">
        <v>45192</v>
      </c>
      <c r="B24" s="77" t="s">
        <v>198</v>
      </c>
      <c r="C24" s="78">
        <v>0.4375</v>
      </c>
      <c r="D24" s="79">
        <v>1</v>
      </c>
      <c r="E24" s="78">
        <v>0.70833333333333337</v>
      </c>
      <c r="F24" s="79">
        <f t="shared" si="0"/>
        <v>5.5000000000000009</v>
      </c>
      <c r="G24" s="79"/>
      <c r="H24" s="80"/>
      <c r="I24" s="65"/>
      <c r="J24" s="134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</row>
    <row r="25" spans="1:21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5"/>
      <c r="J25" s="134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</row>
    <row r="26" spans="1:21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5"/>
      <c r="J26" s="134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</row>
    <row r="27" spans="1:21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132"/>
      <c r="J27" s="134"/>
      <c r="K27" s="65"/>
      <c r="L27" s="65"/>
      <c r="M27" s="65"/>
      <c r="N27" s="132"/>
      <c r="O27" s="132"/>
      <c r="P27" s="132"/>
      <c r="Q27" s="132"/>
      <c r="R27" s="132"/>
      <c r="S27" s="132"/>
      <c r="T27" s="132"/>
      <c r="U27" s="132"/>
    </row>
    <row r="28" spans="1:21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132"/>
      <c r="J28" s="134"/>
      <c r="K28" s="65"/>
      <c r="L28" s="65"/>
      <c r="M28" s="65"/>
      <c r="N28" s="132"/>
      <c r="O28" s="132"/>
      <c r="P28" s="132"/>
      <c r="Q28" s="132"/>
      <c r="R28" s="132"/>
      <c r="S28" s="132"/>
      <c r="T28" s="132"/>
      <c r="U28" s="132"/>
    </row>
    <row r="29" spans="1:21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132"/>
      <c r="J29" s="134"/>
      <c r="K29" s="134"/>
      <c r="L29" s="65"/>
      <c r="M29" s="65"/>
      <c r="N29" s="65"/>
      <c r="O29" s="65"/>
      <c r="P29" s="59"/>
      <c r="Q29" s="132"/>
      <c r="R29" s="132"/>
      <c r="S29" s="132"/>
      <c r="T29" s="132"/>
      <c r="U29" s="132"/>
    </row>
    <row r="30" spans="1:21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5"/>
      <c r="J30" s="134"/>
      <c r="K30" s="134"/>
      <c r="L30" s="65"/>
      <c r="M30" s="65"/>
      <c r="N30" s="65"/>
      <c r="O30" s="65"/>
      <c r="P30" s="65"/>
      <c r="Q30" s="65"/>
      <c r="R30" s="65"/>
      <c r="S30" s="65"/>
      <c r="T30" s="65"/>
      <c r="U30" s="65"/>
    </row>
    <row r="31" spans="1:21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132"/>
      <c r="J31" s="134"/>
      <c r="K31" s="134"/>
      <c r="L31" s="65"/>
      <c r="M31" s="65"/>
      <c r="N31" s="65"/>
      <c r="O31" s="65"/>
      <c r="P31" s="65"/>
      <c r="Q31" s="132"/>
      <c r="R31" s="132"/>
      <c r="S31" s="132"/>
      <c r="T31" s="132"/>
      <c r="U31" s="132"/>
    </row>
    <row r="32" spans="1:21" ht="24.75" customHeight="1" thickTop="1" thickBot="1">
      <c r="A32" s="76"/>
      <c r="B32" s="171"/>
      <c r="C32" s="78"/>
      <c r="D32" s="79"/>
      <c r="E32" s="78"/>
      <c r="F32" s="79"/>
      <c r="G32" s="79"/>
      <c r="H32" s="80"/>
      <c r="I32" s="65"/>
      <c r="J32" s="83"/>
      <c r="K32" s="83"/>
      <c r="L32" s="83"/>
      <c r="M32" s="83"/>
      <c r="N32" s="83"/>
      <c r="O32" s="83"/>
      <c r="P32" s="83"/>
      <c r="Q32" s="65"/>
      <c r="R32" s="65"/>
      <c r="S32" s="65"/>
      <c r="T32" s="65"/>
      <c r="U32" s="65"/>
    </row>
    <row r="33" spans="1:21" ht="24.75" customHeight="1" thickTop="1">
      <c r="A33" s="159" t="s">
        <v>30</v>
      </c>
      <c r="B33" s="158"/>
      <c r="C33" s="157" t="s">
        <v>86</v>
      </c>
      <c r="D33" s="156" t="s">
        <v>60</v>
      </c>
      <c r="E33" s="155"/>
      <c r="F33" s="327" t="s">
        <v>39</v>
      </c>
      <c r="G33" s="328"/>
      <c r="H33" s="328"/>
      <c r="I33" s="65"/>
      <c r="J33" s="134"/>
      <c r="K33" s="134"/>
      <c r="L33" s="134"/>
      <c r="M33" s="65"/>
      <c r="N33" s="65"/>
      <c r="O33" s="65"/>
      <c r="P33" s="65"/>
      <c r="Q33" s="59"/>
      <c r="R33" s="65"/>
      <c r="S33" s="65"/>
      <c r="T33" s="65"/>
      <c r="U33" s="65"/>
    </row>
    <row r="34" spans="1:21" ht="24.75" customHeight="1">
      <c r="A34" s="154" t="s">
        <v>62</v>
      </c>
      <c r="B34" s="82"/>
      <c r="C34" s="153">
        <f>SUM(H2:H32)</f>
        <v>1750</v>
      </c>
      <c r="D34" s="152">
        <f>B36*D36</f>
        <v>0</v>
      </c>
      <c r="E34" s="82"/>
      <c r="F34" s="328"/>
      <c r="G34" s="328"/>
      <c r="H34" s="328"/>
      <c r="I34" s="65"/>
      <c r="J34" s="83"/>
      <c r="K34" s="134"/>
      <c r="L34" s="134"/>
      <c r="M34" s="65"/>
      <c r="N34" s="65"/>
      <c r="O34" s="65"/>
      <c r="P34" s="65"/>
      <c r="Q34" s="65"/>
      <c r="R34" s="65"/>
      <c r="S34" s="65"/>
      <c r="T34" s="65"/>
      <c r="U34" s="65"/>
    </row>
    <row r="35" spans="1:21" ht="24.75" customHeight="1" thickBot="1">
      <c r="A35" s="151" t="s">
        <v>34</v>
      </c>
      <c r="B35" s="151" t="s">
        <v>52</v>
      </c>
      <c r="C35" s="150" t="s">
        <v>35</v>
      </c>
      <c r="D35" s="149" t="s">
        <v>63</v>
      </c>
      <c r="E35" s="149" t="s">
        <v>36</v>
      </c>
      <c r="F35" s="328"/>
      <c r="G35" s="328"/>
      <c r="H35" s="328"/>
      <c r="I35" s="65"/>
      <c r="J35" s="83"/>
      <c r="K35" s="134"/>
      <c r="L35" s="134"/>
      <c r="M35" s="65"/>
      <c r="N35" s="65"/>
      <c r="O35" s="65"/>
      <c r="P35" s="65"/>
      <c r="Q35" s="65"/>
      <c r="R35" s="65"/>
      <c r="S35" s="65"/>
      <c r="T35" s="65"/>
      <c r="U35" s="65"/>
    </row>
    <row r="36" spans="1:21" ht="18" thickBot="1">
      <c r="A36" s="148">
        <f>SUM(F2:F32)</f>
        <v>56.5</v>
      </c>
      <c r="B36" s="148">
        <f>SUM(G2:G32)</f>
        <v>0</v>
      </c>
      <c r="C36" s="80">
        <f>Puntoret!E15</f>
        <v>150</v>
      </c>
      <c r="D36" s="147">
        <f>SUM(C36+S14)</f>
        <v>200</v>
      </c>
      <c r="E36" s="147">
        <f>A36*C36+C34+D34-B34</f>
        <v>10225</v>
      </c>
      <c r="F36" s="329"/>
      <c r="G36" s="329"/>
      <c r="H36" s="329"/>
      <c r="I36" s="65"/>
      <c r="J36" s="65"/>
      <c r="K36" s="83"/>
      <c r="L36" s="83"/>
      <c r="M36" s="83"/>
      <c r="N36" s="83"/>
      <c r="O36" s="83"/>
      <c r="P36" s="83"/>
      <c r="Q36" s="83"/>
      <c r="R36" s="65"/>
      <c r="S36" s="65"/>
      <c r="T36" s="65"/>
      <c r="U36" s="65"/>
    </row>
    <row r="37" spans="1:21" ht="19.5" customHeight="1" thickTop="1">
      <c r="A37" s="83"/>
      <c r="B37" s="83"/>
      <c r="C37" s="83"/>
      <c r="D37" s="91"/>
      <c r="E37" s="83"/>
      <c r="F37" s="81"/>
      <c r="G37" s="83"/>
      <c r="H37" s="82"/>
      <c r="I37" s="83"/>
      <c r="J37" s="83"/>
      <c r="K37" s="134"/>
      <c r="L37" s="134"/>
      <c r="M37" s="65"/>
      <c r="N37" s="65"/>
      <c r="O37" s="65"/>
      <c r="P37" s="65"/>
      <c r="Q37" s="65"/>
      <c r="R37" s="83"/>
      <c r="S37" s="83"/>
      <c r="T37" s="83"/>
      <c r="U37" s="83"/>
    </row>
    <row r="38" spans="1:21" ht="12.75">
      <c r="A38" s="83"/>
      <c r="B38" s="83"/>
      <c r="C38" s="83"/>
      <c r="D38" s="91"/>
      <c r="E38" s="83"/>
      <c r="F38" s="91"/>
      <c r="G38" s="83"/>
      <c r="H38" s="82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</row>
    <row r="39" spans="1:21" ht="12.75">
      <c r="A39" s="83"/>
      <c r="B39" s="83"/>
      <c r="C39" s="83"/>
      <c r="D39" s="91"/>
      <c r="E39" s="83"/>
      <c r="F39" s="91"/>
      <c r="G39" s="83"/>
      <c r="H39" s="82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</row>
    <row r="40" spans="1:21" ht="18.75">
      <c r="A40" s="146"/>
      <c r="B40" s="146"/>
      <c r="C40" s="145"/>
      <c r="D40" s="65"/>
      <c r="E40" s="145"/>
      <c r="F40" s="65"/>
      <c r="G40" s="134"/>
      <c r="H40" s="133"/>
      <c r="I40" s="65"/>
      <c r="J40" s="134"/>
      <c r="K40" s="134"/>
      <c r="L40" s="137"/>
      <c r="M40" s="137"/>
      <c r="N40" s="65"/>
      <c r="O40" s="65"/>
      <c r="P40" s="65"/>
      <c r="Q40" s="65"/>
      <c r="R40" s="65"/>
      <c r="S40" s="65"/>
      <c r="T40" s="65"/>
      <c r="U40" s="65"/>
    </row>
    <row r="41" spans="1:21" ht="12.75">
      <c r="A41" s="65"/>
      <c r="B41" s="65"/>
      <c r="C41" s="132"/>
      <c r="D41" s="65"/>
      <c r="E41" s="132"/>
      <c r="F41" s="65"/>
      <c r="G41" s="134"/>
      <c r="H41" s="133"/>
      <c r="I41" s="65"/>
      <c r="J41" s="134"/>
      <c r="K41" s="134"/>
      <c r="L41" s="144"/>
      <c r="M41" s="144"/>
      <c r="N41" s="65"/>
      <c r="O41" s="65"/>
      <c r="P41" s="65"/>
      <c r="Q41" s="65"/>
      <c r="R41" s="65"/>
      <c r="S41" s="65"/>
      <c r="T41" s="65"/>
      <c r="U41" s="65"/>
    </row>
    <row r="42" spans="1:21" ht="12.75">
      <c r="A42" s="59"/>
      <c r="B42" s="59"/>
      <c r="C42" s="128"/>
      <c r="D42" s="65"/>
      <c r="E42" s="128"/>
      <c r="F42" s="65"/>
      <c r="G42" s="134"/>
      <c r="H42" s="67"/>
      <c r="I42" s="59"/>
      <c r="J42" s="134"/>
      <c r="K42" s="134"/>
      <c r="L42" s="65"/>
      <c r="M42" s="65"/>
      <c r="N42" s="65"/>
      <c r="O42" s="65"/>
      <c r="P42" s="59"/>
      <c r="Q42" s="59"/>
      <c r="R42" s="59"/>
      <c r="S42" s="59"/>
      <c r="T42" s="59"/>
      <c r="U42" s="59"/>
    </row>
    <row r="43" spans="1:21" ht="12.75">
      <c r="A43" s="65"/>
      <c r="B43" s="65"/>
      <c r="C43" s="132"/>
      <c r="D43" s="65"/>
      <c r="E43" s="132"/>
      <c r="F43" s="65"/>
      <c r="G43" s="134"/>
      <c r="H43" s="133"/>
      <c r="I43" s="65"/>
      <c r="J43" s="134"/>
      <c r="K43" s="134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1:21" ht="12.75">
      <c r="A44" s="65"/>
      <c r="B44" s="65"/>
      <c r="C44" s="132"/>
      <c r="D44" s="65"/>
      <c r="E44" s="132"/>
      <c r="F44" s="65"/>
      <c r="G44" s="134"/>
      <c r="H44" s="133"/>
      <c r="I44" s="65"/>
      <c r="J44" s="134"/>
      <c r="K44" s="134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1:21" ht="12.75">
      <c r="A45" s="83"/>
      <c r="B45" s="83"/>
      <c r="C45" s="83"/>
      <c r="D45" s="81"/>
      <c r="E45" s="83"/>
      <c r="F45" s="81"/>
      <c r="G45" s="83"/>
      <c r="H45" s="82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</row>
    <row r="46" spans="1:21" ht="12.75">
      <c r="A46" s="132"/>
      <c r="B46" s="132"/>
      <c r="C46" s="132"/>
      <c r="D46" s="132"/>
      <c r="E46" s="132"/>
      <c r="F46" s="65"/>
      <c r="G46" s="134"/>
      <c r="H46" s="133"/>
      <c r="I46" s="65"/>
      <c r="J46" s="134"/>
      <c r="K46" s="134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1:21" ht="12.75">
      <c r="A47" s="83"/>
      <c r="B47" s="83"/>
      <c r="C47" s="83"/>
      <c r="D47" s="83"/>
      <c r="E47" s="83"/>
      <c r="F47" s="81"/>
      <c r="G47" s="83"/>
      <c r="H47" s="82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</row>
    <row r="48" spans="1:21" ht="12.75">
      <c r="A48" s="83"/>
      <c r="B48" s="83"/>
      <c r="C48" s="83"/>
      <c r="D48" s="81"/>
      <c r="E48" s="83"/>
      <c r="F48" s="81"/>
      <c r="G48" s="83"/>
      <c r="H48" s="82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</row>
    <row r="49" spans="1:21" ht="12.75">
      <c r="A49" s="83"/>
      <c r="B49" s="83"/>
      <c r="C49" s="83"/>
      <c r="D49" s="81"/>
      <c r="E49" s="83"/>
      <c r="F49" s="81"/>
      <c r="G49" s="83"/>
      <c r="H49" s="82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</row>
    <row r="50" spans="1:21" ht="12.75">
      <c r="A50" s="83"/>
      <c r="B50" s="83"/>
      <c r="C50" s="83"/>
      <c r="D50" s="91"/>
      <c r="E50" s="83"/>
      <c r="F50" s="91"/>
      <c r="G50" s="83"/>
      <c r="H50" s="82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</row>
    <row r="51" spans="1:21" ht="12.75">
      <c r="A51" s="83"/>
      <c r="B51" s="83"/>
      <c r="C51" s="83"/>
      <c r="D51" s="91"/>
      <c r="E51" s="83"/>
      <c r="F51" s="91"/>
      <c r="G51" s="83"/>
      <c r="H51" s="82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</row>
    <row r="52" spans="1:21" ht="12.75">
      <c r="A52" s="83"/>
      <c r="B52" s="83"/>
      <c r="C52" s="83"/>
      <c r="D52" s="91"/>
      <c r="E52" s="83"/>
      <c r="F52" s="91"/>
      <c r="G52" s="83"/>
      <c r="H52" s="82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</row>
    <row r="53" spans="1:21" ht="12.75">
      <c r="A53" s="65"/>
      <c r="B53" s="65"/>
      <c r="C53" s="132"/>
      <c r="D53" s="65"/>
      <c r="E53" s="132"/>
      <c r="F53" s="65"/>
      <c r="G53" s="65"/>
      <c r="H53" s="133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1:21" ht="1.5" customHeight="1">
      <c r="A54" s="65"/>
      <c r="B54" s="65"/>
      <c r="C54" s="132"/>
      <c r="D54" s="65"/>
      <c r="E54" s="132"/>
      <c r="F54" s="65"/>
      <c r="G54" s="65"/>
      <c r="H54" s="133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1:21" ht="12.75">
      <c r="A55" s="65"/>
      <c r="B55" s="65"/>
      <c r="C55" s="132"/>
      <c r="D55" s="65"/>
      <c r="E55" s="132"/>
      <c r="F55" s="65"/>
      <c r="G55" s="65"/>
      <c r="H55" s="133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1:21" ht="12.75">
      <c r="A56" s="132"/>
      <c r="B56" s="132"/>
      <c r="C56" s="132"/>
      <c r="D56" s="65"/>
      <c r="E56" s="132"/>
      <c r="F56" s="65"/>
      <c r="G56" s="132"/>
      <c r="H56" s="133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</row>
    <row r="57" spans="1:21" ht="12.75">
      <c r="A57" s="132"/>
      <c r="B57" s="132"/>
      <c r="C57" s="132"/>
      <c r="D57" s="65"/>
      <c r="E57" s="132"/>
      <c r="F57" s="65"/>
      <c r="G57" s="132"/>
      <c r="H57" s="133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</row>
    <row r="58" spans="1:21" ht="12.75">
      <c r="A58" s="132"/>
      <c r="B58" s="132"/>
      <c r="C58" s="132"/>
      <c r="D58" s="65"/>
      <c r="E58" s="132"/>
      <c r="F58" s="65"/>
      <c r="G58" s="132"/>
      <c r="H58" s="133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</row>
    <row r="59" spans="1:21" ht="1.5" customHeight="1">
      <c r="A59" s="132"/>
      <c r="B59" s="132"/>
      <c r="C59" s="132"/>
      <c r="D59" s="65"/>
      <c r="E59" s="132"/>
      <c r="F59" s="65"/>
      <c r="G59" s="132"/>
      <c r="H59" s="133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</row>
    <row r="60" spans="1:21" ht="12.75">
      <c r="A60" s="136"/>
      <c r="B60" s="136"/>
      <c r="C60" s="136"/>
      <c r="D60" s="65"/>
      <c r="E60" s="136"/>
      <c r="F60" s="65"/>
      <c r="G60" s="136"/>
      <c r="H60" s="133"/>
      <c r="I60" s="132"/>
      <c r="J60" s="136"/>
      <c r="K60" s="136"/>
      <c r="L60" s="136"/>
      <c r="M60" s="136"/>
      <c r="N60" s="132"/>
      <c r="O60" s="132"/>
      <c r="P60" s="132"/>
      <c r="Q60" s="132"/>
      <c r="R60" s="132"/>
      <c r="S60" s="132"/>
      <c r="T60" s="132"/>
      <c r="U60" s="132"/>
    </row>
    <row r="61" spans="1:21" ht="12.75">
      <c r="A61" s="132"/>
      <c r="B61" s="132"/>
      <c r="C61" s="132"/>
      <c r="D61" s="65"/>
      <c r="E61" s="132"/>
      <c r="F61" s="65"/>
      <c r="G61" s="132"/>
      <c r="H61" s="133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</row>
    <row r="62" spans="1:21" ht="12.75">
      <c r="A62" s="132"/>
      <c r="B62" s="132"/>
      <c r="C62" s="132"/>
      <c r="D62" s="65"/>
      <c r="E62" s="132"/>
      <c r="F62" s="65"/>
      <c r="G62" s="132"/>
      <c r="H62" s="133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</row>
    <row r="63" spans="1:21" ht="12.75">
      <c r="A63" s="132"/>
      <c r="B63" s="132"/>
      <c r="C63" s="132"/>
      <c r="D63" s="65"/>
      <c r="E63" s="132"/>
      <c r="F63" s="65"/>
      <c r="G63" s="132"/>
      <c r="H63" s="133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</row>
    <row r="64" spans="1:21" ht="12.75">
      <c r="A64" s="132"/>
      <c r="B64" s="132"/>
      <c r="C64" s="132"/>
      <c r="D64" s="65"/>
      <c r="E64" s="132"/>
      <c r="F64" s="65"/>
      <c r="G64" s="132"/>
      <c r="H64" s="133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</row>
    <row r="65" spans="1:21" ht="12.75">
      <c r="A65" s="132"/>
      <c r="B65" s="132"/>
      <c r="C65" s="132"/>
      <c r="D65" s="65"/>
      <c r="E65" s="132"/>
      <c r="F65" s="65"/>
      <c r="G65" s="132"/>
      <c r="H65" s="143"/>
      <c r="I65" s="136"/>
      <c r="J65" s="132"/>
      <c r="K65" s="132"/>
      <c r="L65" s="132"/>
      <c r="M65" s="132"/>
      <c r="N65" s="136"/>
      <c r="O65" s="136"/>
      <c r="P65" s="136"/>
      <c r="Q65" s="136"/>
      <c r="R65" s="136"/>
      <c r="S65" s="136"/>
      <c r="T65" s="136"/>
      <c r="U65" s="136"/>
    </row>
    <row r="66" spans="1:21" ht="12.75">
      <c r="A66" s="132"/>
      <c r="B66" s="132"/>
      <c r="C66" s="132"/>
      <c r="D66" s="65"/>
      <c r="E66" s="132"/>
      <c r="F66" s="65"/>
      <c r="G66" s="132"/>
      <c r="H66" s="133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</row>
    <row r="67" spans="1:21" ht="12.75">
      <c r="A67" s="132"/>
      <c r="B67" s="132"/>
      <c r="C67" s="132"/>
      <c r="D67" s="65"/>
      <c r="E67" s="132"/>
      <c r="F67" s="65"/>
      <c r="G67" s="132"/>
      <c r="H67" s="133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 ht="12.75">
      <c r="A68" s="132"/>
      <c r="B68" s="132"/>
      <c r="C68" s="132"/>
      <c r="D68" s="65"/>
      <c r="E68" s="132"/>
      <c r="F68" s="65"/>
      <c r="G68" s="132"/>
      <c r="H68" s="133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 ht="12.75">
      <c r="A69" s="132"/>
      <c r="B69" s="132"/>
      <c r="C69" s="132"/>
      <c r="D69" s="65"/>
      <c r="E69" s="132"/>
      <c r="F69" s="65"/>
      <c r="G69" s="132"/>
      <c r="H69" s="133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</row>
    <row r="70" spans="1:21" ht="12.75">
      <c r="A70" s="132"/>
      <c r="B70" s="132"/>
      <c r="C70" s="132"/>
      <c r="D70" s="65"/>
      <c r="E70" s="132"/>
      <c r="F70" s="65"/>
      <c r="G70" s="132"/>
      <c r="H70" s="133"/>
      <c r="I70" s="132"/>
      <c r="J70" s="132"/>
      <c r="K70" s="132"/>
      <c r="L70" s="132"/>
      <c r="M70" s="132"/>
      <c r="N70" s="132"/>
      <c r="O70" s="132"/>
      <c r="P70" s="132"/>
      <c r="Q70" s="132"/>
      <c r="R70" s="132"/>
      <c r="S70" s="132"/>
      <c r="T70" s="132"/>
      <c r="U70" s="132"/>
    </row>
    <row r="71" spans="1:21" ht="12.75">
      <c r="A71" s="132"/>
      <c r="B71" s="132"/>
      <c r="C71" s="132"/>
      <c r="D71" s="65"/>
      <c r="E71" s="132"/>
      <c r="F71" s="65"/>
      <c r="G71" s="132"/>
      <c r="H71" s="133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</row>
    <row r="72" spans="1:21" ht="12.75">
      <c r="A72" s="132"/>
      <c r="B72" s="132"/>
      <c r="C72" s="132"/>
      <c r="D72" s="65"/>
      <c r="E72" s="132"/>
      <c r="F72" s="65"/>
      <c r="G72" s="132"/>
      <c r="H72" s="133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</row>
    <row r="73" spans="1:21" ht="12.75">
      <c r="A73" s="132"/>
      <c r="B73" s="132"/>
      <c r="C73" s="132"/>
      <c r="D73" s="65"/>
      <c r="E73" s="132"/>
      <c r="F73" s="65"/>
      <c r="G73" s="132"/>
      <c r="H73" s="133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</row>
    <row r="74" spans="1:21" ht="12.75">
      <c r="A74" s="132"/>
      <c r="B74" s="132"/>
      <c r="C74" s="132"/>
      <c r="D74" s="65"/>
      <c r="E74" s="132"/>
      <c r="F74" s="65"/>
      <c r="G74" s="132"/>
      <c r="H74" s="133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</row>
    <row r="75" spans="1:21" ht="12.75">
      <c r="A75" s="132"/>
      <c r="B75" s="132"/>
      <c r="C75" s="132"/>
      <c r="D75" s="65"/>
      <c r="E75" s="132"/>
      <c r="F75" s="65"/>
      <c r="G75" s="132"/>
      <c r="H75" s="133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</row>
    <row r="76" spans="1:21" ht="12.75">
      <c r="A76" s="132"/>
      <c r="B76" s="132"/>
      <c r="C76" s="132"/>
      <c r="D76" s="65"/>
      <c r="E76" s="132"/>
      <c r="F76" s="65"/>
      <c r="G76" s="132"/>
      <c r="H76" s="133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</row>
    <row r="77" spans="1:21" ht="12.75">
      <c r="A77" s="132"/>
      <c r="B77" s="132"/>
      <c r="C77" s="132"/>
      <c r="D77" s="65"/>
      <c r="E77" s="132"/>
      <c r="F77" s="65"/>
      <c r="G77" s="132"/>
      <c r="H77" s="133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</row>
    <row r="78" spans="1:21" ht="12.75">
      <c r="A78" s="132"/>
      <c r="B78" s="132"/>
      <c r="C78" s="132"/>
      <c r="D78" s="65"/>
      <c r="E78" s="132"/>
      <c r="F78" s="65"/>
      <c r="G78" s="132"/>
      <c r="H78" s="133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</row>
    <row r="79" spans="1:21" ht="12.75">
      <c r="A79" s="132"/>
      <c r="B79" s="132"/>
      <c r="C79" s="132"/>
      <c r="D79" s="65"/>
      <c r="E79" s="132"/>
      <c r="F79" s="65"/>
      <c r="G79" s="132"/>
      <c r="H79" s="133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</row>
    <row r="80" spans="1:21" ht="12.75">
      <c r="A80" s="132"/>
      <c r="B80" s="132"/>
      <c r="C80" s="132"/>
      <c r="D80" s="65"/>
      <c r="E80" s="132"/>
      <c r="F80" s="65"/>
      <c r="G80" s="132"/>
      <c r="H80" s="133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</row>
    <row r="81" spans="1:21" ht="12.75">
      <c r="A81" s="132"/>
      <c r="B81" s="132"/>
      <c r="C81" s="132"/>
      <c r="D81" s="65"/>
      <c r="E81" s="132"/>
      <c r="F81" s="65"/>
      <c r="G81" s="132"/>
      <c r="H81" s="133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</row>
    <row r="82" spans="1:21" ht="12.75">
      <c r="A82" s="132"/>
      <c r="B82" s="132"/>
      <c r="C82" s="132"/>
      <c r="D82" s="65"/>
      <c r="E82" s="132"/>
      <c r="F82" s="65"/>
      <c r="G82" s="132"/>
      <c r="H82" s="133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</row>
    <row r="83" spans="1:21" ht="12.75">
      <c r="A83" s="65"/>
      <c r="B83" s="65"/>
      <c r="C83" s="132"/>
      <c r="D83" s="65"/>
      <c r="E83" s="132"/>
      <c r="F83" s="65"/>
      <c r="G83" s="65"/>
      <c r="H83" s="133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</row>
    <row r="84" spans="1:21" ht="12.75">
      <c r="A84" s="65"/>
      <c r="B84" s="65"/>
      <c r="C84" s="132"/>
      <c r="D84" s="65"/>
      <c r="E84" s="132"/>
      <c r="F84" s="65"/>
      <c r="G84" s="65"/>
      <c r="H84" s="133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</row>
    <row r="85" spans="1:21" ht="6" customHeight="1">
      <c r="A85" s="134"/>
      <c r="B85" s="141"/>
      <c r="C85" s="142"/>
      <c r="D85" s="141"/>
      <c r="E85" s="132"/>
      <c r="F85" s="134"/>
      <c r="G85" s="134"/>
      <c r="H85" s="133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</row>
    <row r="86" spans="1:21" ht="12.75">
      <c r="A86" s="65"/>
      <c r="B86" s="65"/>
      <c r="C86" s="132"/>
      <c r="D86" s="65"/>
      <c r="E86" s="132"/>
      <c r="F86" s="65"/>
      <c r="G86" s="65"/>
      <c r="H86" s="133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</row>
    <row r="87" spans="1:21" ht="12.75">
      <c r="A87" s="65"/>
      <c r="B87" s="65"/>
      <c r="C87" s="132"/>
      <c r="D87" s="65"/>
      <c r="E87" s="132"/>
      <c r="F87" s="65"/>
      <c r="G87" s="65"/>
      <c r="H87" s="133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</row>
    <row r="88" spans="1:21" ht="12.75">
      <c r="A88" s="65"/>
      <c r="B88" s="65"/>
      <c r="C88" s="132"/>
      <c r="D88" s="65"/>
      <c r="E88" s="132"/>
      <c r="F88" s="65"/>
      <c r="G88" s="65"/>
      <c r="H88" s="133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</row>
    <row r="89" spans="1:21" ht="12.75">
      <c r="A89" s="65"/>
      <c r="B89" s="65"/>
      <c r="C89" s="132"/>
      <c r="D89" s="65"/>
      <c r="E89" s="132"/>
      <c r="F89" s="65"/>
      <c r="G89" s="65"/>
      <c r="H89" s="133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</row>
    <row r="90" spans="1:21" ht="12.75">
      <c r="A90" s="65"/>
      <c r="B90" s="65"/>
      <c r="C90" s="132"/>
      <c r="D90" s="65"/>
      <c r="E90" s="132"/>
      <c r="F90" s="65"/>
      <c r="G90" s="65"/>
      <c r="H90" s="133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</row>
    <row r="91" spans="1:21" ht="12.75">
      <c r="A91" s="65"/>
      <c r="B91" s="65"/>
      <c r="C91" s="132"/>
      <c r="D91" s="65"/>
      <c r="E91" s="132"/>
      <c r="F91" s="65"/>
      <c r="G91" s="65"/>
      <c r="H91" s="133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</row>
    <row r="92" spans="1:21" ht="12.75">
      <c r="A92" s="65"/>
      <c r="B92" s="65"/>
      <c r="C92" s="132"/>
      <c r="D92" s="65"/>
      <c r="E92" s="132"/>
      <c r="F92" s="65"/>
      <c r="G92" s="65"/>
      <c r="H92" s="133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</row>
    <row r="93" spans="1:21" ht="12.75">
      <c r="A93" s="65"/>
      <c r="B93" s="65"/>
      <c r="C93" s="132"/>
      <c r="D93" s="65"/>
      <c r="E93" s="132"/>
      <c r="F93" s="65"/>
      <c r="G93" s="65"/>
      <c r="H93" s="133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</row>
    <row r="94" spans="1:21" ht="12.75">
      <c r="A94" s="65"/>
      <c r="B94" s="65"/>
      <c r="C94" s="132"/>
      <c r="D94" s="65"/>
      <c r="E94" s="132"/>
      <c r="F94" s="65"/>
      <c r="G94" s="65"/>
      <c r="H94" s="133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</row>
    <row r="95" spans="1:21" ht="12.75">
      <c r="A95" s="65"/>
      <c r="B95" s="65"/>
      <c r="C95" s="132"/>
      <c r="D95" s="65"/>
      <c r="E95" s="132"/>
      <c r="F95" s="65"/>
      <c r="G95" s="65"/>
      <c r="H95" s="133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</row>
    <row r="96" spans="1:21" ht="12.75">
      <c r="A96" s="65"/>
      <c r="B96" s="65"/>
      <c r="C96" s="132"/>
      <c r="D96" s="65"/>
      <c r="E96" s="132"/>
      <c r="F96" s="65"/>
      <c r="G96" s="65"/>
      <c r="H96" s="133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</row>
    <row r="97" spans="1:21" ht="12.75">
      <c r="A97" s="65"/>
      <c r="B97" s="65"/>
      <c r="C97" s="132"/>
      <c r="D97" s="65"/>
      <c r="E97" s="132"/>
      <c r="F97" s="65"/>
      <c r="G97" s="65"/>
      <c r="H97" s="133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</row>
    <row r="98" spans="1:21" ht="12.75">
      <c r="A98" s="65"/>
      <c r="B98" s="65"/>
      <c r="C98" s="132"/>
      <c r="D98" s="65"/>
      <c r="E98" s="132"/>
      <c r="F98" s="65"/>
      <c r="G98" s="65"/>
      <c r="H98" s="133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</row>
    <row r="99" spans="1:21" ht="12.75">
      <c r="A99" s="65"/>
      <c r="B99" s="65"/>
      <c r="C99" s="132"/>
      <c r="D99" s="65"/>
      <c r="E99" s="132"/>
      <c r="F99" s="65"/>
      <c r="G99" s="65"/>
      <c r="H99" s="133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</row>
    <row r="100" spans="1:21" ht="12.75">
      <c r="A100" s="65"/>
      <c r="B100" s="65"/>
      <c r="C100" s="132"/>
      <c r="D100" s="65"/>
      <c r="E100" s="132"/>
      <c r="F100" s="65"/>
      <c r="G100" s="65"/>
      <c r="H100" s="133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</row>
    <row r="101" spans="1:21" ht="12.75">
      <c r="A101" s="65"/>
      <c r="B101" s="65"/>
      <c r="C101" s="132"/>
      <c r="D101" s="65"/>
      <c r="E101" s="132"/>
      <c r="F101" s="65"/>
      <c r="G101" s="65"/>
      <c r="H101" s="133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</row>
    <row r="102" spans="1:21" ht="12.75">
      <c r="A102" s="65"/>
      <c r="B102" s="65"/>
      <c r="C102" s="132"/>
      <c r="D102" s="65"/>
      <c r="E102" s="132"/>
      <c r="F102" s="65"/>
      <c r="G102" s="65"/>
      <c r="H102" s="133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</row>
    <row r="103" spans="1:21" ht="12.75">
      <c r="A103" s="65"/>
      <c r="B103" s="65"/>
      <c r="C103" s="132"/>
      <c r="D103" s="65"/>
      <c r="E103" s="132"/>
      <c r="F103" s="65"/>
      <c r="G103" s="65"/>
      <c r="H103" s="133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</row>
    <row r="104" spans="1:21" ht="12.75">
      <c r="A104" s="65"/>
      <c r="B104" s="65"/>
      <c r="C104" s="132"/>
      <c r="D104" s="65"/>
      <c r="E104" s="132"/>
      <c r="F104" s="65"/>
      <c r="G104" s="65"/>
      <c r="H104" s="133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</row>
    <row r="105" spans="1:21" ht="12.75">
      <c r="A105" s="65"/>
      <c r="B105" s="65"/>
      <c r="C105" s="132"/>
      <c r="D105" s="65"/>
      <c r="E105" s="132"/>
      <c r="F105" s="65"/>
      <c r="G105" s="65"/>
      <c r="H105" s="133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</row>
    <row r="106" spans="1:21" ht="12.75">
      <c r="A106" s="65"/>
      <c r="B106" s="65"/>
      <c r="C106" s="132"/>
      <c r="D106" s="65"/>
      <c r="E106" s="132"/>
      <c r="F106" s="65"/>
      <c r="G106" s="65"/>
      <c r="H106" s="133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</row>
    <row r="107" spans="1:21" ht="12.75">
      <c r="A107" s="65"/>
      <c r="B107" s="65"/>
      <c r="C107" s="132"/>
      <c r="D107" s="65"/>
      <c r="E107" s="132"/>
      <c r="F107" s="65"/>
      <c r="G107" s="65"/>
      <c r="H107" s="133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</row>
    <row r="108" spans="1:21" ht="12.75">
      <c r="A108" s="65"/>
      <c r="B108" s="65"/>
      <c r="C108" s="132"/>
      <c r="D108" s="65"/>
      <c r="E108" s="132"/>
      <c r="F108" s="65"/>
      <c r="G108" s="65"/>
      <c r="H108" s="133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</row>
    <row r="109" spans="1:21" ht="12.75">
      <c r="A109" s="65"/>
      <c r="B109" s="65"/>
      <c r="C109" s="132"/>
      <c r="D109" s="65"/>
      <c r="E109" s="132"/>
      <c r="F109" s="65"/>
      <c r="G109" s="65"/>
      <c r="H109" s="133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</row>
    <row r="110" spans="1:21" ht="12.75">
      <c r="A110" s="65"/>
      <c r="B110" s="65"/>
      <c r="C110" s="132"/>
      <c r="D110" s="65"/>
      <c r="E110" s="132"/>
      <c r="F110" s="65"/>
      <c r="G110" s="65"/>
      <c r="H110" s="133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</row>
    <row r="111" spans="1:21" ht="12.75">
      <c r="A111" s="65"/>
      <c r="B111" s="65"/>
      <c r="C111" s="132"/>
      <c r="D111" s="65"/>
      <c r="E111" s="132"/>
      <c r="F111" s="65"/>
      <c r="G111" s="65"/>
      <c r="H111" s="133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</row>
    <row r="112" spans="1:21" ht="12.75">
      <c r="A112" s="65"/>
      <c r="B112" s="65"/>
      <c r="C112" s="132"/>
      <c r="D112" s="65"/>
      <c r="E112" s="132"/>
      <c r="F112" s="65"/>
      <c r="G112" s="65"/>
      <c r="H112" s="133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</row>
    <row r="113" spans="1:21" ht="12.75">
      <c r="A113" s="65"/>
      <c r="B113" s="65"/>
      <c r="C113" s="132"/>
      <c r="D113" s="65"/>
      <c r="E113" s="132"/>
      <c r="F113" s="65"/>
      <c r="G113" s="65"/>
      <c r="H113" s="133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</row>
    <row r="114" spans="1:21" ht="12.75">
      <c r="A114" s="65"/>
      <c r="B114" s="65"/>
      <c r="C114" s="132"/>
      <c r="D114" s="65"/>
      <c r="E114" s="132"/>
      <c r="F114" s="65"/>
      <c r="G114" s="65"/>
      <c r="H114" s="133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</row>
    <row r="115" spans="1:21" ht="12.75">
      <c r="A115" s="65"/>
      <c r="B115" s="65"/>
      <c r="C115" s="132"/>
      <c r="D115" s="65"/>
      <c r="E115" s="132"/>
      <c r="F115" s="65"/>
      <c r="G115" s="65"/>
      <c r="H115" s="133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</row>
    <row r="116" spans="1:21" ht="12.75">
      <c r="A116" s="65"/>
      <c r="B116" s="65"/>
      <c r="C116" s="132"/>
      <c r="D116" s="65"/>
      <c r="E116" s="132"/>
      <c r="F116" s="65"/>
      <c r="G116" s="65"/>
      <c r="H116" s="133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</row>
    <row r="117" spans="1:21" ht="12.75">
      <c r="A117" s="65"/>
      <c r="B117" s="65"/>
      <c r="C117" s="132"/>
      <c r="D117" s="65"/>
      <c r="E117" s="132"/>
      <c r="F117" s="65"/>
      <c r="G117" s="65"/>
      <c r="H117" s="133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</row>
    <row r="118" spans="1:21" ht="12.75">
      <c r="A118" s="65"/>
      <c r="B118" s="65"/>
      <c r="C118" s="132"/>
      <c r="D118" s="65"/>
      <c r="E118" s="132"/>
      <c r="F118" s="65"/>
      <c r="G118" s="65"/>
      <c r="H118" s="133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2.75">
      <c r="A119" s="65"/>
      <c r="B119" s="65"/>
      <c r="C119" s="132"/>
      <c r="D119" s="65"/>
      <c r="E119" s="132"/>
      <c r="F119" s="65"/>
      <c r="G119" s="65"/>
      <c r="H119" s="133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</row>
    <row r="120" spans="1:21" ht="12.75">
      <c r="A120" s="65"/>
      <c r="B120" s="65"/>
      <c r="C120" s="132"/>
      <c r="D120" s="65"/>
      <c r="E120" s="132"/>
      <c r="F120" s="65"/>
      <c r="G120" s="65"/>
      <c r="H120" s="133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</row>
    <row r="121" spans="1:21" ht="12.75">
      <c r="A121" s="65"/>
      <c r="B121" s="65"/>
      <c r="C121" s="132"/>
      <c r="D121" s="65"/>
      <c r="E121" s="132"/>
      <c r="F121" s="65"/>
      <c r="G121" s="65"/>
      <c r="H121" s="133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</row>
    <row r="122" spans="1:21" ht="12.75">
      <c r="A122" s="65"/>
      <c r="B122" s="65"/>
      <c r="C122" s="132"/>
      <c r="D122" s="65"/>
      <c r="E122" s="132"/>
      <c r="F122" s="65"/>
      <c r="G122" s="65"/>
      <c r="H122" s="133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</row>
    <row r="123" spans="1:21" ht="12.75">
      <c r="A123" s="65"/>
      <c r="B123" s="65"/>
      <c r="C123" s="132"/>
      <c r="D123" s="65"/>
      <c r="E123" s="132"/>
      <c r="F123" s="65"/>
      <c r="G123" s="65"/>
      <c r="H123" s="133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</row>
    <row r="124" spans="1:21" ht="12.75">
      <c r="A124" s="65"/>
      <c r="B124" s="65"/>
      <c r="C124" s="132"/>
      <c r="D124" s="65"/>
      <c r="E124" s="132"/>
      <c r="F124" s="65"/>
      <c r="G124" s="65"/>
      <c r="H124" s="133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</row>
    <row r="125" spans="1:21" ht="12.75">
      <c r="A125" s="65"/>
      <c r="B125" s="65"/>
      <c r="C125" s="132"/>
      <c r="D125" s="65"/>
      <c r="E125" s="132"/>
      <c r="F125" s="65"/>
      <c r="G125" s="65"/>
      <c r="H125" s="133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</row>
    <row r="126" spans="1:21" ht="12.75">
      <c r="A126" s="65"/>
      <c r="B126" s="65"/>
      <c r="C126" s="132"/>
      <c r="D126" s="65"/>
      <c r="E126" s="132"/>
      <c r="F126" s="65"/>
      <c r="G126" s="65"/>
      <c r="H126" s="133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</row>
    <row r="127" spans="1:21" ht="12.75">
      <c r="A127" s="65"/>
      <c r="B127" s="65"/>
      <c r="C127" s="132"/>
      <c r="D127" s="65"/>
      <c r="E127" s="132"/>
      <c r="F127" s="65"/>
      <c r="G127" s="65"/>
      <c r="H127" s="133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</row>
    <row r="128" spans="1:21" ht="12.75">
      <c r="A128" s="65"/>
      <c r="B128" s="65"/>
      <c r="C128" s="132"/>
      <c r="D128" s="65"/>
      <c r="E128" s="132"/>
      <c r="F128" s="65"/>
      <c r="G128" s="65"/>
      <c r="H128" s="133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</row>
    <row r="129" spans="1:21" ht="12.75">
      <c r="A129" s="65"/>
      <c r="B129" s="65"/>
      <c r="C129" s="132"/>
      <c r="D129" s="65"/>
      <c r="E129" s="132"/>
      <c r="F129" s="65"/>
      <c r="G129" s="65"/>
      <c r="H129" s="133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</row>
    <row r="130" spans="1:21" ht="12.75">
      <c r="A130" s="65"/>
      <c r="B130" s="65"/>
      <c r="C130" s="132"/>
      <c r="D130" s="65"/>
      <c r="E130" s="132"/>
      <c r="F130" s="65"/>
      <c r="G130" s="65"/>
      <c r="H130" s="133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</row>
    <row r="131" spans="1:21" ht="12.75">
      <c r="A131" s="65"/>
      <c r="B131" s="65"/>
      <c r="C131" s="132"/>
      <c r="D131" s="65"/>
      <c r="E131" s="132"/>
      <c r="F131" s="65"/>
      <c r="G131" s="65"/>
      <c r="H131" s="133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</row>
    <row r="132" spans="1:21" ht="12.75">
      <c r="A132" s="65"/>
      <c r="B132" s="65"/>
      <c r="C132" s="132"/>
      <c r="D132" s="65"/>
      <c r="E132" s="132"/>
      <c r="F132" s="65"/>
      <c r="G132" s="65"/>
      <c r="H132" s="133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</row>
    <row r="133" spans="1:21" ht="12.75">
      <c r="A133" s="65"/>
      <c r="B133" s="65"/>
      <c r="C133" s="132"/>
      <c r="D133" s="65"/>
      <c r="E133" s="132"/>
      <c r="F133" s="65"/>
      <c r="G133" s="65"/>
      <c r="H133" s="133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</row>
    <row r="134" spans="1:21" ht="12.75">
      <c r="A134" s="65"/>
      <c r="B134" s="65"/>
      <c r="C134" s="132"/>
      <c r="D134" s="65"/>
      <c r="E134" s="132"/>
      <c r="F134" s="65"/>
      <c r="G134" s="65"/>
      <c r="H134" s="133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</row>
    <row r="135" spans="1:21" ht="12.75">
      <c r="A135" s="65"/>
      <c r="B135" s="65"/>
      <c r="C135" s="132"/>
      <c r="D135" s="65"/>
      <c r="E135" s="132"/>
      <c r="F135" s="65"/>
      <c r="G135" s="65"/>
      <c r="H135" s="133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</row>
    <row r="136" spans="1:21" ht="12.75">
      <c r="A136" s="65"/>
      <c r="B136" s="65"/>
      <c r="C136" s="132"/>
      <c r="D136" s="65"/>
      <c r="E136" s="132"/>
      <c r="F136" s="65"/>
      <c r="G136" s="65"/>
      <c r="H136" s="133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</row>
    <row r="137" spans="1:21" ht="12.75">
      <c r="A137" s="65"/>
      <c r="B137" s="65"/>
      <c r="C137" s="132"/>
      <c r="D137" s="65"/>
      <c r="E137" s="132"/>
      <c r="F137" s="65"/>
      <c r="G137" s="65"/>
      <c r="H137" s="133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</row>
    <row r="138" spans="1:21" ht="12.75">
      <c r="A138" s="65"/>
      <c r="B138" s="65"/>
      <c r="C138" s="132"/>
      <c r="D138" s="65"/>
      <c r="E138" s="132"/>
      <c r="F138" s="65"/>
      <c r="G138" s="65"/>
      <c r="H138" s="133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</row>
    <row r="139" spans="1:21" ht="12.75">
      <c r="A139" s="65"/>
      <c r="B139" s="65"/>
      <c r="C139" s="132"/>
      <c r="D139" s="65"/>
      <c r="E139" s="132"/>
      <c r="F139" s="65"/>
      <c r="G139" s="65"/>
      <c r="H139" s="133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</row>
    <row r="140" spans="1:21" ht="12.75">
      <c r="A140" s="65"/>
      <c r="B140" s="65"/>
      <c r="C140" s="132"/>
      <c r="D140" s="65"/>
      <c r="E140" s="132"/>
      <c r="F140" s="65"/>
      <c r="G140" s="65"/>
      <c r="H140" s="133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</row>
    <row r="141" spans="1:21" ht="12.75">
      <c r="A141" s="65"/>
      <c r="B141" s="65"/>
      <c r="C141" s="132"/>
      <c r="D141" s="65"/>
      <c r="E141" s="132"/>
      <c r="F141" s="65"/>
      <c r="G141" s="65"/>
      <c r="H141" s="133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</row>
    <row r="142" spans="1:21" ht="12.75">
      <c r="A142" s="65"/>
      <c r="B142" s="65"/>
      <c r="C142" s="132"/>
      <c r="D142" s="65"/>
      <c r="E142" s="132"/>
      <c r="F142" s="65"/>
      <c r="G142" s="65"/>
      <c r="H142" s="133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</row>
    <row r="143" spans="1:21" ht="12.75">
      <c r="A143" s="65"/>
      <c r="B143" s="65"/>
      <c r="C143" s="132"/>
      <c r="D143" s="65"/>
      <c r="E143" s="132"/>
      <c r="F143" s="65"/>
      <c r="G143" s="65"/>
      <c r="H143" s="133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</row>
    <row r="144" spans="1:21" ht="12.75">
      <c r="A144" s="65"/>
      <c r="B144" s="65"/>
      <c r="C144" s="132"/>
      <c r="D144" s="65"/>
      <c r="E144" s="132"/>
      <c r="F144" s="65"/>
      <c r="G144" s="65"/>
      <c r="H144" s="133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</row>
    <row r="145" spans="1:21" ht="12.75">
      <c r="A145" s="65"/>
      <c r="B145" s="65"/>
      <c r="C145" s="132"/>
      <c r="D145" s="65"/>
      <c r="E145" s="132"/>
      <c r="F145" s="65"/>
      <c r="G145" s="65"/>
      <c r="H145" s="133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</row>
    <row r="146" spans="1:21" ht="12.75">
      <c r="A146" s="65"/>
      <c r="B146" s="65"/>
      <c r="C146" s="132"/>
      <c r="D146" s="65"/>
      <c r="E146" s="132"/>
      <c r="F146" s="65"/>
      <c r="G146" s="65"/>
      <c r="H146" s="133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</row>
    <row r="147" spans="1:21" ht="12.75">
      <c r="A147" s="65"/>
      <c r="B147" s="65"/>
      <c r="C147" s="132"/>
      <c r="D147" s="65"/>
      <c r="E147" s="132"/>
      <c r="F147" s="65"/>
      <c r="G147" s="65"/>
      <c r="H147" s="133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</row>
    <row r="148" spans="1:21" ht="12.75">
      <c r="A148" s="65"/>
      <c r="B148" s="65"/>
      <c r="C148" s="132"/>
      <c r="D148" s="65"/>
      <c r="E148" s="132"/>
      <c r="F148" s="65"/>
      <c r="G148" s="65"/>
      <c r="H148" s="133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</row>
    <row r="149" spans="1:21" ht="12.75">
      <c r="A149" s="65"/>
      <c r="B149" s="65"/>
      <c r="C149" s="132"/>
      <c r="D149" s="65"/>
      <c r="E149" s="132"/>
      <c r="F149" s="65"/>
      <c r="G149" s="65"/>
      <c r="H149" s="133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</row>
    <row r="150" spans="1:21" ht="12.75">
      <c r="A150" s="65"/>
      <c r="B150" s="65"/>
      <c r="C150" s="132"/>
      <c r="D150" s="65"/>
      <c r="E150" s="132"/>
      <c r="F150" s="65"/>
      <c r="G150" s="65"/>
      <c r="H150" s="133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</row>
    <row r="151" spans="1:21" ht="12.75">
      <c r="A151" s="65"/>
      <c r="B151" s="65"/>
      <c r="C151" s="132"/>
      <c r="D151" s="65"/>
      <c r="E151" s="132"/>
      <c r="F151" s="65"/>
      <c r="G151" s="65"/>
      <c r="H151" s="133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</row>
    <row r="152" spans="1:21" ht="12.75">
      <c r="A152" s="65"/>
      <c r="B152" s="65"/>
      <c r="C152" s="132"/>
      <c r="D152" s="65"/>
      <c r="E152" s="132"/>
      <c r="F152" s="65"/>
      <c r="G152" s="65"/>
      <c r="H152" s="133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</row>
    <row r="153" spans="1:21" ht="12.75">
      <c r="A153" s="65"/>
      <c r="B153" s="65"/>
      <c r="C153" s="132"/>
      <c r="D153" s="65"/>
      <c r="E153" s="132"/>
      <c r="F153" s="65"/>
      <c r="G153" s="65"/>
      <c r="H153" s="133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</row>
    <row r="154" spans="1:21" ht="12.75">
      <c r="A154" s="65"/>
      <c r="B154" s="65"/>
      <c r="C154" s="132"/>
      <c r="D154" s="65"/>
      <c r="E154" s="132"/>
      <c r="F154" s="65"/>
      <c r="G154" s="65"/>
      <c r="H154" s="133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</row>
    <row r="155" spans="1:21" ht="12.75">
      <c r="A155" s="65"/>
      <c r="B155" s="65"/>
      <c r="C155" s="132"/>
      <c r="D155" s="65"/>
      <c r="E155" s="132"/>
      <c r="F155" s="65"/>
      <c r="G155" s="65"/>
      <c r="H155" s="133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</row>
    <row r="156" spans="1:21" ht="12.75">
      <c r="A156" s="65"/>
      <c r="B156" s="65"/>
      <c r="C156" s="132"/>
      <c r="D156" s="65"/>
      <c r="E156" s="132"/>
      <c r="F156" s="65"/>
      <c r="G156" s="65"/>
      <c r="H156" s="133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</row>
    <row r="157" spans="1:21" ht="12.75">
      <c r="A157" s="65"/>
      <c r="B157" s="65"/>
      <c r="C157" s="132"/>
      <c r="D157" s="65"/>
      <c r="E157" s="132"/>
      <c r="F157" s="65"/>
      <c r="G157" s="65"/>
      <c r="H157" s="133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</row>
    <row r="158" spans="1:21" ht="12.75">
      <c r="A158" s="65"/>
      <c r="B158" s="65"/>
      <c r="C158" s="132"/>
      <c r="D158" s="65"/>
      <c r="E158" s="132"/>
      <c r="F158" s="65"/>
      <c r="G158" s="65"/>
      <c r="H158" s="133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</row>
    <row r="159" spans="1:21" ht="12.75">
      <c r="A159" s="65"/>
      <c r="B159" s="65"/>
      <c r="C159" s="132"/>
      <c r="D159" s="65"/>
      <c r="E159" s="132"/>
      <c r="F159" s="65"/>
      <c r="G159" s="65"/>
      <c r="H159" s="133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</row>
    <row r="160" spans="1:21" ht="12.75">
      <c r="A160" s="65"/>
      <c r="B160" s="65"/>
      <c r="C160" s="132"/>
      <c r="D160" s="65"/>
      <c r="E160" s="132"/>
      <c r="F160" s="65"/>
      <c r="G160" s="65"/>
      <c r="H160" s="133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</row>
    <row r="161" spans="1:21" ht="12.75">
      <c r="A161" s="65"/>
      <c r="B161" s="65"/>
      <c r="C161" s="132"/>
      <c r="D161" s="65"/>
      <c r="E161" s="132"/>
      <c r="F161" s="65"/>
      <c r="G161" s="65"/>
      <c r="H161" s="133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</row>
    <row r="162" spans="1:21" ht="12.75">
      <c r="A162" s="65"/>
      <c r="B162" s="65"/>
      <c r="C162" s="132"/>
      <c r="D162" s="65"/>
      <c r="E162" s="132"/>
      <c r="F162" s="65"/>
      <c r="G162" s="65"/>
      <c r="H162" s="133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</row>
    <row r="163" spans="1:21" ht="12.75">
      <c r="A163" s="65"/>
      <c r="B163" s="65"/>
      <c r="C163" s="132"/>
      <c r="D163" s="65"/>
      <c r="E163" s="132"/>
      <c r="F163" s="65"/>
      <c r="G163" s="65"/>
      <c r="H163" s="133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</row>
    <row r="164" spans="1:21" ht="12.75">
      <c r="A164" s="65"/>
      <c r="B164" s="65"/>
      <c r="C164" s="132"/>
      <c r="D164" s="65"/>
      <c r="E164" s="132"/>
      <c r="F164" s="65"/>
      <c r="G164" s="65"/>
      <c r="H164" s="133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</row>
    <row r="165" spans="1:21" ht="12.75">
      <c r="A165" s="65"/>
      <c r="B165" s="65"/>
      <c r="C165" s="132"/>
      <c r="D165" s="65"/>
      <c r="E165" s="132"/>
      <c r="F165" s="65"/>
      <c r="G165" s="65"/>
      <c r="H165" s="133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</row>
    <row r="166" spans="1:21" ht="12.75">
      <c r="A166" s="65"/>
      <c r="B166" s="65"/>
      <c r="C166" s="132"/>
      <c r="D166" s="65"/>
      <c r="E166" s="132"/>
      <c r="F166" s="65"/>
      <c r="G166" s="65"/>
      <c r="H166" s="133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</row>
    <row r="167" spans="1:21" ht="12.75">
      <c r="A167" s="65"/>
      <c r="B167" s="65"/>
      <c r="C167" s="132"/>
      <c r="D167" s="65"/>
      <c r="E167" s="132"/>
      <c r="F167" s="65"/>
      <c r="G167" s="65"/>
      <c r="H167" s="133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</row>
    <row r="168" spans="1:21" ht="12.75">
      <c r="A168" s="65"/>
      <c r="B168" s="65"/>
      <c r="C168" s="132"/>
      <c r="D168" s="65"/>
      <c r="E168" s="132"/>
      <c r="F168" s="65"/>
      <c r="G168" s="65"/>
      <c r="H168" s="133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</row>
    <row r="169" spans="1:21" ht="12.75">
      <c r="A169" s="65"/>
      <c r="B169" s="65"/>
      <c r="C169" s="132"/>
      <c r="D169" s="65"/>
      <c r="E169" s="132"/>
      <c r="F169" s="65"/>
      <c r="G169" s="65"/>
      <c r="H169" s="133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</row>
    <row r="170" spans="1:21" ht="12.75">
      <c r="A170" s="65"/>
      <c r="B170" s="65"/>
      <c r="C170" s="132"/>
      <c r="D170" s="65"/>
      <c r="E170" s="132"/>
      <c r="F170" s="65"/>
      <c r="G170" s="65"/>
      <c r="H170" s="133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</row>
    <row r="171" spans="1:21" ht="12.75">
      <c r="A171" s="65"/>
      <c r="B171" s="65"/>
      <c r="C171" s="132"/>
      <c r="D171" s="65"/>
      <c r="E171" s="132"/>
      <c r="F171" s="65"/>
      <c r="G171" s="65"/>
      <c r="H171" s="133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</row>
    <row r="172" spans="1:21" ht="12.75">
      <c r="A172" s="65"/>
      <c r="B172" s="65"/>
      <c r="C172" s="132"/>
      <c r="D172" s="65"/>
      <c r="E172" s="132"/>
      <c r="F172" s="65"/>
      <c r="G172" s="65"/>
      <c r="H172" s="133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</row>
    <row r="173" spans="1:21" ht="12.75">
      <c r="A173" s="65"/>
      <c r="B173" s="65"/>
      <c r="C173" s="132"/>
      <c r="D173" s="65"/>
      <c r="E173" s="132"/>
      <c r="F173" s="65"/>
      <c r="G173" s="65"/>
      <c r="H173" s="133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</row>
    <row r="174" spans="1:21" ht="12.75">
      <c r="A174" s="65"/>
      <c r="B174" s="65"/>
      <c r="C174" s="132"/>
      <c r="D174" s="65"/>
      <c r="E174" s="132"/>
      <c r="F174" s="65"/>
      <c r="G174" s="65"/>
      <c r="H174" s="133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</row>
    <row r="175" spans="1:21" ht="12.75">
      <c r="A175" s="65"/>
      <c r="B175" s="65"/>
      <c r="C175" s="132"/>
      <c r="D175" s="65"/>
      <c r="E175" s="132"/>
      <c r="F175" s="65"/>
      <c r="G175" s="65"/>
      <c r="H175" s="133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</row>
    <row r="176" spans="1:21" ht="12.75">
      <c r="A176" s="65"/>
      <c r="B176" s="65"/>
      <c r="C176" s="132"/>
      <c r="D176" s="65"/>
      <c r="E176" s="132"/>
      <c r="F176" s="65"/>
      <c r="G176" s="65"/>
      <c r="H176" s="133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</row>
    <row r="177" spans="1:21" ht="12.75">
      <c r="A177" s="65"/>
      <c r="B177" s="65"/>
      <c r="C177" s="132"/>
      <c r="D177" s="65"/>
      <c r="E177" s="132"/>
      <c r="F177" s="65"/>
      <c r="G177" s="65"/>
      <c r="H177" s="133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</row>
    <row r="178" spans="1:21" ht="12.75">
      <c r="A178" s="65"/>
      <c r="B178" s="65"/>
      <c r="C178" s="132"/>
      <c r="D178" s="65"/>
      <c r="E178" s="132"/>
      <c r="F178" s="65"/>
      <c r="G178" s="65"/>
      <c r="H178" s="133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</row>
    <row r="179" spans="1:21" ht="12.75">
      <c r="A179" s="65"/>
      <c r="B179" s="65"/>
      <c r="C179" s="132"/>
      <c r="D179" s="65"/>
      <c r="E179" s="132"/>
      <c r="F179" s="65"/>
      <c r="G179" s="65"/>
      <c r="H179" s="133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</row>
    <row r="180" spans="1:21" ht="12.75">
      <c r="A180" s="65"/>
      <c r="B180" s="65"/>
      <c r="C180" s="132"/>
      <c r="D180" s="65"/>
      <c r="E180" s="132"/>
      <c r="F180" s="65"/>
      <c r="G180" s="65"/>
      <c r="H180" s="133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</row>
    <row r="181" spans="1:21" ht="12.75">
      <c r="A181" s="65"/>
      <c r="B181" s="65"/>
      <c r="C181" s="132"/>
      <c r="D181" s="65"/>
      <c r="E181" s="132"/>
      <c r="F181" s="65"/>
      <c r="G181" s="65"/>
      <c r="H181" s="133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</row>
    <row r="182" spans="1:21" ht="12.75">
      <c r="A182" s="65"/>
      <c r="B182" s="65"/>
      <c r="C182" s="132"/>
      <c r="D182" s="65"/>
      <c r="E182" s="132"/>
      <c r="F182" s="65"/>
      <c r="G182" s="65"/>
      <c r="H182" s="133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</row>
    <row r="183" spans="1:21" ht="12.75">
      <c r="A183" s="65"/>
      <c r="B183" s="65"/>
      <c r="C183" s="132"/>
      <c r="D183" s="65"/>
      <c r="E183" s="132"/>
      <c r="F183" s="65"/>
      <c r="G183" s="65"/>
      <c r="H183" s="133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</row>
    <row r="184" spans="1:21" ht="12.75">
      <c r="A184" s="65"/>
      <c r="B184" s="65"/>
      <c r="C184" s="132"/>
      <c r="D184" s="65"/>
      <c r="E184" s="132"/>
      <c r="F184" s="65"/>
      <c r="G184" s="65"/>
      <c r="H184" s="133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</row>
    <row r="185" spans="1:21" ht="12.75">
      <c r="A185" s="65"/>
      <c r="B185" s="65"/>
      <c r="C185" s="132"/>
      <c r="D185" s="65"/>
      <c r="E185" s="132"/>
      <c r="F185" s="65"/>
      <c r="G185" s="65"/>
      <c r="H185" s="133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</row>
    <row r="186" spans="1:21" ht="14.25" customHeight="1">
      <c r="A186" s="65"/>
      <c r="B186" s="65"/>
      <c r="C186" s="132"/>
      <c r="D186" s="65"/>
      <c r="E186" s="132"/>
      <c r="F186" s="65"/>
      <c r="G186" s="65"/>
      <c r="H186" s="133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</row>
    <row r="187" spans="1:21" ht="12.75">
      <c r="A187" s="65"/>
      <c r="B187" s="65"/>
      <c r="C187" s="132"/>
      <c r="D187" s="65"/>
      <c r="E187" s="132"/>
      <c r="F187" s="65"/>
      <c r="G187" s="65"/>
      <c r="H187" s="133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</row>
    <row r="188" spans="1:21" ht="12.75">
      <c r="A188" s="65"/>
      <c r="B188" s="65"/>
      <c r="C188" s="132"/>
      <c r="D188" s="65"/>
      <c r="E188" s="132"/>
      <c r="F188" s="65"/>
      <c r="G188" s="65"/>
      <c r="H188" s="133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</row>
    <row r="189" spans="1:21" ht="12.75">
      <c r="A189" s="65"/>
      <c r="B189" s="65"/>
      <c r="C189" s="132"/>
      <c r="D189" s="65"/>
      <c r="E189" s="132"/>
      <c r="F189" s="65"/>
      <c r="G189" s="65"/>
      <c r="H189" s="133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</row>
    <row r="190" spans="1:21" ht="12.75">
      <c r="A190" s="65"/>
      <c r="B190" s="65"/>
      <c r="C190" s="132"/>
      <c r="D190" s="65"/>
      <c r="E190" s="132"/>
      <c r="F190" s="65"/>
      <c r="G190" s="65"/>
      <c r="H190" s="133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</row>
    <row r="191" spans="1:21" ht="12.75">
      <c r="A191" s="65"/>
      <c r="B191" s="65"/>
      <c r="C191" s="132"/>
      <c r="D191" s="65"/>
      <c r="E191" s="132"/>
      <c r="F191" s="65"/>
      <c r="G191" s="65"/>
      <c r="H191" s="133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</row>
    <row r="192" spans="1:21" ht="12.75">
      <c r="A192" s="65"/>
      <c r="B192" s="65"/>
      <c r="C192" s="132"/>
      <c r="D192" s="65"/>
      <c r="E192" s="132"/>
      <c r="F192" s="65"/>
      <c r="G192" s="65"/>
      <c r="H192" s="133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</row>
    <row r="193" spans="1:21" ht="12.75">
      <c r="A193" s="65"/>
      <c r="B193" s="65"/>
      <c r="C193" s="132"/>
      <c r="D193" s="65"/>
      <c r="E193" s="132"/>
      <c r="F193" s="65"/>
      <c r="G193" s="65"/>
      <c r="H193" s="133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</row>
    <row r="194" spans="1:21" ht="12.75">
      <c r="A194" s="65"/>
      <c r="B194" s="65"/>
      <c r="C194" s="132"/>
      <c r="D194" s="65"/>
      <c r="E194" s="132"/>
      <c r="F194" s="65"/>
      <c r="G194" s="65"/>
      <c r="H194" s="133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</row>
    <row r="195" spans="1:21" ht="12.75">
      <c r="A195" s="65"/>
      <c r="B195" s="65"/>
      <c r="C195" s="132"/>
      <c r="D195" s="65"/>
      <c r="E195" s="132"/>
      <c r="F195" s="65"/>
      <c r="G195" s="65"/>
      <c r="H195" s="133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</row>
    <row r="196" spans="1:21" ht="12.75">
      <c r="A196" s="65"/>
      <c r="B196" s="65"/>
      <c r="C196" s="132"/>
      <c r="D196" s="65"/>
      <c r="E196" s="132"/>
      <c r="F196" s="65"/>
      <c r="G196" s="65"/>
      <c r="H196" s="133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</row>
    <row r="197" spans="1:21" ht="12.75">
      <c r="A197" s="65"/>
      <c r="B197" s="65"/>
      <c r="C197" s="132"/>
      <c r="D197" s="65"/>
      <c r="E197" s="132"/>
      <c r="F197" s="65"/>
      <c r="G197" s="65"/>
      <c r="H197" s="133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</row>
    <row r="198" spans="1:21" ht="12.75">
      <c r="A198" s="65"/>
      <c r="B198" s="65"/>
      <c r="C198" s="132"/>
      <c r="D198" s="65"/>
      <c r="E198" s="132"/>
      <c r="F198" s="65"/>
      <c r="G198" s="65"/>
      <c r="H198" s="133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</row>
    <row r="199" spans="1:21" ht="12.75">
      <c r="A199" s="65"/>
      <c r="B199" s="65"/>
      <c r="C199" s="132"/>
      <c r="D199" s="65"/>
      <c r="E199" s="132"/>
      <c r="F199" s="65"/>
      <c r="G199" s="65"/>
      <c r="H199" s="133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</row>
    <row r="200" spans="1:21" ht="12.75">
      <c r="A200" s="65"/>
      <c r="B200" s="65"/>
      <c r="C200" s="132"/>
      <c r="D200" s="65"/>
      <c r="E200" s="132"/>
      <c r="F200" s="65"/>
      <c r="G200" s="65"/>
      <c r="H200" s="133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</row>
    <row r="201" spans="1:21" ht="12.75">
      <c r="A201" s="65"/>
      <c r="B201" s="65"/>
      <c r="C201" s="132"/>
      <c r="D201" s="65"/>
      <c r="E201" s="132"/>
      <c r="F201" s="65"/>
      <c r="G201" s="65"/>
      <c r="H201" s="133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</row>
    <row r="202" spans="1:21" ht="12.75">
      <c r="A202" s="65"/>
      <c r="B202" s="65"/>
      <c r="C202" s="132"/>
      <c r="D202" s="65"/>
      <c r="E202" s="132"/>
      <c r="F202" s="65"/>
      <c r="G202" s="65"/>
      <c r="H202" s="133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</row>
    <row r="203" spans="1:21" ht="12.75">
      <c r="A203" s="65"/>
      <c r="B203" s="65"/>
      <c r="C203" s="132"/>
      <c r="D203" s="65"/>
      <c r="E203" s="132"/>
      <c r="F203" s="65"/>
      <c r="G203" s="65"/>
      <c r="H203" s="133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</row>
    <row r="204" spans="1:21" ht="12.75">
      <c r="A204" s="65"/>
      <c r="B204" s="65"/>
      <c r="C204" s="132"/>
      <c r="D204" s="65"/>
      <c r="E204" s="132"/>
      <c r="F204" s="65"/>
      <c r="G204" s="65"/>
      <c r="H204" s="133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</row>
    <row r="205" spans="1:21" ht="12.75">
      <c r="A205" s="65"/>
      <c r="B205" s="65"/>
      <c r="C205" s="132"/>
      <c r="D205" s="65"/>
      <c r="E205" s="132"/>
      <c r="F205" s="65"/>
      <c r="G205" s="65"/>
      <c r="H205" s="133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</row>
    <row r="206" spans="1:21" ht="12.75">
      <c r="A206" s="65"/>
      <c r="B206" s="65"/>
      <c r="C206" s="132"/>
      <c r="D206" s="65"/>
      <c r="E206" s="132"/>
      <c r="F206" s="65"/>
      <c r="G206" s="65"/>
      <c r="H206" s="133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</row>
    <row r="207" spans="1:21" ht="12.75">
      <c r="A207" s="65"/>
      <c r="B207" s="65"/>
      <c r="C207" s="132"/>
      <c r="D207" s="65"/>
      <c r="E207" s="132"/>
      <c r="F207" s="65"/>
      <c r="G207" s="65"/>
      <c r="H207" s="133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</row>
    <row r="208" spans="1:21" ht="12.75">
      <c r="A208" s="65"/>
      <c r="B208" s="65"/>
      <c r="C208" s="132"/>
      <c r="D208" s="65"/>
      <c r="E208" s="132"/>
      <c r="F208" s="65"/>
      <c r="G208" s="65"/>
      <c r="H208" s="133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</row>
    <row r="209" spans="1:21" ht="12.75">
      <c r="A209" s="65"/>
      <c r="B209" s="65"/>
      <c r="C209" s="132"/>
      <c r="D209" s="65"/>
      <c r="E209" s="132"/>
      <c r="F209" s="65"/>
      <c r="G209" s="65"/>
      <c r="H209" s="133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</row>
    <row r="210" spans="1:21" ht="12.75">
      <c r="A210" s="65"/>
      <c r="B210" s="65"/>
      <c r="C210" s="132"/>
      <c r="D210" s="65"/>
      <c r="E210" s="132"/>
      <c r="F210" s="65"/>
      <c r="G210" s="65"/>
      <c r="H210" s="133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</row>
    <row r="211" spans="1:21" ht="12.75">
      <c r="A211" s="65"/>
      <c r="B211" s="65"/>
      <c r="C211" s="132"/>
      <c r="D211" s="65"/>
      <c r="E211" s="132"/>
      <c r="F211" s="65"/>
      <c r="G211" s="65"/>
      <c r="H211" s="133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</row>
    <row r="212" spans="1:21" ht="12.75">
      <c r="A212" s="65"/>
      <c r="B212" s="65"/>
      <c r="C212" s="132"/>
      <c r="D212" s="65"/>
      <c r="E212" s="132"/>
      <c r="F212" s="65"/>
      <c r="G212" s="65"/>
      <c r="H212" s="133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</row>
    <row r="213" spans="1:21" ht="12.75">
      <c r="A213" s="65"/>
      <c r="B213" s="65"/>
      <c r="C213" s="132"/>
      <c r="D213" s="65"/>
      <c r="E213" s="132"/>
      <c r="F213" s="65"/>
      <c r="G213" s="65"/>
      <c r="H213" s="133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</row>
    <row r="214" spans="1:21" ht="12.75">
      <c r="A214" s="65"/>
      <c r="B214" s="65"/>
      <c r="C214" s="132"/>
      <c r="D214" s="65"/>
      <c r="E214" s="132"/>
      <c r="F214" s="65"/>
      <c r="G214" s="65"/>
      <c r="H214" s="133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</row>
    <row r="215" spans="1:21" ht="12.75">
      <c r="A215" s="65"/>
      <c r="B215" s="65"/>
      <c r="C215" s="132"/>
      <c r="D215" s="65"/>
      <c r="E215" s="132"/>
      <c r="F215" s="65"/>
      <c r="G215" s="65"/>
      <c r="H215" s="133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</row>
    <row r="216" spans="1:21" ht="12.75">
      <c r="A216" s="65"/>
      <c r="B216" s="65"/>
      <c r="C216" s="132"/>
      <c r="D216" s="65"/>
      <c r="E216" s="132"/>
      <c r="F216" s="65"/>
      <c r="G216" s="65"/>
      <c r="H216" s="133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</row>
    <row r="217" spans="1:21" ht="12.75">
      <c r="A217" s="65"/>
      <c r="B217" s="65"/>
      <c r="C217" s="132"/>
      <c r="D217" s="65"/>
      <c r="E217" s="132"/>
      <c r="F217" s="65"/>
      <c r="G217" s="65"/>
      <c r="H217" s="133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</row>
    <row r="218" spans="1:21" ht="12.75">
      <c r="A218" s="65"/>
      <c r="B218" s="65"/>
      <c r="C218" s="132"/>
      <c r="D218" s="65"/>
      <c r="E218" s="132"/>
      <c r="F218" s="65"/>
      <c r="G218" s="65"/>
      <c r="H218" s="133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</row>
    <row r="219" spans="1:21" ht="12.75">
      <c r="A219" s="65"/>
      <c r="B219" s="65"/>
      <c r="C219" s="132"/>
      <c r="D219" s="65"/>
      <c r="E219" s="132"/>
      <c r="F219" s="65"/>
      <c r="G219" s="65"/>
      <c r="H219" s="133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</row>
    <row r="220" spans="1:21" ht="12.75">
      <c r="A220" s="65"/>
      <c r="B220" s="65"/>
      <c r="C220" s="132"/>
      <c r="D220" s="65"/>
      <c r="E220" s="132"/>
      <c r="F220" s="65"/>
      <c r="G220" s="65"/>
      <c r="H220" s="133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</row>
    <row r="221" spans="1:21" ht="12.75">
      <c r="A221" s="65"/>
      <c r="B221" s="65"/>
      <c r="C221" s="132"/>
      <c r="D221" s="65"/>
      <c r="E221" s="132"/>
      <c r="F221" s="65"/>
      <c r="G221" s="65"/>
      <c r="H221" s="133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</row>
    <row r="222" spans="1:21" ht="12.75">
      <c r="A222" s="65"/>
      <c r="B222" s="65"/>
      <c r="C222" s="132"/>
      <c r="D222" s="65"/>
      <c r="E222" s="132"/>
      <c r="F222" s="65"/>
      <c r="G222" s="65"/>
      <c r="H222" s="133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</row>
    <row r="223" spans="1:21" ht="12.75">
      <c r="A223" s="65"/>
      <c r="B223" s="65"/>
      <c r="C223" s="132"/>
      <c r="D223" s="65"/>
      <c r="E223" s="132"/>
      <c r="F223" s="65"/>
      <c r="G223" s="65"/>
      <c r="H223" s="133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</row>
    <row r="224" spans="1:21" ht="12.75">
      <c r="A224" s="65"/>
      <c r="B224" s="65"/>
      <c r="C224" s="132"/>
      <c r="D224" s="65"/>
      <c r="E224" s="132"/>
      <c r="F224" s="65"/>
      <c r="G224" s="65"/>
      <c r="H224" s="133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</row>
    <row r="225" spans="1:21" ht="12.75">
      <c r="A225" s="65"/>
      <c r="B225" s="65"/>
      <c r="C225" s="132"/>
      <c r="D225" s="65"/>
      <c r="E225" s="132"/>
      <c r="F225" s="65"/>
      <c r="G225" s="65"/>
      <c r="H225" s="133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</row>
    <row r="226" spans="1:21" ht="12.75">
      <c r="A226" s="65"/>
      <c r="B226" s="65"/>
      <c r="C226" s="132"/>
      <c r="D226" s="65"/>
      <c r="E226" s="132"/>
      <c r="F226" s="65"/>
      <c r="G226" s="65"/>
      <c r="H226" s="133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</row>
    <row r="227" spans="1:21" ht="12.75">
      <c r="A227" s="65"/>
      <c r="B227" s="65"/>
      <c r="C227" s="132"/>
      <c r="D227" s="65"/>
      <c r="E227" s="132"/>
      <c r="F227" s="65"/>
      <c r="G227" s="65"/>
      <c r="H227" s="133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</row>
    <row r="228" spans="1:21" ht="12.75">
      <c r="A228" s="65"/>
      <c r="B228" s="65"/>
      <c r="C228" s="132"/>
      <c r="D228" s="65"/>
      <c r="E228" s="132"/>
      <c r="F228" s="65"/>
      <c r="G228" s="65"/>
      <c r="H228" s="133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</row>
    <row r="229" spans="1:21" ht="12.75">
      <c r="A229" s="65"/>
      <c r="B229" s="65"/>
      <c r="C229" s="132"/>
      <c r="D229" s="65"/>
      <c r="E229" s="132"/>
      <c r="F229" s="65"/>
      <c r="G229" s="65"/>
      <c r="H229" s="133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</row>
    <row r="230" spans="1:21" ht="12.75">
      <c r="A230" s="65"/>
      <c r="B230" s="65"/>
      <c r="C230" s="132"/>
      <c r="D230" s="65"/>
      <c r="E230" s="132"/>
      <c r="F230" s="65"/>
      <c r="G230" s="65"/>
      <c r="H230" s="133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</row>
    <row r="231" spans="1:21" ht="12.75">
      <c r="A231" s="65"/>
      <c r="B231" s="65"/>
      <c r="C231" s="132"/>
      <c r="D231" s="65"/>
      <c r="E231" s="132"/>
      <c r="F231" s="65"/>
      <c r="G231" s="65"/>
      <c r="H231" s="133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</row>
    <row r="232" spans="1:21" ht="12.75">
      <c r="A232" s="65"/>
      <c r="B232" s="65"/>
      <c r="C232" s="132"/>
      <c r="D232" s="65"/>
      <c r="E232" s="132"/>
      <c r="F232" s="65"/>
      <c r="G232" s="65"/>
      <c r="H232" s="133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</row>
    <row r="233" spans="1:21" ht="12.75">
      <c r="A233" s="65"/>
      <c r="B233" s="65"/>
      <c r="C233" s="132"/>
      <c r="D233" s="65"/>
      <c r="E233" s="132"/>
      <c r="F233" s="65"/>
      <c r="G233" s="65"/>
      <c r="H233" s="133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</row>
    <row r="234" spans="1:21" ht="12.75">
      <c r="A234" s="65"/>
      <c r="B234" s="65"/>
      <c r="C234" s="132"/>
      <c r="D234" s="65"/>
      <c r="E234" s="132"/>
      <c r="F234" s="65"/>
      <c r="G234" s="65"/>
      <c r="H234" s="133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</row>
    <row r="235" spans="1:21" ht="12.75">
      <c r="A235" s="65"/>
      <c r="B235" s="65"/>
      <c r="C235" s="132"/>
      <c r="D235" s="65"/>
      <c r="E235" s="132"/>
      <c r="F235" s="65"/>
      <c r="G235" s="65"/>
      <c r="H235" s="133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</row>
    <row r="236" spans="1:21" ht="12.75">
      <c r="A236" s="65"/>
      <c r="B236" s="65"/>
      <c r="C236" s="132"/>
      <c r="D236" s="65"/>
      <c r="E236" s="132"/>
      <c r="F236" s="65"/>
      <c r="G236" s="65"/>
      <c r="H236" s="133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</row>
    <row r="237" spans="1:21" ht="12.75">
      <c r="A237" s="65"/>
      <c r="B237" s="65"/>
      <c r="C237" s="132"/>
      <c r="D237" s="65"/>
      <c r="E237" s="132"/>
      <c r="F237" s="65"/>
      <c r="G237" s="65"/>
      <c r="H237" s="133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</row>
    <row r="238" spans="1:21" ht="12.75">
      <c r="A238" s="65"/>
      <c r="B238" s="65"/>
      <c r="C238" s="132"/>
      <c r="D238" s="65"/>
      <c r="E238" s="132"/>
      <c r="F238" s="65"/>
      <c r="G238" s="65"/>
      <c r="H238" s="133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</row>
    <row r="239" spans="1:21" ht="12.75">
      <c r="A239" s="65"/>
      <c r="B239" s="65"/>
      <c r="C239" s="132"/>
      <c r="D239" s="65"/>
      <c r="E239" s="132"/>
      <c r="F239" s="65"/>
      <c r="G239" s="65"/>
      <c r="H239" s="133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</row>
    <row r="240" spans="1:21" ht="12.75">
      <c r="A240" s="65"/>
      <c r="B240" s="65"/>
      <c r="C240" s="132"/>
      <c r="D240" s="65"/>
      <c r="E240" s="132"/>
      <c r="F240" s="65"/>
      <c r="G240" s="65"/>
      <c r="H240" s="133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</row>
    <row r="241" spans="1:21" ht="12.75">
      <c r="A241" s="65"/>
      <c r="B241" s="65"/>
      <c r="C241" s="132"/>
      <c r="D241" s="65"/>
      <c r="E241" s="132"/>
      <c r="F241" s="65"/>
      <c r="G241" s="65"/>
      <c r="H241" s="133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</row>
    <row r="242" spans="1:21" ht="12.75">
      <c r="A242" s="65"/>
      <c r="B242" s="65"/>
      <c r="C242" s="132"/>
      <c r="D242" s="65"/>
      <c r="E242" s="132"/>
      <c r="F242" s="65"/>
      <c r="G242" s="65"/>
      <c r="H242" s="133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</row>
    <row r="243" spans="1:21" ht="12.75">
      <c r="A243" s="65"/>
      <c r="B243" s="65"/>
      <c r="C243" s="132"/>
      <c r="D243" s="65"/>
      <c r="E243" s="132"/>
      <c r="F243" s="65"/>
      <c r="G243" s="65"/>
      <c r="H243" s="133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</row>
    <row r="244" spans="1:21" ht="12.75">
      <c r="A244" s="65"/>
      <c r="B244" s="65"/>
      <c r="C244" s="132"/>
      <c r="D244" s="65"/>
      <c r="E244" s="132"/>
      <c r="F244" s="65"/>
      <c r="G244" s="65"/>
      <c r="H244" s="133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</row>
    <row r="245" spans="1:21" ht="12.75">
      <c r="A245" s="65"/>
      <c r="B245" s="65"/>
      <c r="C245" s="132"/>
      <c r="D245" s="65"/>
      <c r="E245" s="132"/>
      <c r="F245" s="65"/>
      <c r="G245" s="65"/>
      <c r="H245" s="133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</row>
    <row r="246" spans="1:21" ht="12.75">
      <c r="A246" s="65"/>
      <c r="B246" s="65"/>
      <c r="C246" s="132"/>
      <c r="D246" s="65"/>
      <c r="E246" s="132"/>
      <c r="F246" s="65"/>
      <c r="G246" s="65"/>
      <c r="H246" s="133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</row>
    <row r="247" spans="1:21" ht="12.75">
      <c r="A247" s="65"/>
      <c r="B247" s="65"/>
      <c r="C247" s="132"/>
      <c r="D247" s="65"/>
      <c r="E247" s="132"/>
      <c r="F247" s="65"/>
      <c r="G247" s="65"/>
      <c r="H247" s="133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</row>
    <row r="248" spans="1:21" ht="12.75">
      <c r="A248" s="65"/>
      <c r="B248" s="65"/>
      <c r="C248" s="132"/>
      <c r="D248" s="65"/>
      <c r="E248" s="132"/>
      <c r="F248" s="65"/>
      <c r="G248" s="65"/>
      <c r="H248" s="133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</row>
    <row r="249" spans="1:21" ht="12.75">
      <c r="A249" s="65"/>
      <c r="B249" s="65"/>
      <c r="C249" s="132"/>
      <c r="D249" s="65"/>
      <c r="E249" s="132"/>
      <c r="F249" s="65"/>
      <c r="G249" s="65"/>
      <c r="H249" s="133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</row>
    <row r="250" spans="1:21" ht="12.75">
      <c r="A250" s="65"/>
      <c r="B250" s="65"/>
      <c r="C250" s="132"/>
      <c r="D250" s="65"/>
      <c r="E250" s="132"/>
      <c r="F250" s="65"/>
      <c r="G250" s="65"/>
      <c r="H250" s="133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</row>
    <row r="251" spans="1:21" ht="12.75">
      <c r="A251" s="65"/>
      <c r="B251" s="65"/>
      <c r="C251" s="132"/>
      <c r="D251" s="65"/>
      <c r="E251" s="132"/>
      <c r="F251" s="65"/>
      <c r="G251" s="65"/>
      <c r="H251" s="133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</row>
    <row r="252" spans="1:21" ht="12.75">
      <c r="A252" s="65"/>
      <c r="B252" s="65"/>
      <c r="C252" s="132"/>
      <c r="D252" s="65"/>
      <c r="E252" s="132"/>
      <c r="F252" s="65"/>
      <c r="G252" s="65"/>
      <c r="H252" s="133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</row>
    <row r="253" spans="1:21" ht="12.75">
      <c r="A253" s="65"/>
      <c r="B253" s="65"/>
      <c r="C253" s="132"/>
      <c r="D253" s="65"/>
      <c r="E253" s="132"/>
      <c r="F253" s="65"/>
      <c r="G253" s="65"/>
      <c r="H253" s="133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</row>
    <row r="254" spans="1:21" ht="12.75">
      <c r="A254" s="65"/>
      <c r="B254" s="65"/>
      <c r="C254" s="132"/>
      <c r="D254" s="65"/>
      <c r="E254" s="132"/>
      <c r="F254" s="65"/>
      <c r="G254" s="65"/>
      <c r="H254" s="133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</row>
    <row r="255" spans="1:21" ht="12.75">
      <c r="A255" s="65"/>
      <c r="B255" s="65"/>
      <c r="C255" s="132"/>
      <c r="D255" s="65"/>
      <c r="E255" s="132"/>
      <c r="F255" s="65"/>
      <c r="G255" s="65"/>
      <c r="H255" s="133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</row>
    <row r="256" spans="1:21" ht="12.75">
      <c r="A256" s="65"/>
      <c r="B256" s="65"/>
      <c r="C256" s="132"/>
      <c r="D256" s="65"/>
      <c r="E256" s="132"/>
      <c r="F256" s="65"/>
      <c r="G256" s="65"/>
      <c r="H256" s="133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</row>
    <row r="257" spans="1:21" ht="12.75">
      <c r="A257" s="65"/>
      <c r="B257" s="65"/>
      <c r="C257" s="132"/>
      <c r="D257" s="65"/>
      <c r="E257" s="132"/>
      <c r="F257" s="65"/>
      <c r="G257" s="65"/>
      <c r="H257" s="133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</row>
    <row r="258" spans="1:21" ht="12.75">
      <c r="A258" s="65"/>
      <c r="B258" s="65"/>
      <c r="C258" s="132"/>
      <c r="D258" s="65"/>
      <c r="E258" s="132"/>
      <c r="F258" s="65"/>
      <c r="G258" s="65"/>
      <c r="H258" s="133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</row>
    <row r="259" spans="1:21" ht="12.75">
      <c r="A259" s="65"/>
      <c r="B259" s="65"/>
      <c r="C259" s="132"/>
      <c r="D259" s="65"/>
      <c r="E259" s="132"/>
      <c r="F259" s="65"/>
      <c r="G259" s="65"/>
      <c r="H259" s="133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</row>
    <row r="260" spans="1:21" ht="12.75">
      <c r="A260" s="65"/>
      <c r="B260" s="65"/>
      <c r="C260" s="132"/>
      <c r="D260" s="65"/>
      <c r="E260" s="132"/>
      <c r="F260" s="65"/>
      <c r="G260" s="65"/>
      <c r="H260" s="133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</row>
    <row r="261" spans="1:21" ht="12.75">
      <c r="A261" s="65"/>
      <c r="B261" s="65"/>
      <c r="C261" s="132"/>
      <c r="D261" s="65"/>
      <c r="E261" s="132"/>
      <c r="F261" s="65"/>
      <c r="G261" s="65"/>
      <c r="H261" s="133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</row>
    <row r="262" spans="1:21" ht="12.75">
      <c r="A262" s="65"/>
      <c r="B262" s="65"/>
      <c r="C262" s="132"/>
      <c r="D262" s="65"/>
      <c r="E262" s="132"/>
      <c r="F262" s="65"/>
      <c r="G262" s="65"/>
      <c r="H262" s="133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</row>
    <row r="263" spans="1:21" ht="12.75">
      <c r="A263" s="65"/>
      <c r="B263" s="65"/>
      <c r="C263" s="132"/>
      <c r="D263" s="65"/>
      <c r="E263" s="132"/>
      <c r="F263" s="65"/>
      <c r="G263" s="65"/>
      <c r="H263" s="133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</row>
    <row r="264" spans="1:21" ht="12.75">
      <c r="A264" s="65"/>
      <c r="B264" s="65"/>
      <c r="C264" s="132"/>
      <c r="D264" s="65"/>
      <c r="E264" s="132"/>
      <c r="F264" s="65"/>
      <c r="G264" s="65"/>
      <c r="H264" s="133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</row>
    <row r="265" spans="1:21" ht="12.75">
      <c r="A265" s="65"/>
      <c r="B265" s="65"/>
      <c r="C265" s="132"/>
      <c r="D265" s="65"/>
      <c r="E265" s="132"/>
      <c r="F265" s="65"/>
      <c r="G265" s="65"/>
      <c r="H265" s="133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</row>
    <row r="266" spans="1:21" ht="12.75">
      <c r="A266" s="65"/>
      <c r="B266" s="65"/>
      <c r="C266" s="132"/>
      <c r="D266" s="65"/>
      <c r="E266" s="132"/>
      <c r="F266" s="65"/>
      <c r="G266" s="65"/>
      <c r="H266" s="133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</row>
    <row r="267" spans="1:21" ht="12.75">
      <c r="A267" s="65"/>
      <c r="B267" s="65"/>
      <c r="C267" s="132"/>
      <c r="D267" s="65"/>
      <c r="E267" s="132"/>
      <c r="F267" s="65"/>
      <c r="G267" s="65"/>
      <c r="H267" s="133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</row>
    <row r="268" spans="1:21" ht="12.75">
      <c r="A268" s="65"/>
      <c r="B268" s="65"/>
      <c r="C268" s="132"/>
      <c r="D268" s="65"/>
      <c r="E268" s="132"/>
      <c r="F268" s="65"/>
      <c r="G268" s="65"/>
      <c r="H268" s="133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</row>
    <row r="269" spans="1:21" ht="12.75">
      <c r="A269" s="65"/>
      <c r="B269" s="65"/>
      <c r="C269" s="132"/>
      <c r="D269" s="65"/>
      <c r="E269" s="132"/>
      <c r="F269" s="65"/>
      <c r="G269" s="65"/>
      <c r="H269" s="133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</row>
    <row r="270" spans="1:21" ht="12.75">
      <c r="A270" s="65"/>
      <c r="B270" s="65"/>
      <c r="C270" s="132"/>
      <c r="D270" s="65"/>
      <c r="E270" s="132"/>
      <c r="F270" s="65"/>
      <c r="G270" s="65"/>
      <c r="H270" s="133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</row>
    <row r="271" spans="1:21" ht="12.75">
      <c r="A271" s="65"/>
      <c r="B271" s="65"/>
      <c r="C271" s="132"/>
      <c r="D271" s="65"/>
      <c r="E271" s="132"/>
      <c r="F271" s="65"/>
      <c r="G271" s="65"/>
      <c r="H271" s="133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</row>
    <row r="272" spans="1:21" ht="12.75">
      <c r="A272" s="65"/>
      <c r="B272" s="65"/>
      <c r="C272" s="132"/>
      <c r="D272" s="65"/>
      <c r="E272" s="132"/>
      <c r="F272" s="65"/>
      <c r="G272" s="65"/>
      <c r="H272" s="133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</row>
    <row r="273" spans="1:21" ht="12.75">
      <c r="A273" s="65"/>
      <c r="B273" s="65"/>
      <c r="C273" s="132"/>
      <c r="D273" s="330"/>
      <c r="E273" s="132"/>
      <c r="F273" s="330"/>
      <c r="G273" s="65"/>
      <c r="H273" s="133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</row>
    <row r="274" spans="1:21" ht="12.75">
      <c r="A274" s="65"/>
      <c r="B274" s="65"/>
      <c r="C274" s="132"/>
      <c r="D274" s="328"/>
      <c r="E274" s="132"/>
      <c r="F274" s="328"/>
      <c r="G274" s="65"/>
      <c r="H274" s="133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</row>
    <row r="275" spans="1:21" ht="12.75">
      <c r="A275" s="65"/>
      <c r="B275" s="65"/>
      <c r="C275" s="132"/>
      <c r="D275" s="328"/>
      <c r="E275" s="132"/>
      <c r="F275" s="328"/>
      <c r="G275" s="65"/>
      <c r="H275" s="133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</row>
    <row r="276" spans="1:21" ht="12.75">
      <c r="A276" s="65"/>
      <c r="B276" s="65"/>
      <c r="C276" s="132"/>
      <c r="D276" s="328"/>
      <c r="E276" s="132"/>
      <c r="F276" s="328"/>
      <c r="G276" s="65"/>
      <c r="H276" s="133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</row>
    <row r="277" spans="1:21" ht="12.75">
      <c r="A277" s="65"/>
      <c r="B277" s="65"/>
      <c r="C277" s="132"/>
      <c r="D277" s="328"/>
      <c r="E277" s="132"/>
      <c r="F277" s="328"/>
      <c r="G277" s="65"/>
      <c r="H277" s="133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</row>
    <row r="278" spans="1:21" ht="12.75">
      <c r="A278" s="138"/>
      <c r="B278" s="138"/>
      <c r="C278" s="140"/>
      <c r="D278" s="137"/>
      <c r="E278" s="140"/>
      <c r="F278" s="137"/>
      <c r="G278" s="138"/>
      <c r="H278" s="139"/>
      <c r="I278" s="137"/>
      <c r="J278" s="138"/>
      <c r="K278" s="138"/>
      <c r="L278" s="138"/>
      <c r="M278" s="138"/>
      <c r="N278" s="137"/>
      <c r="O278" s="137"/>
      <c r="P278" s="137"/>
      <c r="Q278" s="137"/>
      <c r="R278" s="137"/>
      <c r="S278" s="137"/>
      <c r="T278" s="137"/>
      <c r="U278" s="137"/>
    </row>
    <row r="279" spans="1:21" ht="12.75">
      <c r="A279" s="65"/>
      <c r="B279" s="65"/>
      <c r="C279" s="132"/>
      <c r="D279" s="134"/>
      <c r="E279" s="132"/>
      <c r="F279" s="134"/>
      <c r="G279" s="65"/>
      <c r="H279" s="133"/>
      <c r="I279" s="132"/>
      <c r="J279" s="65"/>
      <c r="K279" s="65"/>
      <c r="L279" s="65"/>
      <c r="M279" s="65"/>
      <c r="N279" s="132"/>
      <c r="O279" s="132"/>
      <c r="P279" s="132"/>
      <c r="Q279" s="132"/>
      <c r="R279" s="132"/>
      <c r="S279" s="132"/>
      <c r="T279" s="132"/>
      <c r="U279" s="132"/>
    </row>
    <row r="280" spans="1:21" ht="12.75">
      <c r="A280" s="65"/>
      <c r="B280" s="65"/>
      <c r="C280" s="132"/>
      <c r="D280" s="134"/>
      <c r="E280" s="132"/>
      <c r="F280" s="134"/>
      <c r="G280" s="65"/>
      <c r="H280" s="133"/>
      <c r="I280" s="132"/>
      <c r="J280" s="65"/>
      <c r="K280" s="65"/>
      <c r="L280" s="65"/>
      <c r="M280" s="65"/>
      <c r="N280" s="132"/>
      <c r="O280" s="132"/>
      <c r="P280" s="132"/>
      <c r="Q280" s="132"/>
      <c r="R280" s="132"/>
      <c r="S280" s="132"/>
      <c r="T280" s="132"/>
      <c r="U280" s="132"/>
    </row>
    <row r="281" spans="1:21" ht="12.75">
      <c r="A281" s="65"/>
      <c r="B281" s="65"/>
      <c r="C281" s="132"/>
      <c r="D281" s="134"/>
      <c r="E281" s="132"/>
      <c r="F281" s="134"/>
      <c r="G281" s="65"/>
      <c r="H281" s="133"/>
      <c r="I281" s="132"/>
      <c r="J281" s="65"/>
      <c r="K281" s="65"/>
      <c r="L281" s="65"/>
      <c r="M281" s="65"/>
      <c r="N281" s="132"/>
      <c r="O281" s="132"/>
      <c r="P281" s="132"/>
      <c r="Q281" s="132"/>
      <c r="R281" s="132"/>
      <c r="S281" s="132"/>
      <c r="T281" s="132"/>
      <c r="U281" s="132"/>
    </row>
    <row r="282" spans="1:21" ht="12.75">
      <c r="A282" s="65"/>
      <c r="B282" s="65"/>
      <c r="C282" s="132"/>
      <c r="D282" s="134"/>
      <c r="E282" s="132"/>
      <c r="F282" s="134"/>
      <c r="G282" s="65"/>
      <c r="H282" s="133"/>
      <c r="I282" s="132"/>
      <c r="J282" s="65"/>
      <c r="K282" s="65"/>
      <c r="L282" s="65"/>
      <c r="M282" s="65"/>
      <c r="N282" s="132"/>
      <c r="O282" s="132"/>
      <c r="P282" s="132"/>
      <c r="Q282" s="132"/>
      <c r="R282" s="132"/>
      <c r="S282" s="132"/>
      <c r="T282" s="132"/>
      <c r="U282" s="132"/>
    </row>
    <row r="283" spans="1:21" ht="12.75">
      <c r="A283" s="65"/>
      <c r="B283" s="65"/>
      <c r="C283" s="132"/>
      <c r="D283" s="134"/>
      <c r="E283" s="132"/>
      <c r="F283" s="134"/>
      <c r="G283" s="65"/>
      <c r="H283" s="133"/>
      <c r="I283" s="132"/>
      <c r="J283" s="65"/>
      <c r="K283" s="65"/>
      <c r="L283" s="65"/>
      <c r="M283" s="65"/>
      <c r="N283" s="132"/>
      <c r="O283" s="132"/>
      <c r="P283" s="132"/>
      <c r="Q283" s="132"/>
      <c r="R283" s="132"/>
      <c r="S283" s="132"/>
      <c r="T283" s="132"/>
      <c r="U283" s="132"/>
    </row>
    <row r="284" spans="1:21" ht="12.75">
      <c r="A284" s="65"/>
      <c r="B284" s="65"/>
      <c r="C284" s="132"/>
      <c r="D284" s="134"/>
      <c r="E284" s="132"/>
      <c r="F284" s="134"/>
      <c r="G284" s="65"/>
      <c r="H284" s="133"/>
      <c r="I284" s="132"/>
      <c r="J284" s="65"/>
      <c r="K284" s="65"/>
      <c r="L284" s="65"/>
      <c r="M284" s="65"/>
      <c r="N284" s="132"/>
      <c r="O284" s="132"/>
      <c r="P284" s="132"/>
      <c r="Q284" s="132"/>
      <c r="R284" s="132"/>
      <c r="S284" s="132"/>
      <c r="T284" s="132"/>
      <c r="U284" s="132"/>
    </row>
    <row r="285" spans="1:21" ht="12.75">
      <c r="A285" s="65"/>
      <c r="B285" s="65"/>
      <c r="C285" s="132"/>
      <c r="D285" s="134"/>
      <c r="E285" s="132"/>
      <c r="F285" s="134"/>
      <c r="G285" s="65"/>
      <c r="H285" s="133"/>
      <c r="I285" s="132"/>
      <c r="J285" s="65"/>
      <c r="K285" s="65"/>
      <c r="L285" s="65"/>
      <c r="M285" s="65"/>
      <c r="N285" s="132"/>
      <c r="O285" s="132"/>
      <c r="P285" s="132"/>
      <c r="Q285" s="132"/>
      <c r="R285" s="132"/>
      <c r="S285" s="132"/>
      <c r="T285" s="132"/>
      <c r="U285" s="132"/>
    </row>
    <row r="286" spans="1:21" ht="12.75">
      <c r="A286" s="65"/>
      <c r="B286" s="65"/>
      <c r="C286" s="132"/>
      <c r="D286" s="134"/>
      <c r="E286" s="132"/>
      <c r="F286" s="134"/>
      <c r="G286" s="65"/>
      <c r="H286" s="133"/>
      <c r="I286" s="132"/>
      <c r="J286" s="65"/>
      <c r="K286" s="65"/>
      <c r="L286" s="65"/>
      <c r="M286" s="65"/>
      <c r="N286" s="132"/>
      <c r="O286" s="132"/>
      <c r="P286" s="132"/>
      <c r="Q286" s="132"/>
      <c r="R286" s="132"/>
      <c r="S286" s="132"/>
      <c r="T286" s="132"/>
      <c r="U286" s="132"/>
    </row>
    <row r="287" spans="1:21" ht="12.75">
      <c r="A287" s="65"/>
      <c r="B287" s="65"/>
      <c r="C287" s="132"/>
      <c r="D287" s="134"/>
      <c r="E287" s="132"/>
      <c r="F287" s="134"/>
      <c r="G287" s="65"/>
      <c r="H287" s="133"/>
      <c r="I287" s="132"/>
      <c r="J287" s="65"/>
      <c r="K287" s="65"/>
      <c r="L287" s="65"/>
      <c r="M287" s="65"/>
      <c r="N287" s="132"/>
      <c r="O287" s="132"/>
      <c r="P287" s="132"/>
      <c r="Q287" s="132"/>
      <c r="R287" s="132"/>
      <c r="S287" s="132"/>
      <c r="T287" s="132"/>
      <c r="U287" s="132"/>
    </row>
    <row r="288" spans="1:21" ht="12.75">
      <c r="A288" s="65"/>
      <c r="B288" s="65"/>
      <c r="C288" s="132"/>
      <c r="D288" s="134"/>
      <c r="E288" s="132"/>
      <c r="F288" s="134"/>
      <c r="G288" s="65"/>
      <c r="H288" s="133"/>
      <c r="I288" s="132"/>
      <c r="J288" s="65"/>
      <c r="K288" s="65"/>
      <c r="L288" s="65"/>
      <c r="M288" s="65"/>
      <c r="N288" s="132"/>
      <c r="O288" s="132"/>
      <c r="P288" s="132"/>
      <c r="Q288" s="132"/>
      <c r="R288" s="132"/>
      <c r="S288" s="132"/>
      <c r="T288" s="132"/>
      <c r="U288" s="132"/>
    </row>
    <row r="289" spans="1:21" ht="12.75">
      <c r="A289" s="65"/>
      <c r="B289" s="65"/>
      <c r="C289" s="132"/>
      <c r="D289" s="134"/>
      <c r="E289" s="132"/>
      <c r="F289" s="134"/>
      <c r="G289" s="65"/>
      <c r="H289" s="133"/>
      <c r="I289" s="132"/>
      <c r="J289" s="65"/>
      <c r="K289" s="65"/>
      <c r="L289" s="65"/>
      <c r="M289" s="65"/>
      <c r="N289" s="132"/>
      <c r="O289" s="132"/>
      <c r="P289" s="132"/>
      <c r="Q289" s="132"/>
      <c r="R289" s="132"/>
      <c r="S289" s="132"/>
      <c r="T289" s="132"/>
      <c r="U289" s="132"/>
    </row>
    <row r="290" spans="1:21" ht="12.75">
      <c r="A290" s="135"/>
      <c r="B290" s="135"/>
      <c r="C290" s="136"/>
      <c r="D290" s="134"/>
      <c r="E290" s="136"/>
      <c r="F290" s="134"/>
      <c r="G290" s="135"/>
      <c r="H290" s="133"/>
      <c r="I290" s="132"/>
      <c r="J290" s="135"/>
      <c r="K290" s="135"/>
      <c r="L290" s="135"/>
      <c r="M290" s="135"/>
      <c r="N290" s="132"/>
      <c r="O290" s="132"/>
      <c r="P290" s="132"/>
      <c r="Q290" s="132"/>
      <c r="R290" s="132"/>
      <c r="S290" s="132"/>
      <c r="T290" s="132"/>
      <c r="U290" s="132"/>
    </row>
    <row r="291" spans="1:21" ht="12.75">
      <c r="A291" s="65"/>
      <c r="B291" s="65"/>
      <c r="C291" s="132"/>
      <c r="D291" s="134"/>
      <c r="E291" s="132"/>
      <c r="F291" s="134"/>
      <c r="G291" s="65"/>
      <c r="H291" s="133"/>
      <c r="I291" s="132"/>
      <c r="J291" s="65"/>
      <c r="K291" s="65"/>
      <c r="L291" s="65"/>
      <c r="M291" s="65"/>
      <c r="N291" s="132"/>
      <c r="O291" s="132"/>
      <c r="P291" s="132"/>
      <c r="Q291" s="132"/>
      <c r="R291" s="132"/>
      <c r="S291" s="132"/>
      <c r="T291" s="132"/>
      <c r="U291" s="132"/>
    </row>
    <row r="292" spans="1:21" ht="12.75">
      <c r="A292" s="59"/>
      <c r="B292" s="59"/>
      <c r="C292" s="128"/>
      <c r="D292" s="62"/>
      <c r="E292" s="128"/>
      <c r="F292" s="62"/>
      <c r="G292" s="59"/>
      <c r="H292" s="67"/>
      <c r="I292" s="128"/>
      <c r="J292" s="59"/>
      <c r="K292" s="59"/>
      <c r="L292" s="59"/>
      <c r="M292" s="59"/>
      <c r="N292" s="128"/>
      <c r="O292" s="128"/>
      <c r="P292" s="128"/>
      <c r="Q292" s="128"/>
      <c r="R292" s="128"/>
      <c r="S292" s="128"/>
      <c r="T292" s="128"/>
      <c r="U292" s="128"/>
    </row>
    <row r="293" spans="1:21" ht="12.75">
      <c r="A293" s="59"/>
      <c r="B293" s="59"/>
      <c r="C293" s="128"/>
      <c r="D293" s="62"/>
      <c r="E293" s="128"/>
      <c r="F293" s="62"/>
      <c r="G293" s="59"/>
      <c r="H293" s="67"/>
      <c r="I293" s="128"/>
      <c r="J293" s="59"/>
      <c r="K293" s="59"/>
      <c r="L293" s="59"/>
      <c r="M293" s="59"/>
      <c r="N293" s="128"/>
      <c r="O293" s="128"/>
      <c r="P293" s="128"/>
      <c r="Q293" s="128"/>
      <c r="R293" s="128"/>
      <c r="S293" s="128"/>
      <c r="T293" s="128"/>
      <c r="U293" s="128"/>
    </row>
    <row r="294" spans="1:21" ht="12.75">
      <c r="A294" s="59"/>
      <c r="B294" s="59"/>
      <c r="C294" s="128"/>
      <c r="D294" s="62"/>
      <c r="E294" s="128"/>
      <c r="F294" s="62"/>
      <c r="G294" s="59"/>
      <c r="H294" s="67"/>
      <c r="I294" s="128"/>
      <c r="J294" s="59"/>
      <c r="K294" s="59"/>
      <c r="L294" s="59"/>
      <c r="M294" s="59"/>
      <c r="N294" s="128"/>
      <c r="O294" s="128"/>
      <c r="P294" s="128"/>
      <c r="Q294" s="128"/>
      <c r="R294" s="128"/>
      <c r="S294" s="128"/>
      <c r="T294" s="128"/>
      <c r="U294" s="128"/>
    </row>
    <row r="295" spans="1:21" ht="12.75">
      <c r="A295" s="59"/>
      <c r="B295" s="59"/>
      <c r="C295" s="128"/>
      <c r="D295" s="62"/>
      <c r="E295" s="128"/>
      <c r="F295" s="62"/>
      <c r="G295" s="59"/>
      <c r="H295" s="67"/>
      <c r="I295" s="128"/>
      <c r="J295" s="59"/>
      <c r="K295" s="59"/>
      <c r="L295" s="59"/>
      <c r="M295" s="59"/>
      <c r="N295" s="128"/>
      <c r="O295" s="128"/>
      <c r="P295" s="128"/>
      <c r="Q295" s="128"/>
      <c r="R295" s="128"/>
      <c r="S295" s="128"/>
      <c r="T295" s="128"/>
      <c r="U295" s="128"/>
    </row>
    <row r="296" spans="1:21" ht="12.75">
      <c r="A296" s="59"/>
      <c r="B296" s="59"/>
      <c r="C296" s="128"/>
      <c r="D296" s="62"/>
      <c r="E296" s="128"/>
      <c r="F296" s="62"/>
      <c r="G296" s="59"/>
      <c r="H296" s="67"/>
      <c r="I296" s="128"/>
      <c r="J296" s="59"/>
      <c r="K296" s="59"/>
      <c r="L296" s="59"/>
      <c r="M296" s="59"/>
      <c r="N296" s="128"/>
      <c r="O296" s="128"/>
      <c r="P296" s="128"/>
      <c r="Q296" s="128"/>
      <c r="R296" s="128"/>
      <c r="S296" s="128"/>
      <c r="T296" s="128"/>
      <c r="U296" s="128"/>
    </row>
    <row r="297" spans="1:21" ht="12.75">
      <c r="A297" s="59"/>
      <c r="B297" s="59"/>
      <c r="C297" s="128"/>
      <c r="D297" s="62"/>
      <c r="E297" s="128"/>
      <c r="F297" s="62"/>
      <c r="G297" s="59"/>
      <c r="H297" s="67"/>
      <c r="I297" s="128"/>
      <c r="J297" s="59"/>
      <c r="K297" s="59"/>
      <c r="L297" s="59"/>
      <c r="M297" s="59"/>
      <c r="N297" s="128"/>
      <c r="O297" s="128"/>
      <c r="P297" s="128"/>
      <c r="Q297" s="128"/>
      <c r="R297" s="128"/>
      <c r="S297" s="128"/>
      <c r="T297" s="128"/>
      <c r="U297" s="128"/>
    </row>
    <row r="298" spans="1:21" ht="12.75">
      <c r="A298" s="59"/>
      <c r="B298" s="59"/>
      <c r="C298" s="128"/>
      <c r="D298" s="62"/>
      <c r="E298" s="128"/>
      <c r="F298" s="62"/>
      <c r="G298" s="59"/>
      <c r="H298" s="67"/>
      <c r="I298" s="128"/>
      <c r="J298" s="59"/>
      <c r="K298" s="59"/>
      <c r="L298" s="59"/>
      <c r="M298" s="59"/>
      <c r="N298" s="128"/>
      <c r="O298" s="128"/>
      <c r="P298" s="128"/>
      <c r="Q298" s="128"/>
      <c r="R298" s="128"/>
      <c r="S298" s="128"/>
      <c r="T298" s="128"/>
      <c r="U298" s="128"/>
    </row>
    <row r="299" spans="1:21" ht="12.75">
      <c r="A299" s="59"/>
      <c r="B299" s="59"/>
      <c r="C299" s="128"/>
      <c r="D299" s="62"/>
      <c r="E299" s="128"/>
      <c r="F299" s="62"/>
      <c r="G299" s="59"/>
      <c r="H299" s="67"/>
      <c r="I299" s="128"/>
      <c r="J299" s="59"/>
      <c r="K299" s="59"/>
      <c r="L299" s="59"/>
      <c r="M299" s="59"/>
      <c r="N299" s="128"/>
      <c r="O299" s="128"/>
      <c r="P299" s="128"/>
      <c r="Q299" s="128"/>
      <c r="R299" s="128"/>
      <c r="S299" s="128"/>
      <c r="T299" s="128"/>
      <c r="U299" s="128"/>
    </row>
    <row r="300" spans="1:21" ht="12.75">
      <c r="A300" s="59"/>
      <c r="B300" s="59"/>
      <c r="C300" s="128"/>
      <c r="D300" s="62"/>
      <c r="E300" s="128"/>
      <c r="F300" s="62"/>
      <c r="G300" s="59"/>
      <c r="H300" s="67"/>
      <c r="I300" s="128"/>
      <c r="J300" s="59"/>
      <c r="K300" s="59"/>
      <c r="L300" s="59"/>
      <c r="M300" s="59"/>
      <c r="N300" s="128"/>
      <c r="O300" s="128"/>
      <c r="P300" s="128"/>
      <c r="Q300" s="128"/>
      <c r="R300" s="128"/>
      <c r="S300" s="128"/>
      <c r="T300" s="128"/>
      <c r="U300" s="128"/>
    </row>
    <row r="301" spans="1:21" ht="12.75">
      <c r="A301" s="59"/>
      <c r="B301" s="59"/>
      <c r="C301" s="128"/>
      <c r="D301" s="62"/>
      <c r="E301" s="128"/>
      <c r="F301" s="62"/>
      <c r="G301" s="59"/>
      <c r="H301" s="67"/>
      <c r="I301" s="128"/>
      <c r="J301" s="59"/>
      <c r="K301" s="59"/>
      <c r="L301" s="59"/>
      <c r="M301" s="59"/>
      <c r="N301" s="128"/>
      <c r="O301" s="128"/>
      <c r="P301" s="128"/>
      <c r="Q301" s="128"/>
      <c r="R301" s="128"/>
      <c r="S301" s="128"/>
      <c r="T301" s="128"/>
      <c r="U301" s="128"/>
    </row>
    <row r="302" spans="1:21" ht="12.75">
      <c r="A302" s="59"/>
      <c r="B302" s="59"/>
      <c r="C302" s="128"/>
      <c r="D302" s="62"/>
      <c r="E302" s="128"/>
      <c r="F302" s="62"/>
      <c r="G302" s="59"/>
      <c r="H302" s="67"/>
      <c r="I302" s="128"/>
      <c r="J302" s="59"/>
      <c r="K302" s="59"/>
      <c r="L302" s="59"/>
      <c r="M302" s="59"/>
      <c r="N302" s="128"/>
      <c r="O302" s="128"/>
      <c r="P302" s="128"/>
      <c r="Q302" s="128"/>
      <c r="R302" s="128"/>
      <c r="S302" s="128"/>
      <c r="T302" s="128"/>
      <c r="U302" s="128"/>
    </row>
    <row r="303" spans="1:21" ht="12.75">
      <c r="A303" s="59"/>
      <c r="B303" s="59"/>
      <c r="C303" s="128"/>
      <c r="D303" s="62"/>
      <c r="E303" s="128"/>
      <c r="F303" s="62"/>
      <c r="G303" s="59"/>
      <c r="H303" s="67"/>
      <c r="I303" s="128"/>
      <c r="J303" s="59"/>
      <c r="K303" s="59"/>
      <c r="L303" s="59"/>
      <c r="M303" s="59"/>
      <c r="N303" s="128"/>
      <c r="O303" s="128"/>
      <c r="P303" s="128"/>
      <c r="Q303" s="128"/>
      <c r="R303" s="128"/>
      <c r="S303" s="128"/>
      <c r="T303" s="128"/>
      <c r="U303" s="128"/>
    </row>
    <row r="304" spans="1:21" ht="12.75">
      <c r="A304" s="59"/>
      <c r="B304" s="59"/>
      <c r="C304" s="128"/>
      <c r="D304" s="62"/>
      <c r="E304" s="128"/>
      <c r="F304" s="62"/>
      <c r="G304" s="59"/>
      <c r="H304" s="67"/>
      <c r="I304" s="128"/>
      <c r="J304" s="59"/>
      <c r="K304" s="59"/>
      <c r="L304" s="59"/>
      <c r="M304" s="59"/>
      <c r="N304" s="128"/>
      <c r="O304" s="128"/>
      <c r="P304" s="128"/>
      <c r="Q304" s="128"/>
      <c r="R304" s="128"/>
      <c r="S304" s="128"/>
      <c r="T304" s="128"/>
      <c r="U304" s="128"/>
    </row>
    <row r="305" spans="1:21" ht="12.75">
      <c r="A305" s="130"/>
      <c r="B305" s="130"/>
      <c r="C305" s="131"/>
      <c r="D305" s="62"/>
      <c r="E305" s="131"/>
      <c r="F305" s="62"/>
      <c r="G305" s="130"/>
      <c r="H305" s="67"/>
      <c r="I305" s="128"/>
      <c r="J305" s="130"/>
      <c r="K305" s="130"/>
      <c r="L305" s="130"/>
      <c r="M305" s="130"/>
      <c r="N305" s="128"/>
      <c r="O305" s="128"/>
      <c r="P305" s="128"/>
      <c r="Q305" s="128"/>
      <c r="R305" s="128"/>
      <c r="S305" s="128"/>
      <c r="T305" s="128"/>
      <c r="U305" s="128"/>
    </row>
    <row r="306" spans="1:21" ht="12.75">
      <c r="A306" s="59"/>
      <c r="B306" s="59"/>
      <c r="C306" s="128"/>
      <c r="D306" s="62"/>
      <c r="E306" s="128"/>
      <c r="F306" s="62"/>
      <c r="G306" s="59"/>
      <c r="H306" s="67"/>
      <c r="I306" s="128"/>
      <c r="J306" s="59"/>
      <c r="K306" s="59"/>
      <c r="L306" s="59"/>
      <c r="M306" s="59"/>
      <c r="N306" s="128"/>
      <c r="O306" s="128"/>
      <c r="P306" s="128"/>
      <c r="Q306" s="128"/>
      <c r="R306" s="128"/>
      <c r="S306" s="128"/>
      <c r="T306" s="128"/>
      <c r="U306" s="128"/>
    </row>
    <row r="307" spans="1:21" ht="12.75">
      <c r="A307" s="59"/>
      <c r="B307" s="59"/>
      <c r="C307" s="128"/>
      <c r="D307" s="62"/>
      <c r="E307" s="128"/>
      <c r="F307" s="62"/>
      <c r="G307" s="59"/>
      <c r="H307" s="67"/>
      <c r="I307" s="128"/>
      <c r="J307" s="59"/>
      <c r="K307" s="59"/>
      <c r="L307" s="59"/>
      <c r="M307" s="59"/>
      <c r="N307" s="128"/>
      <c r="O307" s="128"/>
      <c r="P307" s="128"/>
      <c r="Q307" s="128"/>
      <c r="R307" s="128"/>
      <c r="S307" s="128"/>
      <c r="T307" s="128"/>
      <c r="U307" s="128"/>
    </row>
    <row r="308" spans="1:21" ht="12.75">
      <c r="A308" s="59"/>
      <c r="B308" s="59"/>
      <c r="C308" s="128"/>
      <c r="D308" s="62"/>
      <c r="E308" s="128"/>
      <c r="F308" s="62"/>
      <c r="G308" s="59"/>
      <c r="H308" s="67"/>
      <c r="I308" s="128"/>
      <c r="J308" s="59"/>
      <c r="K308" s="59"/>
      <c r="L308" s="59"/>
      <c r="M308" s="59"/>
      <c r="N308" s="128"/>
      <c r="O308" s="128"/>
      <c r="P308" s="128"/>
      <c r="Q308" s="128"/>
      <c r="R308" s="128"/>
      <c r="S308" s="128"/>
      <c r="T308" s="128"/>
      <c r="U308" s="128"/>
    </row>
    <row r="309" spans="1:21" ht="12.75">
      <c r="A309" s="59"/>
      <c r="B309" s="59"/>
      <c r="C309" s="128"/>
      <c r="D309" s="62"/>
      <c r="E309" s="128"/>
      <c r="F309" s="62"/>
      <c r="G309" s="59"/>
      <c r="H309" s="67"/>
      <c r="I309" s="128"/>
      <c r="J309" s="59"/>
      <c r="K309" s="59"/>
      <c r="L309" s="59"/>
      <c r="M309" s="59"/>
      <c r="N309" s="128"/>
      <c r="O309" s="128"/>
      <c r="P309" s="128"/>
      <c r="Q309" s="128"/>
      <c r="R309" s="128"/>
      <c r="S309" s="128"/>
      <c r="T309" s="128"/>
      <c r="U309" s="128"/>
    </row>
    <row r="310" spans="1:21" ht="12.75">
      <c r="A310" s="62"/>
      <c r="B310" s="62"/>
      <c r="C310" s="128"/>
      <c r="D310" s="62"/>
      <c r="E310" s="128"/>
      <c r="F310" s="62"/>
      <c r="G310" s="62"/>
      <c r="H310" s="67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</row>
    <row r="311" spans="1:21" ht="12.75">
      <c r="A311" s="62"/>
      <c r="B311" s="62"/>
      <c r="C311" s="128"/>
      <c r="D311" s="62"/>
      <c r="E311" s="128"/>
      <c r="F311" s="62"/>
      <c r="G311" s="62"/>
      <c r="H311" s="67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</row>
    <row r="312" spans="1:21" ht="12.75">
      <c r="A312" s="59"/>
      <c r="B312" s="59"/>
      <c r="C312" s="128"/>
      <c r="D312" s="59"/>
      <c r="E312" s="128"/>
      <c r="F312" s="59"/>
      <c r="G312" s="59"/>
      <c r="H312" s="67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</row>
    <row r="313" spans="1:21" ht="12.75">
      <c r="A313" s="59"/>
      <c r="B313" s="59"/>
      <c r="C313" s="128"/>
      <c r="D313" s="59"/>
      <c r="E313" s="128"/>
      <c r="F313" s="59"/>
      <c r="G313" s="59"/>
      <c r="H313" s="67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</row>
    <row r="314" spans="1:21" ht="12.75">
      <c r="A314" s="59"/>
      <c r="B314" s="59"/>
      <c r="C314" s="128"/>
      <c r="D314" s="59"/>
      <c r="E314" s="128"/>
      <c r="F314" s="59"/>
      <c r="G314" s="59"/>
      <c r="H314" s="67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</row>
    <row r="315" spans="1:21" ht="12.75">
      <c r="A315" s="59"/>
      <c r="B315" s="59"/>
      <c r="C315" s="128"/>
      <c r="D315" s="59"/>
      <c r="E315" s="128"/>
      <c r="F315" s="59"/>
      <c r="G315" s="59"/>
      <c r="H315" s="67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</row>
    <row r="316" spans="1:21" ht="12.75">
      <c r="A316" s="59"/>
      <c r="B316" s="59"/>
      <c r="C316" s="128"/>
      <c r="D316" s="59"/>
      <c r="E316" s="128"/>
      <c r="F316" s="59"/>
      <c r="G316" s="59"/>
      <c r="H316" s="67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</row>
    <row r="317" spans="1:21" ht="12.75">
      <c r="A317" s="59"/>
      <c r="B317" s="59"/>
      <c r="C317" s="128"/>
      <c r="D317" s="59"/>
      <c r="E317" s="128"/>
      <c r="F317" s="59"/>
      <c r="G317" s="59"/>
      <c r="H317" s="67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</row>
    <row r="318" spans="1:21" ht="12.75">
      <c r="A318" s="59"/>
      <c r="B318" s="59"/>
      <c r="C318" s="128"/>
      <c r="D318" s="59"/>
      <c r="E318" s="128"/>
      <c r="F318" s="59"/>
      <c r="G318" s="59"/>
      <c r="H318" s="67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</row>
    <row r="319" spans="1:21" ht="12.75">
      <c r="A319" s="59"/>
      <c r="B319" s="59"/>
      <c r="C319" s="128"/>
      <c r="D319" s="59"/>
      <c r="E319" s="128"/>
      <c r="F319" s="59"/>
      <c r="G319" s="59"/>
      <c r="H319" s="67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</row>
    <row r="320" spans="1:21" ht="12.75">
      <c r="A320" s="59"/>
      <c r="B320" s="59"/>
      <c r="C320" s="128"/>
      <c r="D320" s="59"/>
      <c r="E320" s="128"/>
      <c r="F320" s="59"/>
      <c r="G320" s="59"/>
      <c r="H320" s="67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</row>
    <row r="321" spans="1:21" ht="12.75">
      <c r="A321" s="59"/>
      <c r="B321" s="59"/>
      <c r="C321" s="128"/>
      <c r="D321" s="59"/>
      <c r="E321" s="128"/>
      <c r="F321" s="59"/>
      <c r="G321" s="59"/>
      <c r="H321" s="67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</row>
    <row r="322" spans="1:21" ht="12.75">
      <c r="A322" s="59"/>
      <c r="B322" s="59"/>
      <c r="C322" s="128"/>
      <c r="D322" s="59"/>
      <c r="E322" s="128"/>
      <c r="F322" s="59"/>
      <c r="G322" s="59"/>
      <c r="H322" s="67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</row>
    <row r="323" spans="1:21" ht="12.75">
      <c r="A323" s="59"/>
      <c r="B323" s="59"/>
      <c r="C323" s="128"/>
      <c r="D323" s="59"/>
      <c r="E323" s="128"/>
      <c r="F323" s="59"/>
      <c r="G323" s="59"/>
      <c r="H323" s="67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</row>
    <row r="324" spans="1:21" ht="12.75">
      <c r="A324" s="59"/>
      <c r="B324" s="59"/>
      <c r="C324" s="128"/>
      <c r="D324" s="59"/>
      <c r="E324" s="128"/>
      <c r="F324" s="59"/>
      <c r="G324" s="59"/>
      <c r="H324" s="67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</row>
    <row r="325" spans="1:21" ht="12.75">
      <c r="A325" s="59"/>
      <c r="B325" s="59"/>
      <c r="C325" s="128"/>
      <c r="D325" s="59"/>
      <c r="E325" s="128"/>
      <c r="F325" s="59"/>
      <c r="G325" s="59"/>
      <c r="H325" s="67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</row>
    <row r="326" spans="1:21" ht="12.75">
      <c r="A326" s="59"/>
      <c r="B326" s="59"/>
      <c r="C326" s="128"/>
      <c r="D326" s="59"/>
      <c r="E326" s="128"/>
      <c r="F326" s="59"/>
      <c r="G326" s="59"/>
      <c r="H326" s="67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</row>
    <row r="327" spans="1:21" ht="12.75">
      <c r="A327" s="59"/>
      <c r="B327" s="59"/>
      <c r="C327" s="128"/>
      <c r="D327" s="59"/>
      <c r="E327" s="128"/>
      <c r="F327" s="59"/>
      <c r="G327" s="59"/>
      <c r="H327" s="67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</row>
    <row r="328" spans="1:21" ht="16.5" customHeight="1">
      <c r="A328" s="59"/>
      <c r="B328" s="59"/>
      <c r="C328" s="128"/>
      <c r="D328" s="59"/>
      <c r="E328" s="128"/>
      <c r="F328" s="59"/>
      <c r="G328" s="59"/>
      <c r="H328" s="67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</row>
    <row r="329" spans="1:21" ht="12.75">
      <c r="A329" s="59"/>
      <c r="B329" s="59"/>
      <c r="C329" s="128"/>
      <c r="D329" s="59"/>
      <c r="E329" s="128"/>
      <c r="F329" s="59"/>
      <c r="G329" s="59"/>
      <c r="H329" s="67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</row>
    <row r="330" spans="1:21" ht="12.75">
      <c r="A330" s="59"/>
      <c r="B330" s="59"/>
      <c r="C330" s="128"/>
      <c r="D330" s="59"/>
      <c r="E330" s="128"/>
      <c r="F330" s="59"/>
      <c r="G330" s="59"/>
      <c r="H330" s="67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</row>
    <row r="331" spans="1:21" ht="12.75">
      <c r="A331" s="59"/>
      <c r="B331" s="59"/>
      <c r="C331" s="128"/>
      <c r="D331" s="59"/>
      <c r="E331" s="128"/>
      <c r="F331" s="59"/>
      <c r="G331" s="59"/>
      <c r="H331" s="67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</row>
    <row r="332" spans="1:21" ht="12.75">
      <c r="A332" s="59"/>
      <c r="B332" s="59"/>
      <c r="C332" s="128"/>
      <c r="D332" s="59"/>
      <c r="E332" s="128"/>
      <c r="F332" s="59"/>
      <c r="G332" s="59"/>
      <c r="H332" s="67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</row>
    <row r="333" spans="1:21" ht="12.75">
      <c r="A333" s="59"/>
      <c r="B333" s="59"/>
      <c r="C333" s="128"/>
      <c r="D333" s="59"/>
      <c r="E333" s="128"/>
      <c r="F333" s="59"/>
      <c r="G333" s="59"/>
      <c r="H333" s="67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</row>
    <row r="334" spans="1:21" ht="12.75">
      <c r="A334" s="59"/>
      <c r="B334" s="59"/>
      <c r="C334" s="128"/>
      <c r="D334" s="59"/>
      <c r="E334" s="128"/>
      <c r="F334" s="59"/>
      <c r="G334" s="59"/>
      <c r="H334" s="67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</row>
    <row r="335" spans="1:21" ht="12.75">
      <c r="A335" s="59"/>
      <c r="B335" s="59"/>
      <c r="C335" s="128"/>
      <c r="D335" s="59"/>
      <c r="E335" s="128"/>
      <c r="F335" s="59"/>
      <c r="G335" s="59"/>
      <c r="H335" s="67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</row>
    <row r="336" spans="1:21" ht="12.75">
      <c r="A336" s="59"/>
      <c r="B336" s="59"/>
      <c r="C336" s="128"/>
      <c r="D336" s="59"/>
      <c r="E336" s="128"/>
      <c r="F336" s="59"/>
      <c r="G336" s="59"/>
      <c r="H336" s="67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</row>
    <row r="337" spans="1:21" ht="12.75">
      <c r="A337" s="59"/>
      <c r="B337" s="59"/>
      <c r="C337" s="128"/>
      <c r="D337" s="59"/>
      <c r="E337" s="128"/>
      <c r="F337" s="59"/>
      <c r="G337" s="59"/>
      <c r="H337" s="67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</row>
    <row r="338" spans="1:21" ht="12.75">
      <c r="A338" s="59"/>
      <c r="B338" s="59"/>
      <c r="C338" s="128"/>
      <c r="D338" s="59"/>
      <c r="E338" s="128"/>
      <c r="F338" s="59"/>
      <c r="G338" s="59"/>
      <c r="H338" s="67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</row>
    <row r="339" spans="1:21" ht="12.75">
      <c r="A339" s="59"/>
      <c r="B339" s="59"/>
      <c r="C339" s="128"/>
      <c r="D339" s="59"/>
      <c r="E339" s="128"/>
      <c r="F339" s="59"/>
      <c r="G339" s="59"/>
      <c r="H339" s="67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</row>
    <row r="340" spans="1:21" ht="12.75">
      <c r="A340" s="59"/>
      <c r="B340" s="59"/>
      <c r="C340" s="128"/>
      <c r="D340" s="59"/>
      <c r="E340" s="128"/>
      <c r="F340" s="59"/>
      <c r="G340" s="59"/>
      <c r="H340" s="67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</row>
    <row r="341" spans="1:21" ht="12.75">
      <c r="A341" s="59"/>
      <c r="B341" s="59"/>
      <c r="C341" s="128"/>
      <c r="D341" s="59"/>
      <c r="E341" s="128"/>
      <c r="F341" s="59"/>
      <c r="G341" s="59"/>
      <c r="H341" s="67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</row>
    <row r="342" spans="1:21" ht="12.75">
      <c r="A342" s="59"/>
      <c r="B342" s="59"/>
      <c r="C342" s="128"/>
      <c r="D342" s="59"/>
      <c r="E342" s="128"/>
      <c r="F342" s="59"/>
      <c r="G342" s="59"/>
      <c r="H342" s="67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</row>
    <row r="343" spans="1:21" ht="12.75">
      <c r="A343" s="59"/>
      <c r="B343" s="59"/>
      <c r="C343" s="128"/>
      <c r="D343" s="59"/>
      <c r="E343" s="128"/>
      <c r="F343" s="59"/>
      <c r="G343" s="59"/>
      <c r="H343" s="67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</row>
    <row r="344" spans="1:21" ht="12.75">
      <c r="A344" s="59"/>
      <c r="B344" s="59"/>
      <c r="C344" s="128"/>
      <c r="D344" s="59"/>
      <c r="E344" s="128"/>
      <c r="F344" s="59"/>
      <c r="G344" s="59"/>
      <c r="H344" s="67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</row>
    <row r="345" spans="1:21" ht="12.75">
      <c r="A345" s="59"/>
      <c r="B345" s="59"/>
      <c r="C345" s="128"/>
      <c r="D345" s="59"/>
      <c r="E345" s="128"/>
      <c r="F345" s="59"/>
      <c r="G345" s="59"/>
      <c r="H345" s="67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</row>
    <row r="346" spans="1:21" ht="12.75">
      <c r="A346" s="59"/>
      <c r="B346" s="59"/>
      <c r="C346" s="128"/>
      <c r="D346" s="59"/>
      <c r="E346" s="128"/>
      <c r="F346" s="59"/>
      <c r="G346" s="59"/>
      <c r="H346" s="67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</row>
    <row r="347" spans="1:21" ht="12.75">
      <c r="A347" s="59"/>
      <c r="B347" s="59"/>
      <c r="C347" s="128"/>
      <c r="D347" s="59"/>
      <c r="E347" s="128"/>
      <c r="F347" s="59"/>
      <c r="G347" s="59"/>
      <c r="H347" s="67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</row>
    <row r="348" spans="1:21" ht="12.75">
      <c r="A348" s="59"/>
      <c r="B348" s="59"/>
      <c r="C348" s="128"/>
      <c r="D348" s="59"/>
      <c r="E348" s="128"/>
      <c r="F348" s="59"/>
      <c r="G348" s="59"/>
      <c r="H348" s="67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</row>
    <row r="349" spans="1:21" ht="12.75">
      <c r="A349" s="59"/>
      <c r="B349" s="59"/>
      <c r="C349" s="128"/>
      <c r="D349" s="59"/>
      <c r="E349" s="128"/>
      <c r="F349" s="59"/>
      <c r="G349" s="59"/>
      <c r="H349" s="67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</row>
    <row r="350" spans="1:21" ht="12.75">
      <c r="A350" s="59"/>
      <c r="B350" s="59"/>
      <c r="C350" s="128"/>
      <c r="D350" s="59"/>
      <c r="E350" s="128"/>
      <c r="F350" s="59"/>
      <c r="G350" s="59"/>
      <c r="H350" s="67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</row>
    <row r="351" spans="1:21" ht="12.75">
      <c r="A351" s="59"/>
      <c r="B351" s="59"/>
      <c r="C351" s="128"/>
      <c r="D351" s="59"/>
      <c r="E351" s="128"/>
      <c r="F351" s="59"/>
      <c r="G351" s="59"/>
      <c r="H351" s="67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</row>
    <row r="352" spans="1:21" ht="12.75">
      <c r="A352" s="59"/>
      <c r="B352" s="59"/>
      <c r="C352" s="128"/>
      <c r="D352" s="59"/>
      <c r="E352" s="128"/>
      <c r="F352" s="59"/>
      <c r="G352" s="59"/>
      <c r="H352" s="67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</row>
    <row r="353" spans="1:21" ht="12.75">
      <c r="A353" s="59"/>
      <c r="B353" s="59"/>
      <c r="C353" s="128"/>
      <c r="D353" s="59"/>
      <c r="E353" s="128"/>
      <c r="F353" s="59"/>
      <c r="G353" s="59"/>
      <c r="H353" s="67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</row>
    <row r="354" spans="1:21" ht="12.75">
      <c r="A354" s="59"/>
      <c r="B354" s="59"/>
      <c r="C354" s="128"/>
      <c r="D354" s="59"/>
      <c r="E354" s="128"/>
      <c r="F354" s="59"/>
      <c r="G354" s="59"/>
      <c r="H354" s="67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</row>
    <row r="355" spans="1:21" ht="12.75">
      <c r="A355" s="59"/>
      <c r="B355" s="59"/>
      <c r="C355" s="128"/>
      <c r="D355" s="59"/>
      <c r="E355" s="128"/>
      <c r="F355" s="59"/>
      <c r="G355" s="59"/>
      <c r="H355" s="67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</row>
    <row r="356" spans="1:21" ht="12.75">
      <c r="A356" s="59"/>
      <c r="B356" s="59"/>
      <c r="C356" s="128"/>
      <c r="D356" s="59"/>
      <c r="E356" s="128"/>
      <c r="F356" s="59"/>
      <c r="G356" s="59"/>
      <c r="H356" s="67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</row>
    <row r="357" spans="1:21" ht="12.75">
      <c r="A357" s="59"/>
      <c r="B357" s="59"/>
      <c r="C357" s="128"/>
      <c r="D357" s="59"/>
      <c r="E357" s="128"/>
      <c r="F357" s="59"/>
      <c r="G357" s="59"/>
      <c r="H357" s="67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</row>
    <row r="358" spans="1:21" ht="12.75">
      <c r="A358" s="59"/>
      <c r="B358" s="59"/>
      <c r="C358" s="128"/>
      <c r="D358" s="59"/>
      <c r="E358" s="128"/>
      <c r="F358" s="59"/>
      <c r="G358" s="59"/>
      <c r="H358" s="67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</row>
    <row r="359" spans="1:21" ht="12.75">
      <c r="A359" s="59"/>
      <c r="B359" s="59"/>
      <c r="C359" s="128"/>
      <c r="D359" s="59"/>
      <c r="E359" s="128"/>
      <c r="F359" s="59"/>
      <c r="G359" s="59"/>
      <c r="H359" s="67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</row>
    <row r="360" spans="1:21" ht="12.75">
      <c r="A360" s="59"/>
      <c r="B360" s="59"/>
      <c r="C360" s="128"/>
      <c r="D360" s="59"/>
      <c r="E360" s="128"/>
      <c r="F360" s="59"/>
      <c r="G360" s="59"/>
      <c r="H360" s="67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</row>
    <row r="361" spans="1:21" ht="12.75">
      <c r="A361" s="59"/>
      <c r="B361" s="59"/>
      <c r="C361" s="128"/>
      <c r="D361" s="59"/>
      <c r="E361" s="128"/>
      <c r="F361" s="59"/>
      <c r="G361" s="59"/>
      <c r="H361" s="67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</row>
    <row r="362" spans="1:21" ht="12.75">
      <c r="A362" s="59"/>
      <c r="B362" s="59"/>
      <c r="C362" s="128"/>
      <c r="D362" s="59"/>
      <c r="E362" s="128"/>
      <c r="F362" s="59"/>
      <c r="G362" s="59"/>
      <c r="H362" s="67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</row>
    <row r="363" spans="1:21" ht="12.75">
      <c r="A363" s="59"/>
      <c r="B363" s="59"/>
      <c r="C363" s="128"/>
      <c r="D363" s="59"/>
      <c r="E363" s="128"/>
      <c r="F363" s="59"/>
      <c r="G363" s="59"/>
      <c r="H363" s="67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</row>
    <row r="364" spans="1:21" ht="12.75">
      <c r="A364" s="59"/>
      <c r="B364" s="59"/>
      <c r="C364" s="128"/>
      <c r="D364" s="59"/>
      <c r="E364" s="128"/>
      <c r="F364" s="59"/>
      <c r="G364" s="59"/>
      <c r="H364" s="67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</row>
    <row r="365" spans="1:21" ht="12.75">
      <c r="A365" s="59"/>
      <c r="B365" s="59"/>
      <c r="C365" s="128"/>
      <c r="D365" s="59"/>
      <c r="E365" s="128"/>
      <c r="F365" s="59"/>
      <c r="G365" s="59"/>
      <c r="H365" s="67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</row>
    <row r="366" spans="1:21" ht="12.75">
      <c r="A366" s="59"/>
      <c r="B366" s="59"/>
      <c r="C366" s="128"/>
      <c r="D366" s="59"/>
      <c r="E366" s="128"/>
      <c r="F366" s="59"/>
      <c r="G366" s="59"/>
      <c r="H366" s="67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</row>
    <row r="367" spans="1:21" ht="12.75">
      <c r="A367" s="59"/>
      <c r="B367" s="59"/>
      <c r="C367" s="128"/>
      <c r="D367" s="59"/>
      <c r="E367" s="128"/>
      <c r="F367" s="59"/>
      <c r="G367" s="59"/>
      <c r="H367" s="67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</row>
    <row r="368" spans="1:21" ht="12.75">
      <c r="A368" s="59"/>
      <c r="B368" s="59"/>
      <c r="C368" s="128"/>
      <c r="D368" s="59"/>
      <c r="E368" s="128"/>
      <c r="F368" s="59"/>
      <c r="G368" s="59"/>
      <c r="H368" s="67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</row>
    <row r="369" spans="1:21" ht="12.75">
      <c r="A369" s="59"/>
      <c r="B369" s="59"/>
      <c r="C369" s="128"/>
      <c r="D369" s="59"/>
      <c r="E369" s="128"/>
      <c r="F369" s="59"/>
      <c r="G369" s="59"/>
      <c r="H369" s="67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</row>
    <row r="370" spans="1:21" ht="12.75">
      <c r="A370" s="59"/>
      <c r="B370" s="59"/>
      <c r="C370" s="128"/>
      <c r="D370" s="59"/>
      <c r="E370" s="128"/>
      <c r="F370" s="59"/>
      <c r="G370" s="59"/>
      <c r="H370" s="67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</row>
    <row r="371" spans="1:21" ht="12.75">
      <c r="A371" s="59"/>
      <c r="B371" s="59"/>
      <c r="C371" s="128"/>
      <c r="D371" s="59"/>
      <c r="E371" s="128"/>
      <c r="F371" s="59"/>
      <c r="G371" s="59"/>
      <c r="H371" s="67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</row>
    <row r="372" spans="1:21" ht="12.75">
      <c r="A372" s="59"/>
      <c r="B372" s="59"/>
      <c r="C372" s="128"/>
      <c r="D372" s="59"/>
      <c r="E372" s="128"/>
      <c r="F372" s="59"/>
      <c r="G372" s="59"/>
      <c r="H372" s="67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</row>
    <row r="373" spans="1:21" ht="12.75">
      <c r="A373" s="59"/>
      <c r="B373" s="59"/>
      <c r="C373" s="128"/>
      <c r="D373" s="59"/>
      <c r="E373" s="128"/>
      <c r="F373" s="59"/>
      <c r="G373" s="59"/>
      <c r="H373" s="67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</row>
    <row r="374" spans="1:21" ht="12.75">
      <c r="A374" s="59"/>
      <c r="B374" s="59"/>
      <c r="C374" s="128"/>
      <c r="D374" s="59"/>
      <c r="E374" s="128"/>
      <c r="F374" s="59"/>
      <c r="G374" s="59"/>
      <c r="H374" s="67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</row>
    <row r="375" spans="1:21" ht="12.75">
      <c r="A375" s="59"/>
      <c r="B375" s="59"/>
      <c r="C375" s="128"/>
      <c r="D375" s="59"/>
      <c r="E375" s="128"/>
      <c r="F375" s="59"/>
      <c r="G375" s="59"/>
      <c r="H375" s="67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</row>
    <row r="376" spans="1:21" ht="12.75">
      <c r="A376" s="59"/>
      <c r="B376" s="59"/>
      <c r="C376" s="128"/>
      <c r="D376" s="59"/>
      <c r="E376" s="128"/>
      <c r="F376" s="59"/>
      <c r="G376" s="59"/>
      <c r="H376" s="67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</row>
    <row r="377" spans="1:21" ht="12.75">
      <c r="A377" s="59"/>
      <c r="B377" s="59"/>
      <c r="C377" s="128"/>
      <c r="D377" s="59"/>
      <c r="E377" s="128"/>
      <c r="F377" s="59"/>
      <c r="G377" s="59"/>
      <c r="H377" s="67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</row>
    <row r="378" spans="1:21" ht="12.75">
      <c r="A378" s="59"/>
      <c r="B378" s="59"/>
      <c r="C378" s="128"/>
      <c r="D378" s="59"/>
      <c r="E378" s="128"/>
      <c r="F378" s="59"/>
      <c r="G378" s="59"/>
      <c r="H378" s="67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</row>
    <row r="379" spans="1:21" ht="12.75">
      <c r="A379" s="59"/>
      <c r="B379" s="59"/>
      <c r="C379" s="128"/>
      <c r="D379" s="59"/>
      <c r="E379" s="128"/>
      <c r="F379" s="59"/>
      <c r="G379" s="59"/>
      <c r="H379" s="67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</row>
    <row r="380" spans="1:21" ht="12.75">
      <c r="A380" s="59"/>
      <c r="B380" s="59"/>
      <c r="C380" s="128"/>
      <c r="D380" s="59"/>
      <c r="E380" s="128"/>
      <c r="F380" s="59"/>
      <c r="G380" s="59"/>
      <c r="H380" s="67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</row>
    <row r="381" spans="1:21" ht="12.75">
      <c r="A381" s="59"/>
      <c r="B381" s="59"/>
      <c r="C381" s="128"/>
      <c r="D381" s="59"/>
      <c r="E381" s="128"/>
      <c r="F381" s="59"/>
      <c r="G381" s="59"/>
      <c r="H381" s="67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</row>
    <row r="382" spans="1:21" ht="12.75">
      <c r="A382" s="59"/>
      <c r="B382" s="59"/>
      <c r="C382" s="128"/>
      <c r="D382" s="59"/>
      <c r="E382" s="128"/>
      <c r="F382" s="59"/>
      <c r="G382" s="59"/>
      <c r="H382" s="67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</row>
    <row r="383" spans="1:21" ht="12.75">
      <c r="A383" s="59"/>
      <c r="B383" s="59"/>
      <c r="C383" s="128"/>
      <c r="D383" s="59"/>
      <c r="E383" s="128"/>
      <c r="F383" s="59"/>
      <c r="G383" s="59"/>
      <c r="H383" s="67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</row>
    <row r="384" spans="1:21" ht="12.75">
      <c r="A384" s="59"/>
      <c r="B384" s="59"/>
      <c r="C384" s="128"/>
      <c r="D384" s="59"/>
      <c r="E384" s="128"/>
      <c r="F384" s="59"/>
      <c r="G384" s="59"/>
      <c r="H384" s="67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</row>
    <row r="385" spans="1:21" ht="12.75">
      <c r="A385" s="59"/>
      <c r="B385" s="59"/>
      <c r="C385" s="128"/>
      <c r="D385" s="59"/>
      <c r="E385" s="128"/>
      <c r="F385" s="59"/>
      <c r="G385" s="59"/>
      <c r="H385" s="67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</row>
    <row r="386" spans="1:21" ht="12.75">
      <c r="A386" s="59"/>
      <c r="B386" s="59"/>
      <c r="C386" s="128"/>
      <c r="D386" s="59"/>
      <c r="E386" s="128"/>
      <c r="F386" s="59"/>
      <c r="G386" s="59"/>
      <c r="H386" s="67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</row>
    <row r="387" spans="1:21" ht="12.75">
      <c r="A387" s="59"/>
      <c r="B387" s="59"/>
      <c r="C387" s="128"/>
      <c r="D387" s="59"/>
      <c r="E387" s="128"/>
      <c r="F387" s="59"/>
      <c r="G387" s="59"/>
      <c r="H387" s="67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</row>
    <row r="388" spans="1:21" ht="12.75">
      <c r="A388" s="59"/>
      <c r="B388" s="59"/>
      <c r="C388" s="128"/>
      <c r="D388" s="59"/>
      <c r="E388" s="128"/>
      <c r="F388" s="59"/>
      <c r="G388" s="59"/>
      <c r="H388" s="67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</row>
    <row r="389" spans="1:21" ht="12.75">
      <c r="A389" s="59"/>
      <c r="B389" s="59"/>
      <c r="C389" s="128"/>
      <c r="D389" s="59"/>
      <c r="E389" s="128"/>
      <c r="F389" s="59"/>
      <c r="G389" s="59"/>
      <c r="H389" s="67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</row>
    <row r="390" spans="1:21" ht="12.75">
      <c r="A390" s="59"/>
      <c r="B390" s="59"/>
      <c r="C390" s="128"/>
      <c r="D390" s="59"/>
      <c r="E390" s="128"/>
      <c r="F390" s="59"/>
      <c r="G390" s="59"/>
      <c r="H390" s="67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</row>
    <row r="391" spans="1:21" ht="12.75">
      <c r="A391" s="59"/>
      <c r="B391" s="59"/>
      <c r="C391" s="128"/>
      <c r="D391" s="59"/>
      <c r="E391" s="128"/>
      <c r="F391" s="59"/>
      <c r="G391" s="59"/>
      <c r="H391" s="67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</row>
    <row r="392" spans="1:21" ht="12.75">
      <c r="A392" s="59"/>
      <c r="B392" s="59"/>
      <c r="C392" s="128"/>
      <c r="D392" s="59"/>
      <c r="E392" s="128"/>
      <c r="F392" s="59"/>
      <c r="G392" s="59"/>
      <c r="H392" s="67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</row>
    <row r="393" spans="1:21" ht="12.75">
      <c r="A393" s="59"/>
      <c r="B393" s="59"/>
      <c r="C393" s="128"/>
      <c r="D393" s="59"/>
      <c r="E393" s="128"/>
      <c r="F393" s="59"/>
      <c r="G393" s="59"/>
      <c r="H393" s="67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</row>
    <row r="394" spans="1:21" ht="12.75">
      <c r="A394" s="59"/>
      <c r="B394" s="59"/>
      <c r="C394" s="128"/>
      <c r="D394" s="59"/>
      <c r="E394" s="128"/>
      <c r="F394" s="59"/>
      <c r="G394" s="59"/>
      <c r="H394" s="67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</row>
    <row r="395" spans="1:21" ht="12.75">
      <c r="A395" s="59"/>
      <c r="B395" s="59"/>
      <c r="C395" s="128"/>
      <c r="D395" s="59"/>
      <c r="E395" s="128"/>
      <c r="F395" s="59"/>
      <c r="G395" s="59"/>
      <c r="H395" s="67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</row>
    <row r="396" spans="1:21" ht="12.75">
      <c r="A396" s="59"/>
      <c r="B396" s="59"/>
      <c r="C396" s="128"/>
      <c r="D396" s="59"/>
      <c r="E396" s="128"/>
      <c r="F396" s="59"/>
      <c r="G396" s="59"/>
      <c r="H396" s="67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</row>
    <row r="397" spans="1:21" ht="12.75">
      <c r="A397" s="59"/>
      <c r="B397" s="59"/>
      <c r="C397" s="128"/>
      <c r="D397" s="59"/>
      <c r="E397" s="128"/>
      <c r="F397" s="59"/>
      <c r="G397" s="59"/>
      <c r="H397" s="67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</row>
    <row r="398" spans="1:21" ht="12.75">
      <c r="A398" s="59"/>
      <c r="B398" s="59"/>
      <c r="C398" s="128"/>
      <c r="D398" s="59"/>
      <c r="E398" s="128"/>
      <c r="F398" s="59"/>
      <c r="G398" s="59"/>
      <c r="H398" s="67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</row>
    <row r="399" spans="1:21" ht="12.75">
      <c r="A399" s="59"/>
      <c r="B399" s="59"/>
      <c r="C399" s="128"/>
      <c r="D399" s="59"/>
      <c r="E399" s="128"/>
      <c r="F399" s="59"/>
      <c r="G399" s="59"/>
      <c r="H399" s="67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</row>
    <row r="400" spans="1:21" ht="12.75">
      <c r="A400" s="59"/>
      <c r="B400" s="59"/>
      <c r="C400" s="128"/>
      <c r="D400" s="59"/>
      <c r="E400" s="128"/>
      <c r="F400" s="59"/>
      <c r="G400" s="59"/>
      <c r="H400" s="67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</row>
    <row r="401" spans="1:21" ht="12.75">
      <c r="A401" s="59"/>
      <c r="B401" s="59"/>
      <c r="C401" s="128"/>
      <c r="D401" s="59"/>
      <c r="E401" s="128"/>
      <c r="F401" s="59"/>
      <c r="G401" s="59"/>
      <c r="H401" s="67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</row>
    <row r="402" spans="1:21" ht="12.75">
      <c r="A402" s="59"/>
      <c r="B402" s="59"/>
      <c r="C402" s="128"/>
      <c r="D402" s="59"/>
      <c r="E402" s="128"/>
      <c r="F402" s="59"/>
      <c r="G402" s="59"/>
      <c r="H402" s="67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</row>
    <row r="403" spans="1:21" ht="12.75">
      <c r="A403" s="59"/>
      <c r="B403" s="59"/>
      <c r="C403" s="128"/>
      <c r="D403" s="59"/>
      <c r="E403" s="128"/>
      <c r="F403" s="59"/>
      <c r="G403" s="59"/>
      <c r="H403" s="67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</row>
    <row r="404" spans="1:21" ht="12.75">
      <c r="A404" s="59"/>
      <c r="B404" s="59"/>
      <c r="C404" s="128"/>
      <c r="D404" s="59"/>
      <c r="E404" s="128"/>
      <c r="F404" s="59"/>
      <c r="G404" s="59"/>
      <c r="H404" s="67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</row>
    <row r="405" spans="1:21" ht="12.75">
      <c r="A405" s="59"/>
      <c r="B405" s="59"/>
      <c r="C405" s="128"/>
      <c r="D405" s="59"/>
      <c r="E405" s="128"/>
      <c r="F405" s="59"/>
      <c r="G405" s="59"/>
      <c r="H405" s="67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</row>
    <row r="406" spans="1:21" ht="12.75">
      <c r="A406" s="59"/>
      <c r="B406" s="59"/>
      <c r="C406" s="128"/>
      <c r="D406" s="59"/>
      <c r="E406" s="128"/>
      <c r="F406" s="59"/>
      <c r="G406" s="59"/>
      <c r="H406" s="67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</row>
    <row r="407" spans="1:21" ht="12.75">
      <c r="A407" s="59"/>
      <c r="B407" s="59"/>
      <c r="C407" s="128"/>
      <c r="D407" s="59"/>
      <c r="E407" s="128"/>
      <c r="F407" s="59"/>
      <c r="G407" s="59"/>
      <c r="H407" s="67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</row>
    <row r="408" spans="1:21" ht="12.75">
      <c r="A408" s="59"/>
      <c r="B408" s="59"/>
      <c r="C408" s="128"/>
      <c r="D408" s="59"/>
      <c r="E408" s="128"/>
      <c r="F408" s="59"/>
      <c r="G408" s="59"/>
      <c r="H408" s="67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</row>
    <row r="409" spans="1:21" ht="12.75">
      <c r="A409" s="59"/>
      <c r="B409" s="59"/>
      <c r="C409" s="128"/>
      <c r="D409" s="59"/>
      <c r="E409" s="128"/>
      <c r="F409" s="59"/>
      <c r="G409" s="59"/>
      <c r="H409" s="67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</row>
    <row r="410" spans="1:21" ht="12.75">
      <c r="A410" s="59"/>
      <c r="B410" s="59"/>
      <c r="C410" s="128"/>
      <c r="D410" s="59"/>
      <c r="E410" s="128"/>
      <c r="F410" s="59"/>
      <c r="G410" s="59"/>
      <c r="H410" s="67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</row>
    <row r="411" spans="1:21" ht="12.75">
      <c r="A411" s="59"/>
      <c r="B411" s="59"/>
      <c r="C411" s="128"/>
      <c r="D411" s="59"/>
      <c r="E411" s="128"/>
      <c r="F411" s="59"/>
      <c r="G411" s="59"/>
      <c r="H411" s="67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</row>
    <row r="412" spans="1:21" ht="12.75">
      <c r="A412" s="59"/>
      <c r="B412" s="59"/>
      <c r="C412" s="128"/>
      <c r="D412" s="59"/>
      <c r="E412" s="128"/>
      <c r="F412" s="59"/>
      <c r="G412" s="59"/>
      <c r="H412" s="67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</row>
    <row r="413" spans="1:21" ht="12.75">
      <c r="A413" s="59"/>
      <c r="B413" s="59"/>
      <c r="C413" s="128"/>
      <c r="D413" s="59"/>
      <c r="E413" s="128"/>
      <c r="F413" s="59"/>
      <c r="G413" s="59"/>
      <c r="H413" s="67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</row>
    <row r="414" spans="1:21" ht="12.75">
      <c r="A414" s="59"/>
      <c r="B414" s="59"/>
      <c r="C414" s="128"/>
      <c r="D414" s="59"/>
      <c r="E414" s="128"/>
      <c r="F414" s="59"/>
      <c r="G414" s="59"/>
      <c r="H414" s="67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</row>
    <row r="415" spans="1:21" ht="12.75">
      <c r="A415" s="59"/>
      <c r="B415" s="59"/>
      <c r="C415" s="128"/>
      <c r="D415" s="59"/>
      <c r="E415" s="128"/>
      <c r="F415" s="59"/>
      <c r="G415" s="59"/>
      <c r="H415" s="67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</row>
    <row r="416" spans="1:21" ht="12.75">
      <c r="A416" s="59"/>
      <c r="B416" s="59"/>
      <c r="C416" s="128"/>
      <c r="D416" s="59"/>
      <c r="E416" s="128"/>
      <c r="F416" s="59"/>
      <c r="G416" s="59"/>
      <c r="H416" s="67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</row>
    <row r="417" spans="1:21" ht="12.75">
      <c r="A417" s="59"/>
      <c r="B417" s="59"/>
      <c r="C417" s="128"/>
      <c r="D417" s="59"/>
      <c r="E417" s="128"/>
      <c r="F417" s="59"/>
      <c r="G417" s="59"/>
      <c r="H417" s="67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</row>
    <row r="418" spans="1:21" ht="12.75">
      <c r="A418" s="59"/>
      <c r="B418" s="59"/>
      <c r="C418" s="128"/>
      <c r="D418" s="59"/>
      <c r="E418" s="128"/>
      <c r="F418" s="59"/>
      <c r="G418" s="59"/>
      <c r="H418" s="67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</row>
    <row r="419" spans="1:21" ht="12.75">
      <c r="A419" s="59"/>
      <c r="B419" s="59"/>
      <c r="C419" s="128"/>
      <c r="D419" s="59"/>
      <c r="E419" s="128"/>
      <c r="F419" s="59"/>
      <c r="G419" s="59"/>
      <c r="H419" s="67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</row>
    <row r="420" spans="1:21" ht="12.75">
      <c r="A420" s="59"/>
      <c r="B420" s="59"/>
      <c r="C420" s="128"/>
      <c r="D420" s="59"/>
      <c r="E420" s="128"/>
      <c r="F420" s="59"/>
      <c r="G420" s="59"/>
      <c r="H420" s="67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</row>
    <row r="421" spans="1:21" ht="12.75">
      <c r="A421" s="59"/>
      <c r="B421" s="59"/>
      <c r="C421" s="128"/>
      <c r="D421" s="59"/>
      <c r="E421" s="128"/>
      <c r="F421" s="59"/>
      <c r="G421" s="59"/>
      <c r="H421" s="67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</row>
    <row r="422" spans="1:21" ht="12.75">
      <c r="A422" s="59"/>
      <c r="B422" s="59"/>
      <c r="C422" s="128"/>
      <c r="D422" s="59"/>
      <c r="E422" s="128"/>
      <c r="F422" s="59"/>
      <c r="G422" s="59"/>
      <c r="H422" s="67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</row>
    <row r="423" spans="1:21" ht="12.75">
      <c r="A423" s="59"/>
      <c r="B423" s="59"/>
      <c r="C423" s="128"/>
      <c r="D423" s="59"/>
      <c r="E423" s="128"/>
      <c r="F423" s="59"/>
      <c r="G423" s="59"/>
      <c r="H423" s="67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</row>
    <row r="424" spans="1:21" ht="12.75">
      <c r="A424" s="59"/>
      <c r="B424" s="59"/>
      <c r="C424" s="128"/>
      <c r="D424" s="59"/>
      <c r="E424" s="128"/>
      <c r="F424" s="59"/>
      <c r="G424" s="59"/>
      <c r="H424" s="67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</row>
    <row r="425" spans="1:21" ht="12.75">
      <c r="A425" s="59"/>
      <c r="B425" s="59"/>
      <c r="C425" s="128"/>
      <c r="D425" s="59"/>
      <c r="E425" s="128"/>
      <c r="F425" s="59"/>
      <c r="G425" s="59"/>
      <c r="H425" s="67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</row>
    <row r="426" spans="1:21" ht="12.75">
      <c r="A426" s="59"/>
      <c r="B426" s="59"/>
      <c r="C426" s="128"/>
      <c r="D426" s="59"/>
      <c r="E426" s="128"/>
      <c r="F426" s="59"/>
      <c r="G426" s="59"/>
      <c r="H426" s="67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</row>
    <row r="427" spans="1:21" ht="12.75">
      <c r="A427" s="59"/>
      <c r="B427" s="59"/>
      <c r="C427" s="128"/>
      <c r="D427" s="59"/>
      <c r="E427" s="128"/>
      <c r="F427" s="59"/>
      <c r="G427" s="59"/>
      <c r="H427" s="67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</row>
    <row r="428" spans="1:21" ht="12.75">
      <c r="A428" s="59"/>
      <c r="B428" s="59"/>
      <c r="C428" s="128"/>
      <c r="D428" s="59"/>
      <c r="E428" s="128"/>
      <c r="F428" s="59"/>
      <c r="G428" s="59"/>
      <c r="H428" s="67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</row>
    <row r="429" spans="1:21" ht="12.75">
      <c r="A429" s="59"/>
      <c r="B429" s="59"/>
      <c r="C429" s="128"/>
      <c r="D429" s="59"/>
      <c r="E429" s="128"/>
      <c r="F429" s="59"/>
      <c r="G429" s="59"/>
      <c r="H429" s="67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</row>
    <row r="430" spans="1:21" ht="12.75">
      <c r="A430" s="59"/>
      <c r="B430" s="59"/>
      <c r="C430" s="128"/>
      <c r="D430" s="59"/>
      <c r="E430" s="128"/>
      <c r="F430" s="59"/>
      <c r="G430" s="59"/>
      <c r="H430" s="67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</row>
    <row r="431" spans="1:21" ht="12.75">
      <c r="A431" s="59"/>
      <c r="B431" s="59"/>
      <c r="C431" s="128"/>
      <c r="D431" s="59"/>
      <c r="E431" s="128"/>
      <c r="F431" s="59"/>
      <c r="G431" s="59"/>
      <c r="H431" s="67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</row>
    <row r="432" spans="1:21" ht="12.75">
      <c r="A432" s="59"/>
      <c r="B432" s="59"/>
      <c r="C432" s="128"/>
      <c r="D432" s="59"/>
      <c r="E432" s="128"/>
      <c r="F432" s="59"/>
      <c r="G432" s="59"/>
      <c r="H432" s="67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</row>
    <row r="433" spans="1:21" ht="12.75">
      <c r="A433" s="59"/>
      <c r="B433" s="59"/>
      <c r="C433" s="128"/>
      <c r="D433" s="59"/>
      <c r="E433" s="128"/>
      <c r="F433" s="59"/>
      <c r="G433" s="59"/>
      <c r="H433" s="67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</row>
    <row r="434" spans="1:21" ht="12.75">
      <c r="A434" s="59"/>
      <c r="B434" s="59"/>
      <c r="C434" s="128"/>
      <c r="D434" s="59"/>
      <c r="E434" s="128"/>
      <c r="F434" s="59"/>
      <c r="G434" s="59"/>
      <c r="H434" s="67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</row>
    <row r="435" spans="1:21" ht="12.75">
      <c r="A435" s="59"/>
      <c r="B435" s="59"/>
      <c r="C435" s="128"/>
      <c r="D435" s="59"/>
      <c r="E435" s="128"/>
      <c r="F435" s="59"/>
      <c r="G435" s="59"/>
      <c r="H435" s="67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</row>
    <row r="436" spans="1:21" ht="12.75">
      <c r="A436" s="59"/>
      <c r="B436" s="59"/>
      <c r="C436" s="128"/>
      <c r="D436" s="59"/>
      <c r="E436" s="128"/>
      <c r="F436" s="59"/>
      <c r="G436" s="59"/>
      <c r="H436" s="67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</row>
    <row r="437" spans="1:21" ht="12.75">
      <c r="A437" s="59"/>
      <c r="B437" s="59"/>
      <c r="C437" s="128"/>
      <c r="D437" s="59"/>
      <c r="E437" s="128"/>
      <c r="F437" s="59"/>
      <c r="G437" s="59"/>
      <c r="H437" s="67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</row>
    <row r="438" spans="1:21" ht="12.75">
      <c r="A438" s="59"/>
      <c r="B438" s="59"/>
      <c r="C438" s="128"/>
      <c r="D438" s="59"/>
      <c r="E438" s="128"/>
      <c r="F438" s="59"/>
      <c r="G438" s="59"/>
      <c r="H438" s="67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</row>
    <row r="439" spans="1:21" ht="12.75">
      <c r="A439" s="59"/>
      <c r="B439" s="59"/>
      <c r="C439" s="128"/>
      <c r="D439" s="59"/>
      <c r="E439" s="128"/>
      <c r="F439" s="59"/>
      <c r="G439" s="59"/>
      <c r="H439" s="67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</row>
    <row r="440" spans="1:21" ht="12.75">
      <c r="A440" s="59"/>
      <c r="B440" s="59"/>
      <c r="C440" s="128"/>
      <c r="D440" s="59"/>
      <c r="E440" s="128"/>
      <c r="F440" s="59"/>
      <c r="G440" s="59"/>
      <c r="H440" s="67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</row>
    <row r="441" spans="1:21" ht="12.75">
      <c r="A441" s="59"/>
      <c r="B441" s="59"/>
      <c r="C441" s="128"/>
      <c r="D441" s="59"/>
      <c r="E441" s="128"/>
      <c r="F441" s="59"/>
      <c r="G441" s="59"/>
      <c r="H441" s="67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</row>
    <row r="442" spans="1:21" ht="12.75">
      <c r="A442" s="59"/>
      <c r="B442" s="59"/>
      <c r="C442" s="128"/>
      <c r="D442" s="59"/>
      <c r="E442" s="128"/>
      <c r="F442" s="59"/>
      <c r="G442" s="59"/>
      <c r="H442" s="67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</row>
    <row r="443" spans="1:21" ht="12.75">
      <c r="A443" s="59"/>
      <c r="B443" s="59"/>
      <c r="C443" s="128"/>
      <c r="D443" s="59"/>
      <c r="E443" s="128"/>
      <c r="F443" s="59"/>
      <c r="G443" s="59"/>
      <c r="H443" s="67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</row>
    <row r="444" spans="1:21" ht="12.75">
      <c r="A444" s="59"/>
      <c r="B444" s="59"/>
      <c r="C444" s="128"/>
      <c r="D444" s="59"/>
      <c r="E444" s="128"/>
      <c r="F444" s="59"/>
      <c r="G444" s="59"/>
      <c r="H444" s="67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</row>
    <row r="445" spans="1:21" ht="12.75">
      <c r="A445" s="59"/>
      <c r="B445" s="59"/>
      <c r="C445" s="128"/>
      <c r="D445" s="59"/>
      <c r="E445" s="128"/>
      <c r="F445" s="59"/>
      <c r="G445" s="59"/>
      <c r="H445" s="67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</row>
    <row r="446" spans="1:21" ht="12.75">
      <c r="A446" s="59"/>
      <c r="B446" s="59"/>
      <c r="C446" s="128"/>
      <c r="D446" s="59"/>
      <c r="E446" s="128"/>
      <c r="F446" s="59"/>
      <c r="G446" s="59"/>
      <c r="H446" s="67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</row>
    <row r="447" spans="1:21" ht="12.75">
      <c r="A447" s="59"/>
      <c r="B447" s="59"/>
      <c r="C447" s="128"/>
      <c r="D447" s="59"/>
      <c r="E447" s="128"/>
      <c r="F447" s="59"/>
      <c r="G447" s="59"/>
      <c r="H447" s="67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</row>
    <row r="448" spans="1:21" ht="12.75">
      <c r="A448" s="59"/>
      <c r="B448" s="59"/>
      <c r="C448" s="128"/>
      <c r="D448" s="59"/>
      <c r="E448" s="128"/>
      <c r="F448" s="59"/>
      <c r="G448" s="59"/>
      <c r="H448" s="67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</row>
    <row r="449" spans="1:21" ht="12.75">
      <c r="A449" s="59"/>
      <c r="B449" s="59"/>
      <c r="C449" s="128"/>
      <c r="D449" s="59"/>
      <c r="E449" s="128"/>
      <c r="F449" s="59"/>
      <c r="G449" s="59"/>
      <c r="H449" s="67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</row>
    <row r="450" spans="1:21" ht="12.75">
      <c r="A450" s="59"/>
      <c r="B450" s="59"/>
      <c r="C450" s="128"/>
      <c r="D450" s="59"/>
      <c r="E450" s="128"/>
      <c r="F450" s="59"/>
      <c r="G450" s="59"/>
      <c r="H450" s="67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</row>
    <row r="451" spans="1:21" ht="12.75">
      <c r="A451" s="59"/>
      <c r="B451" s="59"/>
      <c r="C451" s="128"/>
      <c r="D451" s="59"/>
      <c r="E451" s="128"/>
      <c r="F451" s="59"/>
      <c r="G451" s="59"/>
      <c r="H451" s="67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</row>
    <row r="452" spans="1:21" ht="12.75">
      <c r="A452" s="59"/>
      <c r="B452" s="59"/>
      <c r="C452" s="128"/>
      <c r="D452" s="59"/>
      <c r="E452" s="128"/>
      <c r="F452" s="59"/>
      <c r="G452" s="59"/>
      <c r="H452" s="67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</row>
    <row r="453" spans="1:21" ht="12.75">
      <c r="A453" s="59"/>
      <c r="B453" s="59"/>
      <c r="C453" s="128"/>
      <c r="D453" s="59"/>
      <c r="E453" s="128"/>
      <c r="F453" s="59"/>
      <c r="G453" s="59"/>
      <c r="H453" s="67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</row>
    <row r="454" spans="1:21" ht="12.75">
      <c r="A454" s="59"/>
      <c r="B454" s="59"/>
      <c r="C454" s="128"/>
      <c r="D454" s="59"/>
      <c r="E454" s="128"/>
      <c r="F454" s="59"/>
      <c r="G454" s="59"/>
      <c r="H454" s="67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</row>
    <row r="455" spans="1:21" ht="12.75">
      <c r="A455" s="59"/>
      <c r="B455" s="59"/>
      <c r="C455" s="128"/>
      <c r="D455" s="59"/>
      <c r="E455" s="128"/>
      <c r="F455" s="59"/>
      <c r="G455" s="59"/>
      <c r="H455" s="67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</row>
    <row r="456" spans="1:21" ht="12.75">
      <c r="A456" s="59"/>
      <c r="B456" s="59"/>
      <c r="C456" s="128"/>
      <c r="D456" s="59"/>
      <c r="E456" s="128"/>
      <c r="F456" s="59"/>
      <c r="G456" s="59"/>
      <c r="H456" s="67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</row>
    <row r="457" spans="1:21" ht="12.75">
      <c r="A457" s="59"/>
      <c r="B457" s="59"/>
      <c r="C457" s="128"/>
      <c r="D457" s="59"/>
      <c r="E457" s="128"/>
      <c r="F457" s="59"/>
      <c r="G457" s="59"/>
      <c r="H457" s="67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</row>
    <row r="458" spans="1:21" ht="12.75">
      <c r="A458" s="59"/>
      <c r="B458" s="59"/>
      <c r="C458" s="128"/>
      <c r="D458" s="59"/>
      <c r="E458" s="128"/>
      <c r="F458" s="59"/>
      <c r="G458" s="59"/>
      <c r="H458" s="67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</row>
    <row r="459" spans="1:21" ht="12.75">
      <c r="A459" s="59"/>
      <c r="B459" s="59"/>
      <c r="C459" s="128"/>
      <c r="D459" s="59"/>
      <c r="E459" s="128"/>
      <c r="F459" s="59"/>
      <c r="G459" s="59"/>
      <c r="H459" s="67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</row>
    <row r="460" spans="1:21" ht="12.75">
      <c r="A460" s="59"/>
      <c r="B460" s="59"/>
      <c r="C460" s="128"/>
      <c r="D460" s="59"/>
      <c r="E460" s="128"/>
      <c r="F460" s="59"/>
      <c r="G460" s="59"/>
      <c r="H460" s="67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</row>
    <row r="461" spans="1:21" ht="12.75">
      <c r="A461" s="59"/>
      <c r="B461" s="59"/>
      <c r="C461" s="128"/>
      <c r="D461" s="59"/>
      <c r="E461" s="128"/>
      <c r="F461" s="59"/>
      <c r="G461" s="59"/>
      <c r="H461" s="67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</row>
    <row r="462" spans="1:21" ht="12.75">
      <c r="A462" s="59"/>
      <c r="B462" s="59"/>
      <c r="C462" s="128"/>
      <c r="D462" s="59"/>
      <c r="E462" s="128"/>
      <c r="F462" s="59"/>
      <c r="G462" s="59"/>
      <c r="H462" s="67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</row>
    <row r="463" spans="1:21" ht="12.75">
      <c r="A463" s="59"/>
      <c r="B463" s="59"/>
      <c r="C463" s="128"/>
      <c r="D463" s="59"/>
      <c r="E463" s="128"/>
      <c r="F463" s="59"/>
      <c r="G463" s="59"/>
      <c r="H463" s="67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</row>
    <row r="464" spans="1:21" ht="12.75">
      <c r="A464" s="59"/>
      <c r="B464" s="59"/>
      <c r="C464" s="128"/>
      <c r="D464" s="59"/>
      <c r="E464" s="128"/>
      <c r="F464" s="59"/>
      <c r="G464" s="59"/>
      <c r="H464" s="67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</row>
    <row r="465" spans="1:21" ht="12.75">
      <c r="A465" s="59"/>
      <c r="B465" s="59"/>
      <c r="C465" s="128"/>
      <c r="D465" s="59"/>
      <c r="E465" s="128"/>
      <c r="F465" s="59"/>
      <c r="G465" s="59"/>
      <c r="H465" s="67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</row>
    <row r="466" spans="1:21" ht="12.75">
      <c r="A466" s="59"/>
      <c r="B466" s="59"/>
      <c r="C466" s="128"/>
      <c r="D466" s="59"/>
      <c r="E466" s="128"/>
      <c r="F466" s="59"/>
      <c r="G466" s="59"/>
      <c r="H466" s="67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</row>
    <row r="467" spans="1:21" ht="12.75">
      <c r="A467" s="59"/>
      <c r="B467" s="59"/>
      <c r="C467" s="128"/>
      <c r="D467" s="59"/>
      <c r="E467" s="128"/>
      <c r="F467" s="59"/>
      <c r="G467" s="59"/>
      <c r="H467" s="67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</row>
    <row r="468" spans="1:21" ht="12.75">
      <c r="A468" s="59"/>
      <c r="B468" s="59"/>
      <c r="C468" s="128"/>
      <c r="D468" s="59"/>
      <c r="E468" s="128"/>
      <c r="F468" s="59"/>
      <c r="G468" s="59"/>
      <c r="H468" s="67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</row>
    <row r="469" spans="1:21" ht="12.75">
      <c r="A469" s="59"/>
      <c r="B469" s="59"/>
      <c r="C469" s="128"/>
      <c r="D469" s="59"/>
      <c r="E469" s="128"/>
      <c r="F469" s="59"/>
      <c r="G469" s="59"/>
      <c r="H469" s="67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</row>
    <row r="470" spans="1:21" ht="12.75">
      <c r="A470" s="59"/>
      <c r="B470" s="59"/>
      <c r="C470" s="128"/>
      <c r="D470" s="59"/>
      <c r="E470" s="128"/>
      <c r="F470" s="59"/>
      <c r="G470" s="59"/>
      <c r="H470" s="67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</row>
    <row r="471" spans="1:21" ht="12.75">
      <c r="A471" s="59"/>
      <c r="B471" s="59"/>
      <c r="C471" s="128"/>
      <c r="D471" s="59"/>
      <c r="E471" s="128"/>
      <c r="F471" s="59"/>
      <c r="G471" s="59"/>
      <c r="H471" s="67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</row>
    <row r="472" spans="1:21" ht="12.75">
      <c r="A472" s="59"/>
      <c r="B472" s="59"/>
      <c r="C472" s="128"/>
      <c r="D472" s="59"/>
      <c r="E472" s="128"/>
      <c r="F472" s="59"/>
      <c r="G472" s="59"/>
      <c r="H472" s="67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</row>
    <row r="473" spans="1:21" ht="12.75">
      <c r="A473" s="59"/>
      <c r="B473" s="59"/>
      <c r="C473" s="128"/>
      <c r="D473" s="59"/>
      <c r="E473" s="128"/>
      <c r="F473" s="59"/>
      <c r="G473" s="59"/>
      <c r="H473" s="67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</row>
    <row r="474" spans="1:21" ht="12.75">
      <c r="A474" s="59"/>
      <c r="B474" s="59"/>
      <c r="C474" s="128"/>
      <c r="D474" s="59"/>
      <c r="E474" s="128"/>
      <c r="F474" s="59"/>
      <c r="G474" s="59"/>
      <c r="H474" s="67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</row>
    <row r="475" spans="1:21" ht="12.75">
      <c r="A475" s="59"/>
      <c r="B475" s="59"/>
      <c r="C475" s="128"/>
      <c r="D475" s="59"/>
      <c r="E475" s="128"/>
      <c r="F475" s="59"/>
      <c r="G475" s="59"/>
      <c r="H475" s="67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</row>
    <row r="476" spans="1:21" ht="12.75">
      <c r="A476" s="59"/>
      <c r="B476" s="59"/>
      <c r="C476" s="128"/>
      <c r="D476" s="59"/>
      <c r="E476" s="128"/>
      <c r="F476" s="59"/>
      <c r="G476" s="59"/>
      <c r="H476" s="67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</row>
    <row r="477" spans="1:21" ht="12.75">
      <c r="A477" s="59"/>
      <c r="B477" s="59"/>
      <c r="C477" s="128"/>
      <c r="D477" s="59"/>
      <c r="E477" s="128"/>
      <c r="F477" s="59"/>
      <c r="G477" s="59"/>
      <c r="H477" s="67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</row>
    <row r="478" spans="1:21" ht="12.75">
      <c r="A478" s="59"/>
      <c r="B478" s="59"/>
      <c r="C478" s="128"/>
      <c r="D478" s="59"/>
      <c r="E478" s="128"/>
      <c r="F478" s="59"/>
      <c r="G478" s="59"/>
      <c r="H478" s="67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</row>
    <row r="479" spans="1:21" ht="12.75">
      <c r="A479" s="59"/>
      <c r="B479" s="59"/>
      <c r="C479" s="128"/>
      <c r="D479" s="59"/>
      <c r="E479" s="128"/>
      <c r="F479" s="59"/>
      <c r="G479" s="59"/>
      <c r="H479" s="67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</row>
    <row r="480" spans="1:21" ht="12.75">
      <c r="A480" s="59"/>
      <c r="B480" s="59"/>
      <c r="C480" s="128"/>
      <c r="D480" s="59"/>
      <c r="E480" s="128"/>
      <c r="F480" s="59"/>
      <c r="G480" s="59"/>
      <c r="H480" s="67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</row>
    <row r="481" spans="1:21" ht="12.75">
      <c r="A481" s="59"/>
      <c r="B481" s="59"/>
      <c r="C481" s="128"/>
      <c r="D481" s="59"/>
      <c r="E481" s="128"/>
      <c r="F481" s="59"/>
      <c r="G481" s="59"/>
      <c r="H481" s="67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</row>
    <row r="482" spans="1:21" ht="12.75">
      <c r="A482" s="59"/>
      <c r="B482" s="59"/>
      <c r="C482" s="128"/>
      <c r="D482" s="59"/>
      <c r="E482" s="128"/>
      <c r="F482" s="59"/>
      <c r="G482" s="59"/>
      <c r="H482" s="67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</row>
    <row r="483" spans="1:21" ht="12.75">
      <c r="A483" s="59"/>
      <c r="B483" s="59"/>
      <c r="C483" s="128"/>
      <c r="D483" s="59"/>
      <c r="E483" s="128"/>
      <c r="F483" s="59"/>
      <c r="G483" s="59"/>
      <c r="H483" s="67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</row>
    <row r="484" spans="1:21" ht="12.75">
      <c r="A484" s="59"/>
      <c r="B484" s="59"/>
      <c r="C484" s="128"/>
      <c r="D484" s="59"/>
      <c r="E484" s="128"/>
      <c r="F484" s="59"/>
      <c r="G484" s="59"/>
      <c r="H484" s="67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</row>
    <row r="485" spans="1:21" ht="12.75">
      <c r="A485" s="59"/>
      <c r="B485" s="59"/>
      <c r="C485" s="128"/>
      <c r="D485" s="59"/>
      <c r="E485" s="128"/>
      <c r="F485" s="59"/>
      <c r="G485" s="59"/>
      <c r="H485" s="67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</row>
    <row r="486" spans="1:21" ht="12.75">
      <c r="A486" s="59"/>
      <c r="B486" s="59"/>
      <c r="C486" s="128"/>
      <c r="D486" s="59"/>
      <c r="E486" s="128"/>
      <c r="F486" s="59"/>
      <c r="G486" s="59"/>
      <c r="H486" s="67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</row>
    <row r="487" spans="1:21" ht="12.75">
      <c r="A487" s="59"/>
      <c r="B487" s="59"/>
      <c r="C487" s="128"/>
      <c r="D487" s="59"/>
      <c r="E487" s="128"/>
      <c r="F487" s="59"/>
      <c r="G487" s="59"/>
      <c r="H487" s="67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</row>
    <row r="488" spans="1:21" ht="12.75">
      <c r="A488" s="59"/>
      <c r="B488" s="59"/>
      <c r="C488" s="128"/>
      <c r="D488" s="59"/>
      <c r="E488" s="128"/>
      <c r="F488" s="59"/>
      <c r="G488" s="59"/>
      <c r="H488" s="67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</row>
    <row r="489" spans="1:21" ht="12.75">
      <c r="A489" s="59"/>
      <c r="B489" s="59"/>
      <c r="C489" s="128"/>
      <c r="D489" s="59"/>
      <c r="E489" s="128"/>
      <c r="F489" s="59"/>
      <c r="G489" s="59"/>
      <c r="H489" s="67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</row>
    <row r="490" spans="1:21" ht="12.75">
      <c r="A490" s="59"/>
      <c r="B490" s="59"/>
      <c r="C490" s="128"/>
      <c r="D490" s="59"/>
      <c r="E490" s="128"/>
      <c r="F490" s="59"/>
      <c r="G490" s="59"/>
      <c r="H490" s="67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</row>
    <row r="491" spans="1:21" ht="12.75">
      <c r="A491" s="59"/>
      <c r="B491" s="59"/>
      <c r="C491" s="128"/>
      <c r="D491" s="59"/>
      <c r="E491" s="128"/>
      <c r="F491" s="59"/>
      <c r="G491" s="59"/>
      <c r="H491" s="67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</row>
    <row r="492" spans="1:21" ht="12.75">
      <c r="A492" s="59"/>
      <c r="B492" s="59"/>
      <c r="C492" s="128"/>
      <c r="D492" s="59"/>
      <c r="E492" s="128"/>
      <c r="F492" s="59"/>
      <c r="G492" s="59"/>
      <c r="H492" s="67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</row>
    <row r="493" spans="1:21" ht="12.75">
      <c r="A493" s="59"/>
      <c r="B493" s="59"/>
      <c r="C493" s="128"/>
      <c r="D493" s="59"/>
      <c r="E493" s="128"/>
      <c r="F493" s="59"/>
      <c r="G493" s="59"/>
      <c r="H493" s="67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</row>
    <row r="494" spans="1:21" ht="12.75">
      <c r="A494" s="59"/>
      <c r="B494" s="59"/>
      <c r="C494" s="128"/>
      <c r="D494" s="59"/>
      <c r="E494" s="128"/>
      <c r="F494" s="59"/>
      <c r="G494" s="59"/>
      <c r="H494" s="67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</row>
    <row r="495" spans="1:21" ht="12.75">
      <c r="A495" s="59"/>
      <c r="B495" s="59"/>
      <c r="C495" s="128"/>
      <c r="D495" s="59"/>
      <c r="E495" s="128"/>
      <c r="F495" s="59"/>
      <c r="G495" s="59"/>
      <c r="H495" s="67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</row>
    <row r="496" spans="1:21" ht="12.75">
      <c r="A496" s="59"/>
      <c r="B496" s="59"/>
      <c r="C496" s="128"/>
      <c r="D496" s="59"/>
      <c r="E496" s="128"/>
      <c r="F496" s="59"/>
      <c r="G496" s="59"/>
      <c r="H496" s="67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</row>
    <row r="497" spans="1:21" ht="12.75">
      <c r="A497" s="59"/>
      <c r="B497" s="59"/>
      <c r="C497" s="128"/>
      <c r="D497" s="59"/>
      <c r="E497" s="128"/>
      <c r="F497" s="59"/>
      <c r="G497" s="59"/>
      <c r="H497" s="67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</row>
    <row r="498" spans="1:21" ht="12.75">
      <c r="A498" s="59"/>
      <c r="B498" s="59"/>
      <c r="C498" s="128"/>
      <c r="D498" s="59"/>
      <c r="E498" s="128"/>
      <c r="F498" s="59"/>
      <c r="G498" s="59"/>
      <c r="H498" s="67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</row>
    <row r="499" spans="1:21" ht="12.75">
      <c r="A499" s="59"/>
      <c r="B499" s="59"/>
      <c r="C499" s="128"/>
      <c r="D499" s="59"/>
      <c r="E499" s="128"/>
      <c r="F499" s="59"/>
      <c r="G499" s="59"/>
      <c r="H499" s="67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</row>
    <row r="500" spans="1:21" ht="12.75">
      <c r="A500" s="59"/>
      <c r="B500" s="59"/>
      <c r="C500" s="128"/>
      <c r="D500" s="59"/>
      <c r="E500" s="128"/>
      <c r="F500" s="59"/>
      <c r="G500" s="59"/>
      <c r="H500" s="67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</row>
    <row r="501" spans="1:21" ht="12.75">
      <c r="A501" s="59"/>
      <c r="B501" s="59"/>
      <c r="C501" s="128"/>
      <c r="D501" s="59"/>
      <c r="E501" s="128"/>
      <c r="F501" s="59"/>
      <c r="G501" s="59"/>
      <c r="H501" s="67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</row>
    <row r="502" spans="1:21" ht="12.75">
      <c r="A502" s="59"/>
      <c r="B502" s="59"/>
      <c r="C502" s="128"/>
      <c r="D502" s="59"/>
      <c r="E502" s="128"/>
      <c r="F502" s="59"/>
      <c r="G502" s="59"/>
      <c r="H502" s="67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</row>
    <row r="503" spans="1:21" ht="12.75">
      <c r="A503" s="59"/>
      <c r="B503" s="59"/>
      <c r="C503" s="128"/>
      <c r="D503" s="59"/>
      <c r="E503" s="128"/>
      <c r="F503" s="59"/>
      <c r="G503" s="59"/>
      <c r="H503" s="67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</row>
    <row r="504" spans="1:21" ht="12.75">
      <c r="A504" s="59"/>
      <c r="B504" s="59"/>
      <c r="C504" s="128"/>
      <c r="D504" s="59"/>
      <c r="E504" s="128"/>
      <c r="F504" s="59"/>
      <c r="G504" s="59"/>
      <c r="H504" s="67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</row>
    <row r="505" spans="1:21" ht="12.75">
      <c r="A505" s="59"/>
      <c r="B505" s="59"/>
      <c r="C505" s="128"/>
      <c r="D505" s="59"/>
      <c r="E505" s="128"/>
      <c r="F505" s="59"/>
      <c r="G505" s="59"/>
      <c r="H505" s="67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</row>
    <row r="506" spans="1:21" ht="12.75">
      <c r="A506" s="59"/>
      <c r="B506" s="59"/>
      <c r="C506" s="128"/>
      <c r="D506" s="59"/>
      <c r="E506" s="128"/>
      <c r="F506" s="59"/>
      <c r="G506" s="59"/>
      <c r="H506" s="67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</row>
    <row r="507" spans="1:21" ht="12.75">
      <c r="A507" s="59"/>
      <c r="B507" s="59"/>
      <c r="C507" s="128"/>
      <c r="D507" s="59"/>
      <c r="E507" s="128"/>
      <c r="F507" s="59"/>
      <c r="G507" s="59"/>
      <c r="H507" s="67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</row>
    <row r="508" spans="1:21" ht="12.75">
      <c r="A508" s="59"/>
      <c r="B508" s="59"/>
      <c r="C508" s="128"/>
      <c r="D508" s="59"/>
      <c r="E508" s="128"/>
      <c r="F508" s="59"/>
      <c r="G508" s="59"/>
      <c r="H508" s="67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</row>
    <row r="509" spans="1:21" ht="12.75">
      <c r="A509" s="59"/>
      <c r="B509" s="59"/>
      <c r="C509" s="128"/>
      <c r="D509" s="59"/>
      <c r="E509" s="128"/>
      <c r="F509" s="59"/>
      <c r="G509" s="59"/>
      <c r="H509" s="67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</row>
    <row r="510" spans="1:21" ht="12.75">
      <c r="A510" s="59"/>
      <c r="B510" s="59"/>
      <c r="C510" s="128"/>
      <c r="D510" s="59"/>
      <c r="E510" s="128"/>
      <c r="F510" s="59"/>
      <c r="G510" s="59"/>
      <c r="H510" s="67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</row>
    <row r="511" spans="1:21" ht="12.75">
      <c r="A511" s="59"/>
      <c r="B511" s="59"/>
      <c r="C511" s="128"/>
      <c r="D511" s="59"/>
      <c r="E511" s="128"/>
      <c r="F511" s="59"/>
      <c r="G511" s="59"/>
      <c r="H511" s="67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</row>
    <row r="512" spans="1:21" ht="12.75">
      <c r="A512" s="59"/>
      <c r="B512" s="59"/>
      <c r="C512" s="128"/>
      <c r="D512" s="59"/>
      <c r="E512" s="128"/>
      <c r="F512" s="59"/>
      <c r="G512" s="59"/>
      <c r="H512" s="67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</row>
    <row r="513" spans="1:21" ht="12.75">
      <c r="A513" s="59"/>
      <c r="B513" s="59"/>
      <c r="C513" s="128"/>
      <c r="D513" s="59"/>
      <c r="E513" s="128"/>
      <c r="F513" s="59"/>
      <c r="G513" s="59"/>
      <c r="H513" s="67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</row>
    <row r="514" spans="1:21" ht="12.75">
      <c r="A514" s="59"/>
      <c r="B514" s="59"/>
      <c r="C514" s="128"/>
      <c r="D514" s="59"/>
      <c r="E514" s="128"/>
      <c r="F514" s="59"/>
      <c r="G514" s="59"/>
      <c r="H514" s="67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</row>
    <row r="515" spans="1:21" ht="12.75">
      <c r="A515" s="59"/>
      <c r="B515" s="59"/>
      <c r="C515" s="128"/>
      <c r="D515" s="59"/>
      <c r="E515" s="128"/>
      <c r="F515" s="59"/>
      <c r="G515" s="59"/>
      <c r="H515" s="67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</row>
    <row r="516" spans="1:21" ht="12.75">
      <c r="A516" s="59"/>
      <c r="B516" s="59"/>
      <c r="C516" s="128"/>
      <c r="D516" s="59"/>
      <c r="E516" s="128"/>
      <c r="F516" s="59"/>
      <c r="G516" s="59"/>
      <c r="H516" s="67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</row>
    <row r="517" spans="1:21" ht="12.75">
      <c r="A517" s="59"/>
      <c r="B517" s="59"/>
      <c r="C517" s="128"/>
      <c r="D517" s="59"/>
      <c r="E517" s="128"/>
      <c r="F517" s="59"/>
      <c r="G517" s="59"/>
      <c r="H517" s="67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</row>
    <row r="518" spans="1:21" ht="12.75">
      <c r="A518" s="59"/>
      <c r="B518" s="59"/>
      <c r="C518" s="128"/>
      <c r="D518" s="59"/>
      <c r="E518" s="128"/>
      <c r="F518" s="59"/>
      <c r="G518" s="59"/>
      <c r="H518" s="67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</row>
    <row r="519" spans="1:21" ht="12.75">
      <c r="A519" s="59"/>
      <c r="B519" s="59"/>
      <c r="C519" s="128"/>
      <c r="D519" s="59"/>
      <c r="E519" s="128"/>
      <c r="F519" s="59"/>
      <c r="G519" s="59"/>
      <c r="H519" s="67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</row>
    <row r="520" spans="1:21" ht="12.75">
      <c r="A520" s="59"/>
      <c r="B520" s="59"/>
      <c r="C520" s="128"/>
      <c r="D520" s="59"/>
      <c r="E520" s="128"/>
      <c r="F520" s="59"/>
      <c r="G520" s="59"/>
      <c r="H520" s="67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</row>
    <row r="521" spans="1:21" ht="12.75">
      <c r="A521" s="59"/>
      <c r="B521" s="59"/>
      <c r="C521" s="128"/>
      <c r="D521" s="59"/>
      <c r="E521" s="128"/>
      <c r="F521" s="59"/>
      <c r="G521" s="59"/>
      <c r="H521" s="67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</row>
    <row r="522" spans="1:21" ht="12.75">
      <c r="A522" s="59"/>
      <c r="B522" s="59"/>
      <c r="C522" s="128"/>
      <c r="D522" s="59"/>
      <c r="E522" s="128"/>
      <c r="F522" s="59"/>
      <c r="G522" s="59"/>
      <c r="H522" s="67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</row>
    <row r="523" spans="1:21" ht="12.75">
      <c r="A523" s="59"/>
      <c r="B523" s="59"/>
      <c r="C523" s="128"/>
      <c r="D523" s="59"/>
      <c r="E523" s="128"/>
      <c r="F523" s="59"/>
      <c r="G523" s="59"/>
      <c r="H523" s="67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</row>
    <row r="524" spans="1:21" ht="12.75">
      <c r="A524" s="59"/>
      <c r="B524" s="59"/>
      <c r="C524" s="128"/>
      <c r="D524" s="59"/>
      <c r="E524" s="128"/>
      <c r="F524" s="59"/>
      <c r="G524" s="59"/>
      <c r="H524" s="67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</row>
    <row r="525" spans="1:21" ht="12.75">
      <c r="A525" s="59"/>
      <c r="B525" s="59"/>
      <c r="C525" s="128"/>
      <c r="D525" s="59"/>
      <c r="E525" s="128"/>
      <c r="F525" s="59"/>
      <c r="G525" s="59"/>
      <c r="H525" s="67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</row>
    <row r="526" spans="1:21" ht="12.75">
      <c r="A526" s="59"/>
      <c r="B526" s="59"/>
      <c r="C526" s="128"/>
      <c r="D526" s="59"/>
      <c r="E526" s="128"/>
      <c r="F526" s="59"/>
      <c r="G526" s="59"/>
      <c r="H526" s="67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</row>
    <row r="527" spans="1:21" ht="12.75">
      <c r="A527" s="59"/>
      <c r="B527" s="59"/>
      <c r="C527" s="128"/>
      <c r="D527" s="59"/>
      <c r="E527" s="128"/>
      <c r="F527" s="59"/>
      <c r="G527" s="59"/>
      <c r="H527" s="67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</row>
    <row r="528" spans="1:21" ht="12.75">
      <c r="A528" s="59"/>
      <c r="B528" s="59"/>
      <c r="C528" s="128"/>
      <c r="D528" s="59"/>
      <c r="E528" s="128"/>
      <c r="F528" s="59"/>
      <c r="G528" s="59"/>
      <c r="H528" s="67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</row>
    <row r="529" spans="1:21" ht="12.75">
      <c r="A529" s="59"/>
      <c r="B529" s="59"/>
      <c r="C529" s="128"/>
      <c r="D529" s="59"/>
      <c r="E529" s="128"/>
      <c r="F529" s="59"/>
      <c r="G529" s="59"/>
      <c r="H529" s="67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</row>
    <row r="530" spans="1:21" ht="12.75">
      <c r="A530" s="59"/>
      <c r="B530" s="59"/>
      <c r="C530" s="128"/>
      <c r="D530" s="59"/>
      <c r="E530" s="128"/>
      <c r="F530" s="59"/>
      <c r="G530" s="59"/>
      <c r="H530" s="67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</row>
    <row r="531" spans="1:21" ht="12.75">
      <c r="A531" s="59"/>
      <c r="B531" s="59"/>
      <c r="C531" s="128"/>
      <c r="D531" s="59"/>
      <c r="E531" s="128"/>
      <c r="F531" s="59"/>
      <c r="G531" s="59"/>
      <c r="H531" s="67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</row>
    <row r="532" spans="1:21" ht="12.75">
      <c r="A532" s="59"/>
      <c r="B532" s="59"/>
      <c r="C532" s="128"/>
      <c r="D532" s="59"/>
      <c r="E532" s="128"/>
      <c r="F532" s="59"/>
      <c r="G532" s="59"/>
      <c r="H532" s="67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</row>
    <row r="533" spans="1:21" ht="12.75">
      <c r="A533" s="59"/>
      <c r="B533" s="59"/>
      <c r="C533" s="128"/>
      <c r="D533" s="59"/>
      <c r="E533" s="128"/>
      <c r="F533" s="59"/>
      <c r="G533" s="59"/>
      <c r="H533" s="67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</row>
    <row r="534" spans="1:21" ht="12.75">
      <c r="A534" s="59"/>
      <c r="B534" s="59"/>
      <c r="C534" s="128"/>
      <c r="D534" s="59"/>
      <c r="E534" s="128"/>
      <c r="F534" s="59"/>
      <c r="G534" s="59"/>
      <c r="H534" s="67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</row>
    <row r="535" spans="1:21" ht="12.75">
      <c r="A535" s="59"/>
      <c r="B535" s="59"/>
      <c r="C535" s="128"/>
      <c r="D535" s="59"/>
      <c r="E535" s="128"/>
      <c r="F535" s="59"/>
      <c r="G535" s="59"/>
      <c r="H535" s="67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</row>
    <row r="536" spans="1:21" ht="12.75">
      <c r="A536" s="59"/>
      <c r="B536" s="59"/>
      <c r="C536" s="128"/>
      <c r="D536" s="59"/>
      <c r="E536" s="128"/>
      <c r="F536" s="59"/>
      <c r="G536" s="59"/>
      <c r="H536" s="67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</row>
    <row r="537" spans="1:21" ht="12.75">
      <c r="A537" s="59"/>
      <c r="B537" s="59"/>
      <c r="C537" s="128"/>
      <c r="D537" s="59"/>
      <c r="E537" s="128"/>
      <c r="F537" s="59"/>
      <c r="G537" s="59"/>
      <c r="H537" s="67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</row>
    <row r="538" spans="1:21" ht="12.75">
      <c r="A538" s="59"/>
      <c r="B538" s="59"/>
      <c r="C538" s="128"/>
      <c r="D538" s="59"/>
      <c r="E538" s="128"/>
      <c r="F538" s="59"/>
      <c r="G538" s="59"/>
      <c r="H538" s="67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</row>
    <row r="539" spans="1:21" ht="12.75">
      <c r="A539" s="59"/>
      <c r="B539" s="59"/>
      <c r="C539" s="128"/>
      <c r="D539" s="59"/>
      <c r="E539" s="128"/>
      <c r="F539" s="59"/>
      <c r="G539" s="59"/>
      <c r="H539" s="67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</row>
    <row r="540" spans="1:21" ht="12.75">
      <c r="A540" s="59"/>
      <c r="B540" s="59"/>
      <c r="C540" s="128"/>
      <c r="D540" s="59"/>
      <c r="E540" s="128"/>
      <c r="F540" s="59"/>
      <c r="G540" s="59"/>
      <c r="H540" s="67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</row>
    <row r="541" spans="1:21" ht="12.75">
      <c r="A541" s="59"/>
      <c r="B541" s="59"/>
      <c r="C541" s="128"/>
      <c r="D541" s="59"/>
      <c r="E541" s="128"/>
      <c r="F541" s="59"/>
      <c r="G541" s="59"/>
      <c r="H541" s="67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</row>
    <row r="542" spans="1:21" ht="12.75">
      <c r="A542" s="59"/>
      <c r="B542" s="59"/>
      <c r="C542" s="128"/>
      <c r="D542" s="59"/>
      <c r="E542" s="128"/>
      <c r="F542" s="59"/>
      <c r="G542" s="59"/>
      <c r="H542" s="67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</row>
    <row r="543" spans="1:21" ht="12.75">
      <c r="A543" s="59"/>
      <c r="B543" s="59"/>
      <c r="C543" s="128"/>
      <c r="D543" s="59"/>
      <c r="E543" s="128"/>
      <c r="F543" s="59"/>
      <c r="G543" s="59"/>
      <c r="H543" s="67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</row>
    <row r="544" spans="1:21" ht="12.75">
      <c r="A544" s="59"/>
      <c r="B544" s="59"/>
      <c r="C544" s="128"/>
      <c r="D544" s="59"/>
      <c r="E544" s="128"/>
      <c r="F544" s="59"/>
      <c r="G544" s="59"/>
      <c r="H544" s="67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</row>
    <row r="545" spans="1:21" ht="12.75">
      <c r="A545" s="59"/>
      <c r="B545" s="59"/>
      <c r="C545" s="128"/>
      <c r="D545" s="59"/>
      <c r="E545" s="128"/>
      <c r="F545" s="59"/>
      <c r="G545" s="59"/>
      <c r="H545" s="67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</row>
    <row r="546" spans="1:21" ht="12.75">
      <c r="A546" s="59"/>
      <c r="B546" s="59"/>
      <c r="C546" s="128"/>
      <c r="D546" s="59"/>
      <c r="E546" s="128"/>
      <c r="F546" s="59"/>
      <c r="G546" s="59"/>
      <c r="H546" s="67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</row>
    <row r="547" spans="1:21" ht="12.75">
      <c r="A547" s="59"/>
      <c r="B547" s="59"/>
      <c r="C547" s="128"/>
      <c r="D547" s="59"/>
      <c r="E547" s="128"/>
      <c r="F547" s="59"/>
      <c r="G547" s="59"/>
      <c r="H547" s="67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</row>
    <row r="548" spans="1:21" ht="12.75">
      <c r="A548" s="59"/>
      <c r="B548" s="59"/>
      <c r="C548" s="128"/>
      <c r="D548" s="59"/>
      <c r="E548" s="128"/>
      <c r="F548" s="59"/>
      <c r="G548" s="59"/>
      <c r="H548" s="67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</row>
    <row r="549" spans="1:21" ht="12.75">
      <c r="A549" s="59"/>
      <c r="B549" s="59"/>
      <c r="C549" s="128"/>
      <c r="D549" s="59"/>
      <c r="E549" s="128"/>
      <c r="F549" s="59"/>
      <c r="G549" s="59"/>
      <c r="H549" s="67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</row>
    <row r="550" spans="1:21" ht="12.75">
      <c r="A550" s="59"/>
      <c r="B550" s="59"/>
      <c r="C550" s="128"/>
      <c r="D550" s="59"/>
      <c r="E550" s="128"/>
      <c r="F550" s="59"/>
      <c r="G550" s="59"/>
      <c r="H550" s="67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</row>
    <row r="551" spans="1:21" ht="12.75">
      <c r="A551" s="59"/>
      <c r="B551" s="59"/>
      <c r="C551" s="128"/>
      <c r="D551" s="59"/>
      <c r="E551" s="128"/>
      <c r="F551" s="59"/>
      <c r="G551" s="59"/>
      <c r="H551" s="67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</row>
    <row r="552" spans="1:21" ht="12.75">
      <c r="A552" s="59"/>
      <c r="B552" s="59"/>
      <c r="C552" s="128"/>
      <c r="D552" s="59"/>
      <c r="E552" s="128"/>
      <c r="F552" s="59"/>
      <c r="G552" s="59"/>
      <c r="H552" s="67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</row>
    <row r="553" spans="1:21" ht="12.75">
      <c r="A553" s="59"/>
      <c r="B553" s="59"/>
      <c r="C553" s="128"/>
      <c r="D553" s="59"/>
      <c r="E553" s="128"/>
      <c r="F553" s="59"/>
      <c r="G553" s="59"/>
      <c r="H553" s="67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</row>
    <row r="554" spans="1:21" ht="12.75">
      <c r="A554" s="59"/>
      <c r="B554" s="59"/>
      <c r="C554" s="128"/>
      <c r="D554" s="59"/>
      <c r="E554" s="128"/>
      <c r="F554" s="59"/>
      <c r="G554" s="59"/>
      <c r="H554" s="67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</row>
    <row r="555" spans="1:21" ht="12.75">
      <c r="A555" s="59"/>
      <c r="B555" s="59"/>
      <c r="C555" s="128"/>
      <c r="D555" s="59"/>
      <c r="E555" s="128"/>
      <c r="F555" s="59"/>
      <c r="G555" s="59"/>
      <c r="H555" s="67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</row>
    <row r="556" spans="1:21" ht="12.75">
      <c r="A556" s="59"/>
      <c r="B556" s="59"/>
      <c r="C556" s="128"/>
      <c r="D556" s="59"/>
      <c r="E556" s="128"/>
      <c r="F556" s="59"/>
      <c r="G556" s="59"/>
      <c r="H556" s="67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</row>
    <row r="557" spans="1:21" ht="12.75">
      <c r="A557" s="59"/>
      <c r="B557" s="59"/>
      <c r="C557" s="128"/>
      <c r="D557" s="59"/>
      <c r="E557" s="128"/>
      <c r="F557" s="59"/>
      <c r="G557" s="59"/>
      <c r="H557" s="67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</row>
    <row r="558" spans="1:21" ht="12.75">
      <c r="A558" s="59"/>
      <c r="B558" s="59"/>
      <c r="C558" s="128"/>
      <c r="D558" s="59"/>
      <c r="E558" s="128"/>
      <c r="F558" s="59"/>
      <c r="G558" s="59"/>
      <c r="H558" s="67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</row>
    <row r="559" spans="1:21" ht="12.75">
      <c r="A559" s="59"/>
      <c r="B559" s="59"/>
      <c r="C559" s="128"/>
      <c r="D559" s="59"/>
      <c r="E559" s="128"/>
      <c r="F559" s="59"/>
      <c r="G559" s="59"/>
      <c r="H559" s="67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</row>
    <row r="560" spans="1:21" ht="12.75">
      <c r="A560" s="59"/>
      <c r="B560" s="59"/>
      <c r="C560" s="128"/>
      <c r="D560" s="59"/>
      <c r="E560" s="128"/>
      <c r="F560" s="59"/>
      <c r="G560" s="59"/>
      <c r="H560" s="67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</row>
    <row r="561" spans="1:21" ht="12.75">
      <c r="A561" s="59"/>
      <c r="B561" s="59"/>
      <c r="C561" s="128"/>
      <c r="D561" s="59"/>
      <c r="E561" s="128"/>
      <c r="F561" s="59"/>
      <c r="G561" s="59"/>
      <c r="H561" s="67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</row>
    <row r="562" spans="1:21" ht="12.75">
      <c r="A562" s="59"/>
      <c r="B562" s="59"/>
      <c r="C562" s="128"/>
      <c r="D562" s="59"/>
      <c r="E562" s="128"/>
      <c r="F562" s="59"/>
      <c r="G562" s="59"/>
      <c r="H562" s="67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</row>
    <row r="563" spans="1:21" ht="12.75">
      <c r="A563" s="59"/>
      <c r="B563" s="59"/>
      <c r="C563" s="128"/>
      <c r="D563" s="59"/>
      <c r="E563" s="128"/>
      <c r="F563" s="59"/>
      <c r="G563" s="59"/>
      <c r="H563" s="67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</row>
    <row r="564" spans="1:21" ht="12.75">
      <c r="A564" s="59"/>
      <c r="B564" s="59"/>
      <c r="C564" s="128"/>
      <c r="D564" s="59"/>
      <c r="E564" s="128"/>
      <c r="F564" s="59"/>
      <c r="G564" s="59"/>
      <c r="H564" s="67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</row>
    <row r="565" spans="1:21" ht="12.75">
      <c r="A565" s="59"/>
      <c r="B565" s="59"/>
      <c r="C565" s="128"/>
      <c r="D565" s="59"/>
      <c r="E565" s="128"/>
      <c r="F565" s="59"/>
      <c r="G565" s="59"/>
      <c r="H565" s="67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</row>
    <row r="566" spans="1:21" ht="12.75">
      <c r="A566" s="59"/>
      <c r="B566" s="59"/>
      <c r="C566" s="128"/>
      <c r="D566" s="59"/>
      <c r="E566" s="128"/>
      <c r="F566" s="59"/>
      <c r="G566" s="59"/>
      <c r="H566" s="67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</row>
    <row r="567" spans="1:21" ht="12.75">
      <c r="A567" s="59"/>
      <c r="B567" s="59"/>
      <c r="C567" s="128"/>
      <c r="D567" s="59"/>
      <c r="E567" s="128"/>
      <c r="F567" s="59"/>
      <c r="G567" s="59"/>
      <c r="H567" s="67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</row>
    <row r="568" spans="1:21" ht="12.75">
      <c r="A568" s="59"/>
      <c r="B568" s="59"/>
      <c r="C568" s="128"/>
      <c r="D568" s="59"/>
      <c r="E568" s="128"/>
      <c r="F568" s="59"/>
      <c r="G568" s="59"/>
      <c r="H568" s="67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</row>
    <row r="569" spans="1:21" ht="12.75">
      <c r="A569" s="59"/>
      <c r="B569" s="59"/>
      <c r="C569" s="128"/>
      <c r="D569" s="59"/>
      <c r="E569" s="128"/>
      <c r="F569" s="59"/>
      <c r="G569" s="59"/>
      <c r="H569" s="67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</row>
    <row r="570" spans="1:21" ht="12.75">
      <c r="A570" s="59"/>
      <c r="B570" s="59"/>
      <c r="C570" s="128"/>
      <c r="D570" s="59"/>
      <c r="E570" s="128"/>
      <c r="F570" s="59"/>
      <c r="G570" s="59"/>
      <c r="H570" s="67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</row>
    <row r="571" spans="1:21" ht="12.75">
      <c r="A571" s="59"/>
      <c r="B571" s="59"/>
      <c r="C571" s="128"/>
      <c r="D571" s="59"/>
      <c r="E571" s="128"/>
      <c r="F571" s="59"/>
      <c r="G571" s="59"/>
      <c r="H571" s="67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</row>
    <row r="572" spans="1:21" ht="12.75">
      <c r="A572" s="59"/>
      <c r="B572" s="59"/>
      <c r="C572" s="128"/>
      <c r="D572" s="59"/>
      <c r="E572" s="128"/>
      <c r="F572" s="59"/>
      <c r="G572" s="59"/>
      <c r="H572" s="67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</row>
    <row r="573" spans="1:21" ht="12.75">
      <c r="A573" s="59"/>
      <c r="B573" s="59"/>
      <c r="C573" s="128"/>
      <c r="D573" s="59"/>
      <c r="E573" s="128"/>
      <c r="F573" s="59"/>
      <c r="G573" s="59"/>
      <c r="H573" s="67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</row>
    <row r="574" spans="1:21" ht="12.75">
      <c r="A574" s="59"/>
      <c r="B574" s="59"/>
      <c r="C574" s="128"/>
      <c r="D574" s="59"/>
      <c r="E574" s="128"/>
      <c r="F574" s="59"/>
      <c r="G574" s="59"/>
      <c r="H574" s="67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</row>
    <row r="575" spans="1:21" ht="12.75">
      <c r="A575" s="59"/>
      <c r="B575" s="59"/>
      <c r="C575" s="128"/>
      <c r="D575" s="59"/>
      <c r="E575" s="128"/>
      <c r="F575" s="59"/>
      <c r="G575" s="59"/>
      <c r="H575" s="67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</row>
    <row r="576" spans="1:21" ht="12.75">
      <c r="A576" s="59"/>
      <c r="B576" s="59"/>
      <c r="C576" s="128"/>
      <c r="D576" s="59"/>
      <c r="E576" s="128"/>
      <c r="F576" s="59"/>
      <c r="G576" s="59"/>
      <c r="H576" s="67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</row>
    <row r="577" spans="1:21" ht="12.75">
      <c r="A577" s="59"/>
      <c r="B577" s="59"/>
      <c r="C577" s="128"/>
      <c r="D577" s="59"/>
      <c r="E577" s="128"/>
      <c r="F577" s="59"/>
      <c r="G577" s="59"/>
      <c r="H577" s="67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</row>
    <row r="578" spans="1:21" ht="12.75">
      <c r="A578" s="59"/>
      <c r="B578" s="59"/>
      <c r="C578" s="128"/>
      <c r="D578" s="59"/>
      <c r="E578" s="128"/>
      <c r="F578" s="59"/>
      <c r="G578" s="59"/>
      <c r="H578" s="67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</row>
    <row r="579" spans="1:21" ht="12.75">
      <c r="A579" s="59"/>
      <c r="B579" s="59"/>
      <c r="C579" s="128"/>
      <c r="D579" s="59"/>
      <c r="E579" s="128"/>
      <c r="F579" s="59"/>
      <c r="G579" s="59"/>
      <c r="H579" s="67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</row>
    <row r="580" spans="1:21" ht="12.75">
      <c r="A580" s="59"/>
      <c r="B580" s="59"/>
      <c r="C580" s="128"/>
      <c r="D580" s="59"/>
      <c r="E580" s="128"/>
      <c r="F580" s="59"/>
      <c r="G580" s="59"/>
      <c r="H580" s="67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</row>
    <row r="581" spans="1:21" ht="12.75">
      <c r="A581" s="59"/>
      <c r="B581" s="59"/>
      <c r="C581" s="128"/>
      <c r="D581" s="59"/>
      <c r="E581" s="128"/>
      <c r="F581" s="59"/>
      <c r="G581" s="59"/>
      <c r="H581" s="67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</row>
    <row r="582" spans="1:21" ht="12.75">
      <c r="A582" s="59"/>
      <c r="B582" s="59"/>
      <c r="C582" s="128"/>
      <c r="D582" s="59"/>
      <c r="E582" s="128"/>
      <c r="F582" s="59"/>
      <c r="G582" s="59"/>
      <c r="H582" s="67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</row>
    <row r="583" spans="1:21" ht="12.75">
      <c r="A583" s="59"/>
      <c r="B583" s="59"/>
      <c r="C583" s="128"/>
      <c r="D583" s="59"/>
      <c r="E583" s="128"/>
      <c r="F583" s="59"/>
      <c r="G583" s="59"/>
      <c r="H583" s="67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</row>
    <row r="584" spans="1:21" ht="12.75">
      <c r="A584" s="59"/>
      <c r="B584" s="59"/>
      <c r="C584" s="128"/>
      <c r="D584" s="59"/>
      <c r="E584" s="128"/>
      <c r="F584" s="59"/>
      <c r="G584" s="59"/>
      <c r="H584" s="67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</row>
    <row r="585" spans="1:21" ht="12.75">
      <c r="A585" s="59"/>
      <c r="B585" s="59"/>
      <c r="C585" s="128"/>
      <c r="D585" s="59"/>
      <c r="E585" s="128"/>
      <c r="F585" s="59"/>
      <c r="G585" s="59"/>
      <c r="H585" s="67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</row>
    <row r="586" spans="1:21" ht="12.75">
      <c r="A586" s="59"/>
      <c r="B586" s="59"/>
      <c r="C586" s="128"/>
      <c r="D586" s="59"/>
      <c r="E586" s="128"/>
      <c r="F586" s="59"/>
      <c r="G586" s="59"/>
      <c r="H586" s="67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</row>
    <row r="587" spans="1:21" ht="12.75">
      <c r="A587" s="59"/>
      <c r="B587" s="59"/>
      <c r="C587" s="128"/>
      <c r="D587" s="59"/>
      <c r="E587" s="128"/>
      <c r="F587" s="59"/>
      <c r="G587" s="59"/>
      <c r="H587" s="67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</row>
    <row r="588" spans="1:21" ht="12.75">
      <c r="A588" s="59"/>
      <c r="B588" s="59"/>
      <c r="C588" s="128"/>
      <c r="D588" s="59"/>
      <c r="E588" s="128"/>
      <c r="F588" s="59"/>
      <c r="G588" s="59"/>
      <c r="H588" s="67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</row>
    <row r="589" spans="1:21" ht="12.75">
      <c r="A589" s="59"/>
      <c r="B589" s="59"/>
      <c r="C589" s="128"/>
      <c r="D589" s="59"/>
      <c r="E589" s="128"/>
      <c r="F589" s="59"/>
      <c r="G589" s="59"/>
      <c r="H589" s="67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</row>
    <row r="590" spans="1:21" ht="12.75">
      <c r="A590" s="59"/>
      <c r="B590" s="59"/>
      <c r="C590" s="128"/>
      <c r="D590" s="59"/>
      <c r="E590" s="128"/>
      <c r="F590" s="59"/>
      <c r="G590" s="59"/>
      <c r="H590" s="67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</row>
    <row r="591" spans="1:21" ht="12.75">
      <c r="A591" s="59"/>
      <c r="B591" s="59"/>
      <c r="C591" s="128"/>
      <c r="D591" s="59"/>
      <c r="E591" s="128"/>
      <c r="F591" s="59"/>
      <c r="G591" s="59"/>
      <c r="H591" s="67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</row>
    <row r="592" spans="1:21" ht="12.75">
      <c r="A592" s="59"/>
      <c r="B592" s="59"/>
      <c r="C592" s="128"/>
      <c r="D592" s="59"/>
      <c r="E592" s="128"/>
      <c r="F592" s="59"/>
      <c r="G592" s="59"/>
      <c r="H592" s="67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</row>
    <row r="593" spans="1:21" ht="12.75">
      <c r="A593" s="59"/>
      <c r="B593" s="59"/>
      <c r="C593" s="128"/>
      <c r="D593" s="59"/>
      <c r="E593" s="128"/>
      <c r="F593" s="59"/>
      <c r="G593" s="59"/>
      <c r="H593" s="67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</row>
    <row r="594" spans="1:21" ht="12.75">
      <c r="A594" s="59"/>
      <c r="B594" s="59"/>
      <c r="C594" s="128"/>
      <c r="D594" s="59"/>
      <c r="E594" s="128"/>
      <c r="F594" s="59"/>
      <c r="G594" s="59"/>
      <c r="H594" s="67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</row>
    <row r="595" spans="1:21" ht="12.75">
      <c r="A595" s="59"/>
      <c r="B595" s="59"/>
      <c r="C595" s="128"/>
      <c r="D595" s="59"/>
      <c r="E595" s="128"/>
      <c r="F595" s="59"/>
      <c r="G595" s="59"/>
      <c r="H595" s="67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</row>
    <row r="596" spans="1:21" ht="12.75">
      <c r="A596" s="59"/>
      <c r="B596" s="59"/>
      <c r="C596" s="128"/>
      <c r="D596" s="59"/>
      <c r="E596" s="128"/>
      <c r="F596" s="59"/>
      <c r="G596" s="59"/>
      <c r="H596" s="67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</row>
    <row r="597" spans="1:21" ht="12.75">
      <c r="A597" s="59"/>
      <c r="B597" s="59"/>
      <c r="C597" s="128"/>
      <c r="D597" s="59"/>
      <c r="E597" s="128"/>
      <c r="F597" s="59"/>
      <c r="G597" s="59"/>
      <c r="H597" s="67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</row>
    <row r="598" spans="1:21" ht="12.75">
      <c r="A598" s="59"/>
      <c r="B598" s="59"/>
      <c r="C598" s="128"/>
      <c r="D598" s="59"/>
      <c r="E598" s="128"/>
      <c r="F598" s="59"/>
      <c r="G598" s="59"/>
      <c r="H598" s="67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</row>
    <row r="599" spans="1:21" ht="12.75">
      <c r="A599" s="59"/>
      <c r="B599" s="59"/>
      <c r="C599" s="128"/>
      <c r="D599" s="59"/>
      <c r="E599" s="128"/>
      <c r="F599" s="59"/>
      <c r="G599" s="59"/>
      <c r="H599" s="67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</row>
    <row r="600" spans="1:21" ht="12.75">
      <c r="A600" s="59"/>
      <c r="B600" s="59"/>
      <c r="C600" s="128"/>
      <c r="D600" s="59"/>
      <c r="E600" s="128"/>
      <c r="F600" s="59"/>
      <c r="G600" s="59"/>
      <c r="H600" s="67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</row>
    <row r="601" spans="1:21" ht="12.75">
      <c r="A601" s="59"/>
      <c r="B601" s="59"/>
      <c r="C601" s="128"/>
      <c r="D601" s="59"/>
      <c r="E601" s="128"/>
      <c r="F601" s="59"/>
      <c r="G601" s="59"/>
      <c r="H601" s="67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</row>
    <row r="602" spans="1:21" ht="12.75">
      <c r="A602" s="59"/>
      <c r="B602" s="59"/>
      <c r="C602" s="128"/>
      <c r="D602" s="59"/>
      <c r="E602" s="128"/>
      <c r="F602" s="59"/>
      <c r="G602" s="59"/>
      <c r="H602" s="67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</row>
    <row r="603" spans="1:21" ht="12.75">
      <c r="A603" s="59"/>
      <c r="B603" s="59"/>
      <c r="C603" s="128"/>
      <c r="D603" s="59"/>
      <c r="E603" s="128"/>
      <c r="F603" s="59"/>
      <c r="G603" s="59"/>
      <c r="H603" s="67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</row>
    <row r="604" spans="1:21" ht="12.75">
      <c r="A604" s="59"/>
      <c r="B604" s="59"/>
      <c r="C604" s="128"/>
      <c r="D604" s="59"/>
      <c r="E604" s="128"/>
      <c r="F604" s="59"/>
      <c r="G604" s="59"/>
      <c r="H604" s="67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</row>
    <row r="605" spans="1:21" ht="12.75">
      <c r="A605" s="59"/>
      <c r="B605" s="59"/>
      <c r="C605" s="128"/>
      <c r="D605" s="59"/>
      <c r="E605" s="128"/>
      <c r="F605" s="59"/>
      <c r="G605" s="59"/>
      <c r="H605" s="67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</row>
    <row r="606" spans="1:21" ht="12.75">
      <c r="A606" s="59"/>
      <c r="B606" s="59"/>
      <c r="C606" s="128"/>
      <c r="D606" s="59"/>
      <c r="E606" s="128"/>
      <c r="F606" s="59"/>
      <c r="G606" s="59"/>
      <c r="H606" s="67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</row>
    <row r="607" spans="1:21" ht="12.75">
      <c r="A607" s="59"/>
      <c r="B607" s="59"/>
      <c r="C607" s="128"/>
      <c r="D607" s="59"/>
      <c r="E607" s="128"/>
      <c r="F607" s="59"/>
      <c r="G607" s="59"/>
      <c r="H607" s="67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</row>
    <row r="608" spans="1:21" ht="12.75">
      <c r="A608" s="59"/>
      <c r="B608" s="59"/>
      <c r="C608" s="128"/>
      <c r="D608" s="59"/>
      <c r="E608" s="128"/>
      <c r="F608" s="59"/>
      <c r="G608" s="59"/>
      <c r="H608" s="67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</row>
    <row r="609" spans="1:21" ht="12.75">
      <c r="A609" s="59"/>
      <c r="B609" s="59"/>
      <c r="C609" s="128"/>
      <c r="D609" s="59"/>
      <c r="E609" s="128"/>
      <c r="F609" s="59"/>
      <c r="G609" s="59"/>
      <c r="H609" s="67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</row>
    <row r="610" spans="1:21" ht="12.75">
      <c r="A610" s="59"/>
      <c r="B610" s="59"/>
      <c r="C610" s="128"/>
      <c r="D610" s="59"/>
      <c r="E610" s="128"/>
      <c r="F610" s="59"/>
      <c r="G610" s="59"/>
      <c r="H610" s="67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</row>
    <row r="611" spans="1:21" ht="12.75">
      <c r="A611" s="59"/>
      <c r="B611" s="59"/>
      <c r="C611" s="128"/>
      <c r="D611" s="59"/>
      <c r="E611" s="128"/>
      <c r="F611" s="59"/>
      <c r="G611" s="59"/>
      <c r="H611" s="67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</row>
    <row r="612" spans="1:21" ht="12.75">
      <c r="A612" s="59"/>
      <c r="B612" s="59"/>
      <c r="C612" s="128"/>
      <c r="D612" s="59"/>
      <c r="E612" s="128"/>
      <c r="F612" s="59"/>
      <c r="G612" s="59"/>
      <c r="H612" s="67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</row>
    <row r="613" spans="1:21" ht="12.75">
      <c r="A613" s="59"/>
      <c r="B613" s="59"/>
      <c r="C613" s="128"/>
      <c r="D613" s="59"/>
      <c r="E613" s="128"/>
      <c r="F613" s="59"/>
      <c r="G613" s="59"/>
      <c r="H613" s="67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</row>
    <row r="614" spans="1:21" ht="12.75">
      <c r="A614" s="59"/>
      <c r="B614" s="59"/>
      <c r="C614" s="128"/>
      <c r="D614" s="59"/>
      <c r="E614" s="128"/>
      <c r="F614" s="59"/>
      <c r="G614" s="59"/>
      <c r="H614" s="67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</row>
    <row r="615" spans="1:21" ht="12.75">
      <c r="A615" s="59"/>
      <c r="B615" s="59"/>
      <c r="C615" s="128"/>
      <c r="D615" s="59"/>
      <c r="E615" s="128"/>
      <c r="F615" s="59"/>
      <c r="G615" s="59"/>
      <c r="H615" s="67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</row>
    <row r="616" spans="1:21" ht="12.75">
      <c r="A616" s="59"/>
      <c r="B616" s="59"/>
      <c r="C616" s="128"/>
      <c r="D616" s="59"/>
      <c r="E616" s="128"/>
      <c r="F616" s="59"/>
      <c r="G616" s="59"/>
      <c r="H616" s="67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</row>
    <row r="617" spans="1:21" ht="12.75">
      <c r="A617" s="59"/>
      <c r="B617" s="59"/>
      <c r="C617" s="128"/>
      <c r="D617" s="59"/>
      <c r="E617" s="128"/>
      <c r="F617" s="59"/>
      <c r="G617" s="59"/>
      <c r="H617" s="67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</row>
    <row r="618" spans="1:21" ht="12.75">
      <c r="A618" s="59"/>
      <c r="B618" s="59"/>
      <c r="C618" s="128"/>
      <c r="D618" s="59"/>
      <c r="E618" s="128"/>
      <c r="F618" s="59"/>
      <c r="G618" s="59"/>
      <c r="H618" s="67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</row>
    <row r="619" spans="1:21" ht="12.75">
      <c r="A619" s="59"/>
      <c r="B619" s="59"/>
      <c r="C619" s="128"/>
      <c r="D619" s="59"/>
      <c r="E619" s="128"/>
      <c r="F619" s="59"/>
      <c r="G619" s="59"/>
      <c r="H619" s="67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</row>
    <row r="620" spans="1:21" ht="12.75">
      <c r="A620" s="59"/>
      <c r="B620" s="59"/>
      <c r="C620" s="128"/>
      <c r="D620" s="59"/>
      <c r="E620" s="128"/>
      <c r="F620" s="59"/>
      <c r="G620" s="59"/>
      <c r="H620" s="67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</row>
    <row r="621" spans="1:21" ht="12.75">
      <c r="A621" s="59"/>
      <c r="B621" s="59"/>
      <c r="C621" s="128"/>
      <c r="D621" s="59"/>
      <c r="E621" s="128"/>
      <c r="F621" s="59"/>
      <c r="G621" s="59"/>
      <c r="H621" s="67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</row>
    <row r="622" spans="1:21" ht="12.75">
      <c r="A622" s="59"/>
      <c r="B622" s="59"/>
      <c r="C622" s="128"/>
      <c r="D622" s="59"/>
      <c r="E622" s="128"/>
      <c r="F622" s="59"/>
      <c r="G622" s="59"/>
      <c r="H622" s="67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</row>
    <row r="623" spans="1:21" ht="12.75">
      <c r="A623" s="59"/>
      <c r="B623" s="59"/>
      <c r="C623" s="128"/>
      <c r="D623" s="59"/>
      <c r="E623" s="128"/>
      <c r="F623" s="59"/>
      <c r="G623" s="59"/>
      <c r="H623" s="67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</row>
    <row r="624" spans="1:21" ht="12.75">
      <c r="A624" s="59"/>
      <c r="B624" s="59"/>
      <c r="C624" s="128"/>
      <c r="D624" s="59"/>
      <c r="E624" s="128"/>
      <c r="F624" s="59"/>
      <c r="G624" s="59"/>
      <c r="H624" s="67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</row>
    <row r="625" spans="1:21" ht="12.75">
      <c r="A625" s="59"/>
      <c r="B625" s="59"/>
      <c r="C625" s="128"/>
      <c r="D625" s="59"/>
      <c r="E625" s="128"/>
      <c r="F625" s="59"/>
      <c r="G625" s="59"/>
      <c r="H625" s="67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</row>
    <row r="626" spans="1:21" ht="12.75">
      <c r="A626" s="59"/>
      <c r="B626" s="59"/>
      <c r="C626" s="128"/>
      <c r="D626" s="59"/>
      <c r="E626" s="128"/>
      <c r="F626" s="59"/>
      <c r="G626" s="59"/>
      <c r="H626" s="67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</row>
    <row r="627" spans="1:21" ht="12.75">
      <c r="A627" s="59"/>
      <c r="B627" s="59"/>
      <c r="C627" s="128"/>
      <c r="D627" s="59"/>
      <c r="E627" s="128"/>
      <c r="F627" s="59"/>
      <c r="G627" s="59"/>
      <c r="H627" s="67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</row>
    <row r="628" spans="1:21" ht="12.75">
      <c r="A628" s="59"/>
      <c r="B628" s="59"/>
      <c r="C628" s="128"/>
      <c r="D628" s="59"/>
      <c r="E628" s="128"/>
      <c r="F628" s="59"/>
      <c r="G628" s="59"/>
      <c r="H628" s="67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</row>
    <row r="629" spans="1:21" ht="12.75">
      <c r="A629" s="59"/>
      <c r="B629" s="59"/>
      <c r="C629" s="128"/>
      <c r="D629" s="59"/>
      <c r="E629" s="128"/>
      <c r="F629" s="59"/>
      <c r="G629" s="59"/>
      <c r="H629" s="67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</row>
    <row r="630" spans="1:21" ht="12.75">
      <c r="A630" s="59"/>
      <c r="B630" s="59"/>
      <c r="C630" s="128"/>
      <c r="D630" s="59"/>
      <c r="E630" s="128"/>
      <c r="F630" s="59"/>
      <c r="G630" s="59"/>
      <c r="H630" s="67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</row>
    <row r="631" spans="1:21" ht="12.75">
      <c r="A631" s="59"/>
      <c r="B631" s="59"/>
      <c r="C631" s="128"/>
      <c r="D631" s="59"/>
      <c r="E631" s="128"/>
      <c r="F631" s="59"/>
      <c r="G631" s="59"/>
      <c r="H631" s="67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</row>
    <row r="632" spans="1:21" ht="12.75">
      <c r="A632" s="59"/>
      <c r="B632" s="59"/>
      <c r="C632" s="128"/>
      <c r="D632" s="59"/>
      <c r="E632" s="128"/>
      <c r="F632" s="59"/>
      <c r="G632" s="59"/>
      <c r="H632" s="67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</row>
    <row r="633" spans="1:21" ht="12.75">
      <c r="A633" s="59"/>
      <c r="B633" s="59"/>
      <c r="C633" s="128"/>
      <c r="D633" s="59"/>
      <c r="E633" s="128"/>
      <c r="F633" s="59"/>
      <c r="G633" s="59"/>
      <c r="H633" s="67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</row>
    <row r="634" spans="1:21" ht="12.75">
      <c r="A634" s="59"/>
      <c r="B634" s="59"/>
      <c r="C634" s="128"/>
      <c r="D634" s="59"/>
      <c r="E634" s="128"/>
      <c r="F634" s="59"/>
      <c r="G634" s="59"/>
      <c r="H634" s="67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</row>
    <row r="635" spans="1:21" ht="12.75">
      <c r="A635" s="59"/>
      <c r="B635" s="59"/>
      <c r="C635" s="128"/>
      <c r="D635" s="59"/>
      <c r="E635" s="128"/>
      <c r="F635" s="59"/>
      <c r="G635" s="59"/>
      <c r="H635" s="67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</row>
    <row r="636" spans="1:21" ht="12.75">
      <c r="A636" s="59"/>
      <c r="B636" s="59"/>
      <c r="C636" s="128"/>
      <c r="D636" s="59"/>
      <c r="E636" s="128"/>
      <c r="F636" s="59"/>
      <c r="G636" s="59"/>
      <c r="H636" s="67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</row>
    <row r="637" spans="1:21" ht="12.75">
      <c r="A637" s="59"/>
      <c r="B637" s="59"/>
      <c r="C637" s="128"/>
      <c r="D637" s="59"/>
      <c r="E637" s="128"/>
      <c r="F637" s="59"/>
      <c r="G637" s="59"/>
      <c r="H637" s="67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</row>
    <row r="638" spans="1:21" ht="12.75">
      <c r="A638" s="59"/>
      <c r="B638" s="59"/>
      <c r="C638" s="128"/>
      <c r="D638" s="59"/>
      <c r="E638" s="128"/>
      <c r="F638" s="59"/>
      <c r="G638" s="59"/>
      <c r="H638" s="67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</row>
    <row r="639" spans="1:21" ht="12.75">
      <c r="A639" s="59"/>
      <c r="B639" s="59"/>
      <c r="C639" s="128"/>
      <c r="D639" s="59"/>
      <c r="E639" s="128"/>
      <c r="F639" s="59"/>
      <c r="G639" s="59"/>
      <c r="H639" s="67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</row>
    <row r="640" spans="1:21" ht="12.75">
      <c r="A640" s="59"/>
      <c r="B640" s="59"/>
      <c r="C640" s="128"/>
      <c r="D640" s="59"/>
      <c r="E640" s="128"/>
      <c r="F640" s="59"/>
      <c r="G640" s="59"/>
      <c r="H640" s="67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</row>
    <row r="641" spans="1:21" ht="12.75">
      <c r="A641" s="59"/>
      <c r="B641" s="59"/>
      <c r="C641" s="128"/>
      <c r="D641" s="59"/>
      <c r="E641" s="128"/>
      <c r="F641" s="59"/>
      <c r="G641" s="59"/>
      <c r="H641" s="67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</row>
    <row r="642" spans="1:21" ht="12.75">
      <c r="A642" s="59"/>
      <c r="B642" s="59"/>
      <c r="C642" s="128"/>
      <c r="D642" s="59"/>
      <c r="E642" s="128"/>
      <c r="F642" s="59"/>
      <c r="G642" s="59"/>
      <c r="H642" s="67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</row>
    <row r="643" spans="1:21" ht="12.75">
      <c r="A643" s="59"/>
      <c r="B643" s="59"/>
      <c r="C643" s="128"/>
      <c r="D643" s="59"/>
      <c r="E643" s="128"/>
      <c r="F643" s="59"/>
      <c r="G643" s="59"/>
      <c r="H643" s="67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</row>
    <row r="644" spans="1:21" ht="12.75">
      <c r="A644" s="59"/>
      <c r="B644" s="59"/>
      <c r="C644" s="128"/>
      <c r="D644" s="59"/>
      <c r="E644" s="128"/>
      <c r="F644" s="59"/>
      <c r="G644" s="59"/>
      <c r="H644" s="67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</row>
    <row r="645" spans="1:21" ht="12.75">
      <c r="A645" s="59"/>
      <c r="B645" s="59"/>
      <c r="C645" s="128"/>
      <c r="D645" s="59"/>
      <c r="E645" s="128"/>
      <c r="F645" s="59"/>
      <c r="G645" s="59"/>
      <c r="H645" s="67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</row>
    <row r="646" spans="1:21" ht="12.75">
      <c r="A646" s="59"/>
      <c r="B646" s="59"/>
      <c r="C646" s="128"/>
      <c r="D646" s="59"/>
      <c r="E646" s="128"/>
      <c r="F646" s="59"/>
      <c r="G646" s="59"/>
      <c r="H646" s="67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</row>
    <row r="647" spans="1:21" ht="12.75">
      <c r="A647" s="59"/>
      <c r="B647" s="59"/>
      <c r="C647" s="128"/>
      <c r="D647" s="59"/>
      <c r="E647" s="128"/>
      <c r="F647" s="59"/>
      <c r="G647" s="59"/>
      <c r="H647" s="67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</row>
    <row r="648" spans="1:21" ht="12.75">
      <c r="A648" s="59"/>
      <c r="B648" s="59"/>
      <c r="C648" s="128"/>
      <c r="D648" s="59"/>
      <c r="E648" s="128"/>
      <c r="F648" s="59"/>
      <c r="G648" s="59"/>
      <c r="H648" s="67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</row>
    <row r="649" spans="1:21" ht="12.75">
      <c r="A649" s="59"/>
      <c r="B649" s="59"/>
      <c r="C649" s="128"/>
      <c r="D649" s="59"/>
      <c r="E649" s="128"/>
      <c r="F649" s="59"/>
      <c r="G649" s="59"/>
      <c r="H649" s="67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</row>
    <row r="650" spans="1:21" ht="12.75">
      <c r="A650" s="59"/>
      <c r="B650" s="59"/>
      <c r="C650" s="128"/>
      <c r="D650" s="59"/>
      <c r="E650" s="128"/>
      <c r="F650" s="59"/>
      <c r="G650" s="59"/>
      <c r="H650" s="67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</row>
    <row r="651" spans="1:21" ht="12.75">
      <c r="A651" s="59"/>
      <c r="B651" s="59"/>
      <c r="C651" s="128"/>
      <c r="D651" s="59"/>
      <c r="E651" s="128"/>
      <c r="F651" s="59"/>
      <c r="G651" s="59"/>
      <c r="H651" s="67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</row>
    <row r="652" spans="1:21" ht="12.75">
      <c r="A652" s="59"/>
      <c r="B652" s="59"/>
      <c r="C652" s="128"/>
      <c r="D652" s="59"/>
      <c r="E652" s="128"/>
      <c r="F652" s="59"/>
      <c r="G652" s="59"/>
      <c r="H652" s="67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</row>
    <row r="653" spans="1:21" ht="12.75">
      <c r="A653" s="59"/>
      <c r="B653" s="59"/>
      <c r="C653" s="128"/>
      <c r="D653" s="59"/>
      <c r="E653" s="128"/>
      <c r="F653" s="59"/>
      <c r="G653" s="59"/>
      <c r="H653" s="67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</row>
    <row r="654" spans="1:21" ht="12.75">
      <c r="A654" s="59"/>
      <c r="B654" s="59"/>
      <c r="C654" s="128"/>
      <c r="D654" s="59"/>
      <c r="E654" s="128"/>
      <c r="F654" s="59"/>
      <c r="G654" s="59"/>
      <c r="H654" s="67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</row>
    <row r="655" spans="1:21" ht="12.75">
      <c r="A655" s="59"/>
      <c r="B655" s="59"/>
      <c r="C655" s="128"/>
      <c r="D655" s="59"/>
      <c r="E655" s="128"/>
      <c r="F655" s="59"/>
      <c r="G655" s="59"/>
      <c r="H655" s="67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</row>
    <row r="656" spans="1:21" ht="12.75">
      <c r="A656" s="59"/>
      <c r="B656" s="59"/>
      <c r="C656" s="128"/>
      <c r="D656" s="59"/>
      <c r="E656" s="128"/>
      <c r="F656" s="59"/>
      <c r="G656" s="59"/>
      <c r="H656" s="67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</row>
    <row r="657" spans="1:21" ht="12.75">
      <c r="A657" s="59"/>
      <c r="B657" s="59"/>
      <c r="C657" s="128"/>
      <c r="D657" s="59"/>
      <c r="E657" s="128"/>
      <c r="F657" s="59"/>
      <c r="G657" s="59"/>
      <c r="H657" s="67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</row>
    <row r="658" spans="1:21" ht="12.75">
      <c r="A658" s="59"/>
      <c r="B658" s="59"/>
      <c r="C658" s="128"/>
      <c r="D658" s="59"/>
      <c r="E658" s="128"/>
      <c r="F658" s="59"/>
      <c r="G658" s="59"/>
      <c r="H658" s="67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</row>
    <row r="659" spans="1:21" ht="12.75">
      <c r="A659" s="59"/>
      <c r="B659" s="59"/>
      <c r="C659" s="128"/>
      <c r="D659" s="59"/>
      <c r="E659" s="128"/>
      <c r="F659" s="59"/>
      <c r="G659" s="59"/>
      <c r="H659" s="67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</row>
    <row r="660" spans="1:21" ht="12.75">
      <c r="A660" s="59"/>
      <c r="B660" s="59"/>
      <c r="C660" s="128"/>
      <c r="D660" s="59"/>
      <c r="E660" s="128"/>
      <c r="F660" s="59"/>
      <c r="G660" s="59"/>
      <c r="H660" s="67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</row>
    <row r="661" spans="1:21" ht="12.75">
      <c r="A661" s="59"/>
      <c r="B661" s="59"/>
      <c r="C661" s="128"/>
      <c r="D661" s="59"/>
      <c r="E661" s="128"/>
      <c r="F661" s="59"/>
      <c r="G661" s="59"/>
      <c r="H661" s="67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</row>
    <row r="662" spans="1:21" ht="12.75">
      <c r="A662" s="59"/>
      <c r="B662" s="59"/>
      <c r="C662" s="128"/>
      <c r="D662" s="59"/>
      <c r="E662" s="128"/>
      <c r="F662" s="59"/>
      <c r="G662" s="59"/>
      <c r="H662" s="67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</row>
    <row r="663" spans="1:21" ht="12.75">
      <c r="A663" s="59"/>
      <c r="B663" s="59"/>
      <c r="C663" s="128"/>
      <c r="D663" s="59"/>
      <c r="E663" s="128"/>
      <c r="F663" s="59"/>
      <c r="G663" s="59"/>
      <c r="H663" s="67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</row>
    <row r="664" spans="1:21" ht="12.75">
      <c r="A664" s="59"/>
      <c r="B664" s="59"/>
      <c r="C664" s="128"/>
      <c r="D664" s="59"/>
      <c r="E664" s="128"/>
      <c r="F664" s="59"/>
      <c r="G664" s="59"/>
      <c r="H664" s="67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</row>
    <row r="665" spans="1:21" ht="12.75">
      <c r="A665" s="59"/>
      <c r="B665" s="59"/>
      <c r="C665" s="128"/>
      <c r="D665" s="59"/>
      <c r="E665" s="128"/>
      <c r="F665" s="59"/>
      <c r="G665" s="59"/>
      <c r="H665" s="67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</row>
    <row r="666" spans="1:21" ht="12.75">
      <c r="A666" s="59"/>
      <c r="B666" s="59"/>
      <c r="C666" s="128"/>
      <c r="D666" s="59"/>
      <c r="E666" s="128"/>
      <c r="F666" s="59"/>
      <c r="G666" s="59"/>
      <c r="H666" s="67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</row>
    <row r="667" spans="1:21" ht="12.75">
      <c r="A667" s="59"/>
      <c r="B667" s="59"/>
      <c r="C667" s="128"/>
      <c r="D667" s="59"/>
      <c r="E667" s="128"/>
      <c r="F667" s="59"/>
      <c r="G667" s="59"/>
      <c r="H667" s="67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</row>
    <row r="668" spans="1:21" ht="12.75">
      <c r="A668" s="59"/>
      <c r="B668" s="59"/>
      <c r="C668" s="128"/>
      <c r="D668" s="59"/>
      <c r="E668" s="128"/>
      <c r="F668" s="59"/>
      <c r="G668" s="59"/>
      <c r="H668" s="67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</row>
    <row r="669" spans="1:21" ht="12.75">
      <c r="A669" s="59"/>
      <c r="B669" s="59"/>
      <c r="C669" s="128"/>
      <c r="D669" s="59"/>
      <c r="E669" s="128"/>
      <c r="F669" s="59"/>
      <c r="G669" s="59"/>
      <c r="H669" s="67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</row>
    <row r="670" spans="1:21" ht="12.75">
      <c r="A670" s="59"/>
      <c r="B670" s="59"/>
      <c r="C670" s="128"/>
      <c r="D670" s="59"/>
      <c r="E670" s="128"/>
      <c r="F670" s="59"/>
      <c r="G670" s="59"/>
      <c r="H670" s="67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</row>
    <row r="671" spans="1:21" ht="12.75">
      <c r="A671" s="59"/>
      <c r="B671" s="59"/>
      <c r="C671" s="128"/>
      <c r="D671" s="59"/>
      <c r="E671" s="128"/>
      <c r="F671" s="59"/>
      <c r="G671" s="59"/>
      <c r="H671" s="67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</row>
    <row r="672" spans="1:21" ht="12.75">
      <c r="A672" s="59"/>
      <c r="B672" s="59"/>
      <c r="C672" s="128"/>
      <c r="D672" s="59"/>
      <c r="E672" s="128"/>
      <c r="F672" s="59"/>
      <c r="G672" s="59"/>
      <c r="H672" s="67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</row>
    <row r="673" spans="1:21" ht="12.75">
      <c r="A673" s="59"/>
      <c r="B673" s="59"/>
      <c r="C673" s="128"/>
      <c r="D673" s="59"/>
      <c r="E673" s="128"/>
      <c r="F673" s="59"/>
      <c r="G673" s="59"/>
      <c r="H673" s="67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</row>
    <row r="674" spans="1:21" ht="12.75">
      <c r="A674" s="59"/>
      <c r="B674" s="59"/>
      <c r="C674" s="128"/>
      <c r="D674" s="59"/>
      <c r="E674" s="128"/>
      <c r="F674" s="59"/>
      <c r="G674" s="59"/>
      <c r="H674" s="67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</row>
    <row r="675" spans="1:21" ht="12.75">
      <c r="A675" s="59"/>
      <c r="B675" s="59"/>
      <c r="C675" s="128"/>
      <c r="D675" s="59"/>
      <c r="E675" s="128"/>
      <c r="F675" s="59"/>
      <c r="G675" s="59"/>
      <c r="H675" s="67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</row>
    <row r="676" spans="1:21" ht="12.75">
      <c r="A676" s="59"/>
      <c r="B676" s="59"/>
      <c r="C676" s="128"/>
      <c r="D676" s="59"/>
      <c r="E676" s="128"/>
      <c r="F676" s="59"/>
      <c r="G676" s="59"/>
      <c r="H676" s="67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</row>
    <row r="677" spans="1:21" ht="12.75">
      <c r="A677" s="59"/>
      <c r="B677" s="59"/>
      <c r="C677" s="128"/>
      <c r="D677" s="59"/>
      <c r="E677" s="128"/>
      <c r="F677" s="59"/>
      <c r="G677" s="59"/>
      <c r="H677" s="67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</row>
    <row r="678" spans="1:21" ht="12.75">
      <c r="A678" s="59"/>
      <c r="B678" s="59"/>
      <c r="C678" s="128"/>
      <c r="D678" s="59"/>
      <c r="E678" s="128"/>
      <c r="F678" s="59"/>
      <c r="G678" s="59"/>
      <c r="H678" s="67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</row>
    <row r="679" spans="1:21" ht="12.75">
      <c r="A679" s="59"/>
      <c r="B679" s="59"/>
      <c r="C679" s="128"/>
      <c r="D679" s="59"/>
      <c r="E679" s="128"/>
      <c r="F679" s="59"/>
      <c r="G679" s="59"/>
      <c r="H679" s="67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</row>
    <row r="680" spans="1:21" ht="12.75">
      <c r="A680" s="59"/>
      <c r="B680" s="59"/>
      <c r="C680" s="128"/>
      <c r="D680" s="59"/>
      <c r="E680" s="128"/>
      <c r="F680" s="59"/>
      <c r="G680" s="59"/>
      <c r="H680" s="67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</row>
    <row r="681" spans="1:21" ht="12.75">
      <c r="A681" s="59"/>
      <c r="B681" s="59"/>
      <c r="C681" s="128"/>
      <c r="D681" s="59"/>
      <c r="E681" s="128"/>
      <c r="F681" s="59"/>
      <c r="G681" s="59"/>
      <c r="H681" s="67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</row>
    <row r="682" spans="1:21" ht="12.75">
      <c r="A682" s="59"/>
      <c r="B682" s="59"/>
      <c r="C682" s="128"/>
      <c r="D682" s="59"/>
      <c r="E682" s="128"/>
      <c r="F682" s="59"/>
      <c r="G682" s="59"/>
      <c r="H682" s="67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</row>
    <row r="683" spans="1:21" ht="12.75">
      <c r="A683" s="59"/>
      <c r="B683" s="59"/>
      <c r="C683" s="128"/>
      <c r="D683" s="59"/>
      <c r="E683" s="128"/>
      <c r="F683" s="59"/>
      <c r="G683" s="59"/>
      <c r="H683" s="67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</row>
    <row r="684" spans="1:21" ht="12.75">
      <c r="A684" s="59"/>
      <c r="B684" s="59"/>
      <c r="C684" s="128"/>
      <c r="D684" s="59"/>
      <c r="E684" s="128"/>
      <c r="F684" s="59"/>
      <c r="G684" s="59"/>
      <c r="H684" s="67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</row>
    <row r="685" spans="1:21" ht="12.75">
      <c r="A685" s="59"/>
      <c r="B685" s="59"/>
      <c r="C685" s="128"/>
      <c r="D685" s="59"/>
      <c r="E685" s="128"/>
      <c r="F685" s="59"/>
      <c r="G685" s="59"/>
      <c r="H685" s="67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</row>
    <row r="686" spans="1:21" ht="12.75">
      <c r="A686" s="59"/>
      <c r="B686" s="59"/>
      <c r="C686" s="128"/>
      <c r="D686" s="59"/>
      <c r="E686" s="128"/>
      <c r="F686" s="59"/>
      <c r="G686" s="59"/>
      <c r="H686" s="67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</row>
    <row r="687" spans="1:21" ht="12.75">
      <c r="A687" s="59"/>
      <c r="B687" s="59"/>
      <c r="C687" s="128"/>
      <c r="D687" s="59"/>
      <c r="E687" s="128"/>
      <c r="F687" s="59"/>
      <c r="G687" s="59"/>
      <c r="H687" s="67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</row>
    <row r="688" spans="1:21" ht="12.75">
      <c r="A688" s="59"/>
      <c r="B688" s="59"/>
      <c r="C688" s="128"/>
      <c r="D688" s="59"/>
      <c r="E688" s="128"/>
      <c r="F688" s="59"/>
      <c r="G688" s="59"/>
      <c r="H688" s="67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</row>
    <row r="689" spans="1:21" ht="12.75">
      <c r="A689" s="59"/>
      <c r="B689" s="59"/>
      <c r="C689" s="128"/>
      <c r="D689" s="59"/>
      <c r="E689" s="128"/>
      <c r="F689" s="59"/>
      <c r="G689" s="59"/>
      <c r="H689" s="67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</row>
    <row r="690" spans="1:21" ht="12.75">
      <c r="A690" s="59"/>
      <c r="B690" s="59"/>
      <c r="C690" s="128"/>
      <c r="D690" s="59"/>
      <c r="E690" s="128"/>
      <c r="F690" s="59"/>
      <c r="G690" s="59"/>
      <c r="H690" s="67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</row>
    <row r="691" spans="1:21" ht="12.75">
      <c r="A691" s="59"/>
      <c r="B691" s="59"/>
      <c r="C691" s="128"/>
      <c r="D691" s="59"/>
      <c r="E691" s="128"/>
      <c r="F691" s="59"/>
      <c r="G691" s="59"/>
      <c r="H691" s="67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</row>
    <row r="692" spans="1:21" ht="12.75">
      <c r="A692" s="59"/>
      <c r="B692" s="59"/>
      <c r="C692" s="128"/>
      <c r="D692" s="59"/>
      <c r="E692" s="128"/>
      <c r="F692" s="59"/>
      <c r="G692" s="59"/>
      <c r="H692" s="67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</row>
    <row r="693" spans="1:21" ht="12.75">
      <c r="A693" s="59"/>
      <c r="B693" s="59"/>
      <c r="C693" s="128"/>
      <c r="D693" s="59"/>
      <c r="E693" s="128"/>
      <c r="F693" s="59"/>
      <c r="G693" s="59"/>
      <c r="H693" s="67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</row>
    <row r="694" spans="1:21" ht="12.75">
      <c r="A694" s="59"/>
      <c r="B694" s="59"/>
      <c r="C694" s="128"/>
      <c r="D694" s="59"/>
      <c r="E694" s="128"/>
      <c r="F694" s="59"/>
      <c r="G694" s="59"/>
      <c r="H694" s="67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</row>
    <row r="695" spans="1:21" ht="12.75">
      <c r="A695" s="59"/>
      <c r="B695" s="59"/>
      <c r="C695" s="128"/>
      <c r="D695" s="59"/>
      <c r="E695" s="128"/>
      <c r="F695" s="59"/>
      <c r="G695" s="59"/>
      <c r="H695" s="67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</row>
    <row r="696" spans="1:21" ht="12.75">
      <c r="A696" s="59"/>
      <c r="B696" s="59"/>
      <c r="C696" s="128"/>
      <c r="D696" s="59"/>
      <c r="E696" s="128"/>
      <c r="F696" s="59"/>
      <c r="G696" s="59"/>
      <c r="H696" s="67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</row>
    <row r="697" spans="1:21" ht="12.75">
      <c r="A697" s="59"/>
      <c r="B697" s="59"/>
      <c r="C697" s="128"/>
      <c r="D697" s="59"/>
      <c r="E697" s="128"/>
      <c r="F697" s="59"/>
      <c r="G697" s="59"/>
      <c r="H697" s="67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</row>
    <row r="698" spans="1:21" ht="12.75">
      <c r="A698" s="59"/>
      <c r="B698" s="59"/>
      <c r="C698" s="128"/>
      <c r="D698" s="59"/>
      <c r="E698" s="128"/>
      <c r="F698" s="59"/>
      <c r="G698" s="59"/>
      <c r="H698" s="67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</row>
    <row r="699" spans="1:21" ht="12.75">
      <c r="A699" s="59"/>
      <c r="B699" s="59"/>
      <c r="C699" s="128"/>
      <c r="D699" s="59"/>
      <c r="E699" s="128"/>
      <c r="F699" s="59"/>
      <c r="G699" s="59"/>
      <c r="H699" s="67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</row>
    <row r="700" spans="1:21" ht="12.75">
      <c r="A700" s="59"/>
      <c r="B700" s="59"/>
      <c r="C700" s="128"/>
      <c r="D700" s="59"/>
      <c r="E700" s="128"/>
      <c r="F700" s="59"/>
      <c r="G700" s="59"/>
      <c r="H700" s="67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</row>
    <row r="701" spans="1:21" ht="12.75">
      <c r="A701" s="59"/>
      <c r="B701" s="59"/>
      <c r="C701" s="128"/>
      <c r="D701" s="59"/>
      <c r="E701" s="128"/>
      <c r="F701" s="59"/>
      <c r="G701" s="59"/>
      <c r="H701" s="67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</row>
    <row r="702" spans="1:21" ht="12.75">
      <c r="A702" s="59"/>
      <c r="B702" s="59"/>
      <c r="C702" s="128"/>
      <c r="D702" s="59"/>
      <c r="E702" s="128"/>
      <c r="F702" s="59"/>
      <c r="G702" s="59"/>
      <c r="H702" s="67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</row>
    <row r="703" spans="1:21" ht="12.75">
      <c r="A703" s="59"/>
      <c r="B703" s="59"/>
      <c r="C703" s="128"/>
      <c r="D703" s="59"/>
      <c r="E703" s="128"/>
      <c r="F703" s="59"/>
      <c r="G703" s="59"/>
      <c r="H703" s="67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</row>
    <row r="704" spans="1:21" ht="12.75">
      <c r="A704" s="59"/>
      <c r="B704" s="59"/>
      <c r="C704" s="128"/>
      <c r="D704" s="59"/>
      <c r="E704" s="128"/>
      <c r="F704" s="59"/>
      <c r="G704" s="59"/>
      <c r="H704" s="67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</row>
    <row r="705" spans="1:21" ht="12.75">
      <c r="A705" s="59"/>
      <c r="B705" s="59"/>
      <c r="C705" s="128"/>
      <c r="D705" s="59"/>
      <c r="E705" s="128"/>
      <c r="F705" s="59"/>
      <c r="G705" s="59"/>
      <c r="H705" s="67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</row>
    <row r="706" spans="1:21" ht="12.75">
      <c r="A706" s="59"/>
      <c r="B706" s="59"/>
      <c r="C706" s="128"/>
      <c r="D706" s="59"/>
      <c r="E706" s="128"/>
      <c r="F706" s="59"/>
      <c r="G706" s="59"/>
      <c r="H706" s="67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</row>
    <row r="707" spans="1:21" ht="12.75">
      <c r="A707" s="59"/>
      <c r="B707" s="59"/>
      <c r="C707" s="128"/>
      <c r="D707" s="59"/>
      <c r="E707" s="128"/>
      <c r="F707" s="59"/>
      <c r="G707" s="59"/>
      <c r="H707" s="67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</row>
    <row r="708" spans="1:21" ht="12.75">
      <c r="A708" s="59"/>
      <c r="B708" s="59"/>
      <c r="C708" s="128"/>
      <c r="D708" s="59"/>
      <c r="E708" s="128"/>
      <c r="F708" s="59"/>
      <c r="G708" s="59"/>
      <c r="H708" s="67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</row>
    <row r="709" spans="1:21" ht="12.75">
      <c r="A709" s="59"/>
      <c r="B709" s="59"/>
      <c r="C709" s="128"/>
      <c r="D709" s="59"/>
      <c r="E709" s="128"/>
      <c r="F709" s="59"/>
      <c r="G709" s="59"/>
      <c r="H709" s="67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</row>
    <row r="710" spans="1:21" ht="12.75">
      <c r="A710" s="59"/>
      <c r="B710" s="59"/>
      <c r="C710" s="128"/>
      <c r="D710" s="59"/>
      <c r="E710" s="128"/>
      <c r="F710" s="59"/>
      <c r="G710" s="59"/>
      <c r="H710" s="67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</row>
    <row r="711" spans="1:21" ht="12.75">
      <c r="A711" s="59"/>
      <c r="B711" s="59"/>
      <c r="C711" s="128"/>
      <c r="D711" s="59"/>
      <c r="E711" s="128"/>
      <c r="F711" s="59"/>
      <c r="G711" s="59"/>
      <c r="H711" s="67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</row>
    <row r="712" spans="1:21" ht="12.75">
      <c r="A712" s="59"/>
      <c r="B712" s="59"/>
      <c r="C712" s="128"/>
      <c r="D712" s="59"/>
      <c r="E712" s="128"/>
      <c r="F712" s="59"/>
      <c r="G712" s="59"/>
      <c r="H712" s="67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</row>
    <row r="713" spans="1:21" ht="12.75">
      <c r="A713" s="59"/>
      <c r="B713" s="59"/>
      <c r="C713" s="128"/>
      <c r="D713" s="59"/>
      <c r="E713" s="128"/>
      <c r="F713" s="59"/>
      <c r="G713" s="59"/>
      <c r="H713" s="67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</row>
    <row r="714" spans="1:21" ht="12.75">
      <c r="A714" s="59"/>
      <c r="B714" s="59"/>
      <c r="C714" s="128"/>
      <c r="D714" s="59"/>
      <c r="E714" s="128"/>
      <c r="F714" s="59"/>
      <c r="G714" s="59"/>
      <c r="H714" s="67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</row>
    <row r="715" spans="1:21" ht="12.75">
      <c r="A715" s="59"/>
      <c r="B715" s="59"/>
      <c r="C715" s="128"/>
      <c r="D715" s="59"/>
      <c r="E715" s="128"/>
      <c r="F715" s="59"/>
      <c r="G715" s="59"/>
      <c r="H715" s="67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</row>
    <row r="716" spans="1:21" ht="12.75">
      <c r="A716" s="59"/>
      <c r="B716" s="59"/>
      <c r="C716" s="128"/>
      <c r="D716" s="59"/>
      <c r="E716" s="128"/>
      <c r="F716" s="59"/>
      <c r="G716" s="59"/>
      <c r="H716" s="67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</row>
    <row r="717" spans="1:21" ht="12.75">
      <c r="A717" s="59"/>
      <c r="B717" s="59"/>
      <c r="C717" s="128"/>
      <c r="D717" s="59"/>
      <c r="E717" s="128"/>
      <c r="F717" s="59"/>
      <c r="G717" s="59"/>
      <c r="H717" s="67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</row>
    <row r="718" spans="1:21" ht="12.75">
      <c r="A718" s="59"/>
      <c r="B718" s="59"/>
      <c r="C718" s="128"/>
      <c r="D718" s="59"/>
      <c r="E718" s="128"/>
      <c r="F718" s="59"/>
      <c r="G718" s="59"/>
      <c r="H718" s="67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</row>
    <row r="719" spans="1:21" ht="12.75">
      <c r="A719" s="59"/>
      <c r="B719" s="59"/>
      <c r="C719" s="128"/>
      <c r="D719" s="59"/>
      <c r="E719" s="128"/>
      <c r="F719" s="59"/>
      <c r="G719" s="59"/>
      <c r="H719" s="67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</row>
    <row r="720" spans="1:21" ht="12.75">
      <c r="A720" s="59"/>
      <c r="B720" s="59"/>
      <c r="C720" s="128"/>
      <c r="D720" s="59"/>
      <c r="E720" s="128"/>
      <c r="F720" s="59"/>
      <c r="G720" s="59"/>
      <c r="H720" s="67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</row>
    <row r="721" spans="1:21" ht="12.75">
      <c r="A721" s="59"/>
      <c r="B721" s="59"/>
      <c r="C721" s="128"/>
      <c r="D721" s="59"/>
      <c r="E721" s="128"/>
      <c r="F721" s="59"/>
      <c r="G721" s="59"/>
      <c r="H721" s="67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</row>
    <row r="722" spans="1:21" ht="12.75">
      <c r="A722" s="59"/>
      <c r="B722" s="59"/>
      <c r="C722" s="128"/>
      <c r="D722" s="59"/>
      <c r="E722" s="128"/>
      <c r="F722" s="59"/>
      <c r="G722" s="59"/>
      <c r="H722" s="67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</row>
    <row r="723" spans="1:21" ht="12.75">
      <c r="A723" s="59"/>
      <c r="B723" s="59"/>
      <c r="C723" s="128"/>
      <c r="D723" s="59"/>
      <c r="E723" s="128"/>
      <c r="F723" s="59"/>
      <c r="G723" s="59"/>
      <c r="H723" s="67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</row>
    <row r="724" spans="1:21" ht="12.75">
      <c r="A724" s="59"/>
      <c r="B724" s="59"/>
      <c r="C724" s="128"/>
      <c r="D724" s="59"/>
      <c r="E724" s="128"/>
      <c r="F724" s="59"/>
      <c r="G724" s="59"/>
      <c r="H724" s="67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</row>
    <row r="725" spans="1:21" ht="12.75">
      <c r="A725" s="59"/>
      <c r="B725" s="59"/>
      <c r="C725" s="128"/>
      <c r="D725" s="59"/>
      <c r="E725" s="128"/>
      <c r="F725" s="59"/>
      <c r="G725" s="59"/>
      <c r="H725" s="67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</row>
    <row r="726" spans="1:21" ht="12.75">
      <c r="A726" s="59"/>
      <c r="B726" s="59"/>
      <c r="C726" s="128"/>
      <c r="D726" s="59"/>
      <c r="E726" s="128"/>
      <c r="F726" s="59"/>
      <c r="G726" s="59"/>
      <c r="H726" s="67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</row>
    <row r="727" spans="1:21" ht="12.75">
      <c r="A727" s="59"/>
      <c r="B727" s="59"/>
      <c r="C727" s="128"/>
      <c r="D727" s="59"/>
      <c r="E727" s="128"/>
      <c r="F727" s="59"/>
      <c r="G727" s="59"/>
      <c r="H727" s="67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</row>
    <row r="728" spans="1:21" ht="12.75">
      <c r="A728" s="59"/>
      <c r="B728" s="59"/>
      <c r="C728" s="128"/>
      <c r="D728" s="59"/>
      <c r="E728" s="128"/>
      <c r="F728" s="59"/>
      <c r="G728" s="59"/>
      <c r="H728" s="67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</row>
    <row r="729" spans="1:21" ht="12.75">
      <c r="A729" s="59"/>
      <c r="B729" s="59"/>
      <c r="C729" s="128"/>
      <c r="D729" s="59"/>
      <c r="E729" s="128"/>
      <c r="F729" s="59"/>
      <c r="G729" s="59"/>
      <c r="H729" s="67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</row>
    <row r="730" spans="1:21" ht="12.75">
      <c r="A730" s="59"/>
      <c r="B730" s="59"/>
      <c r="C730" s="128"/>
      <c r="D730" s="59"/>
      <c r="E730" s="128"/>
      <c r="F730" s="59"/>
      <c r="G730" s="59"/>
      <c r="H730" s="67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</row>
    <row r="731" spans="1:21" ht="12.75">
      <c r="A731" s="59"/>
      <c r="B731" s="59"/>
      <c r="C731" s="128"/>
      <c r="D731" s="59"/>
      <c r="E731" s="128"/>
      <c r="F731" s="59"/>
      <c r="G731" s="59"/>
      <c r="H731" s="67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</row>
    <row r="732" spans="1:21" ht="12.75">
      <c r="A732" s="59"/>
      <c r="B732" s="59"/>
      <c r="C732" s="128"/>
      <c r="D732" s="59"/>
      <c r="E732" s="128"/>
      <c r="F732" s="59"/>
      <c r="G732" s="59"/>
      <c r="H732" s="67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</row>
    <row r="733" spans="1:21" ht="12.75">
      <c r="A733" s="59"/>
      <c r="B733" s="59"/>
      <c r="C733" s="128"/>
      <c r="D733" s="59"/>
      <c r="E733" s="128"/>
      <c r="F733" s="59"/>
      <c r="G733" s="59"/>
      <c r="H733" s="67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</row>
    <row r="734" spans="1:21" ht="12.75">
      <c r="A734" s="59"/>
      <c r="B734" s="59"/>
      <c r="C734" s="128"/>
      <c r="D734" s="59"/>
      <c r="E734" s="128"/>
      <c r="F734" s="59"/>
      <c r="G734" s="59"/>
      <c r="H734" s="67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</row>
    <row r="735" spans="1:21" ht="12.75">
      <c r="A735" s="59"/>
      <c r="B735" s="59"/>
      <c r="C735" s="128"/>
      <c r="D735" s="59"/>
      <c r="E735" s="128"/>
      <c r="F735" s="59"/>
      <c r="G735" s="59"/>
      <c r="H735" s="67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</row>
    <row r="736" spans="1:21" ht="12.75">
      <c r="A736" s="59"/>
      <c r="B736" s="59"/>
      <c r="C736" s="128"/>
      <c r="D736" s="59"/>
      <c r="E736" s="128"/>
      <c r="F736" s="59"/>
      <c r="G736" s="59"/>
      <c r="H736" s="67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</row>
    <row r="737" spans="1:21" ht="12.75">
      <c r="A737" s="59"/>
      <c r="B737" s="59"/>
      <c r="C737" s="128"/>
      <c r="D737" s="59"/>
      <c r="E737" s="128"/>
      <c r="F737" s="59"/>
      <c r="G737" s="59"/>
      <c r="H737" s="67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</row>
    <row r="738" spans="1:21" ht="12.75">
      <c r="A738" s="59"/>
      <c r="B738" s="59"/>
      <c r="C738" s="128"/>
      <c r="D738" s="59"/>
      <c r="E738" s="128"/>
      <c r="F738" s="59"/>
      <c r="G738" s="59"/>
      <c r="H738" s="67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</row>
    <row r="739" spans="1:21" ht="12.75">
      <c r="A739" s="59"/>
      <c r="B739" s="59"/>
      <c r="C739" s="128"/>
      <c r="D739" s="59"/>
      <c r="E739" s="128"/>
      <c r="F739" s="59"/>
      <c r="G739" s="59"/>
      <c r="H739" s="67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</row>
    <row r="740" spans="1:21" ht="12.75">
      <c r="A740" s="59"/>
      <c r="B740" s="59"/>
      <c r="C740" s="128"/>
      <c r="D740" s="59"/>
      <c r="E740" s="128"/>
      <c r="F740" s="59"/>
      <c r="G740" s="59"/>
      <c r="H740" s="67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</row>
    <row r="741" spans="1:21" ht="12.75">
      <c r="A741" s="59"/>
      <c r="B741" s="59"/>
      <c r="C741" s="128"/>
      <c r="D741" s="59"/>
      <c r="E741" s="128"/>
      <c r="F741" s="59"/>
      <c r="G741" s="59"/>
      <c r="H741" s="67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</row>
    <row r="742" spans="1:21" ht="12.75">
      <c r="A742" s="59"/>
      <c r="B742" s="59"/>
      <c r="C742" s="128"/>
      <c r="D742" s="59"/>
      <c r="E742" s="128"/>
      <c r="F742" s="59"/>
      <c r="G742" s="59"/>
      <c r="H742" s="67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</row>
    <row r="743" spans="1:21" ht="12.75">
      <c r="A743" s="59"/>
      <c r="B743" s="59"/>
      <c r="C743" s="128"/>
      <c r="D743" s="59"/>
      <c r="E743" s="128"/>
      <c r="F743" s="59"/>
      <c r="G743" s="59"/>
      <c r="H743" s="67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</row>
    <row r="744" spans="1:21" ht="12.75">
      <c r="A744" s="59"/>
      <c r="B744" s="59"/>
      <c r="C744" s="128"/>
      <c r="D744" s="59"/>
      <c r="E744" s="128"/>
      <c r="F744" s="59"/>
      <c r="G744" s="59"/>
      <c r="H744" s="67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</row>
    <row r="745" spans="1:21" ht="12.75">
      <c r="A745" s="59"/>
      <c r="B745" s="59"/>
      <c r="C745" s="128"/>
      <c r="D745" s="59"/>
      <c r="E745" s="128"/>
      <c r="F745" s="59"/>
      <c r="G745" s="59"/>
      <c r="H745" s="67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</row>
    <row r="746" spans="1:21" ht="12.75">
      <c r="A746" s="59"/>
      <c r="B746" s="59"/>
      <c r="C746" s="128"/>
      <c r="D746" s="59"/>
      <c r="E746" s="128"/>
      <c r="F746" s="59"/>
      <c r="G746" s="59"/>
      <c r="H746" s="67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</row>
    <row r="747" spans="1:21" ht="12.75">
      <c r="A747" s="59"/>
      <c r="B747" s="59"/>
      <c r="C747" s="128"/>
      <c r="D747" s="59"/>
      <c r="E747" s="128"/>
      <c r="F747" s="59"/>
      <c r="G747" s="59"/>
      <c r="H747" s="67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</row>
    <row r="748" spans="1:21" ht="12.75">
      <c r="A748" s="59"/>
      <c r="B748" s="59"/>
      <c r="C748" s="128"/>
      <c r="D748" s="59"/>
      <c r="E748" s="128"/>
      <c r="F748" s="59"/>
      <c r="G748" s="59"/>
      <c r="H748" s="67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</row>
    <row r="749" spans="1:21" ht="12.75">
      <c r="A749" s="59"/>
      <c r="B749" s="59"/>
      <c r="C749" s="128"/>
      <c r="D749" s="59"/>
      <c r="E749" s="128"/>
      <c r="F749" s="59"/>
      <c r="G749" s="59"/>
      <c r="H749" s="67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</row>
    <row r="750" spans="1:21" ht="12.75">
      <c r="A750" s="59"/>
      <c r="B750" s="59"/>
      <c r="C750" s="128"/>
      <c r="D750" s="59"/>
      <c r="E750" s="128"/>
      <c r="F750" s="59"/>
      <c r="G750" s="59"/>
      <c r="H750" s="67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</row>
    <row r="751" spans="1:21" ht="12.75">
      <c r="A751" s="59"/>
      <c r="B751" s="59"/>
      <c r="C751" s="128"/>
      <c r="D751" s="59"/>
      <c r="E751" s="128"/>
      <c r="F751" s="59"/>
      <c r="G751" s="59"/>
      <c r="H751" s="67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</row>
    <row r="752" spans="1:21" ht="12.75">
      <c r="A752" s="59"/>
      <c r="B752" s="59"/>
      <c r="C752" s="128"/>
      <c r="D752" s="59"/>
      <c r="E752" s="128"/>
      <c r="F752" s="59"/>
      <c r="G752" s="59"/>
      <c r="H752" s="67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</row>
    <row r="753" spans="1:21" ht="12.75">
      <c r="A753" s="59"/>
      <c r="B753" s="59"/>
      <c r="C753" s="128"/>
      <c r="D753" s="59"/>
      <c r="E753" s="128"/>
      <c r="F753" s="59"/>
      <c r="G753" s="59"/>
      <c r="H753" s="67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</row>
    <row r="754" spans="1:21" ht="12.75">
      <c r="A754" s="59"/>
      <c r="B754" s="59"/>
      <c r="C754" s="128"/>
      <c r="D754" s="59"/>
      <c r="E754" s="128"/>
      <c r="F754" s="59"/>
      <c r="G754" s="59"/>
      <c r="H754" s="67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</row>
    <row r="755" spans="1:21" ht="12.75">
      <c r="A755" s="59"/>
      <c r="B755" s="59"/>
      <c r="C755" s="128"/>
      <c r="D755" s="59"/>
      <c r="E755" s="128"/>
      <c r="F755" s="59"/>
      <c r="G755" s="59"/>
      <c r="H755" s="67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</row>
    <row r="756" spans="1:21" ht="12.75">
      <c r="A756" s="59"/>
      <c r="B756" s="59"/>
      <c r="C756" s="128"/>
      <c r="D756" s="59"/>
      <c r="E756" s="128"/>
      <c r="F756" s="59"/>
      <c r="G756" s="59"/>
      <c r="H756" s="67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</row>
    <row r="757" spans="1:21" ht="12.75">
      <c r="A757" s="59"/>
      <c r="B757" s="59"/>
      <c r="C757" s="128"/>
      <c r="D757" s="59"/>
      <c r="E757" s="128"/>
      <c r="F757" s="59"/>
      <c r="G757" s="59"/>
      <c r="H757" s="67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</row>
    <row r="758" spans="1:21" ht="12.75">
      <c r="A758" s="59"/>
      <c r="B758" s="59"/>
      <c r="C758" s="128"/>
      <c r="D758" s="59"/>
      <c r="E758" s="128"/>
      <c r="F758" s="59"/>
      <c r="G758" s="59"/>
      <c r="H758" s="67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</row>
    <row r="759" spans="1:21" ht="12.75">
      <c r="A759" s="59"/>
      <c r="B759" s="59"/>
      <c r="C759" s="128"/>
      <c r="D759" s="59"/>
      <c r="E759" s="128"/>
      <c r="F759" s="59"/>
      <c r="G759" s="59"/>
      <c r="H759" s="67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</row>
    <row r="760" spans="1:21" ht="12.75">
      <c r="A760" s="59"/>
      <c r="B760" s="59"/>
      <c r="C760" s="128"/>
      <c r="D760" s="59"/>
      <c r="E760" s="128"/>
      <c r="F760" s="59"/>
      <c r="G760" s="59"/>
      <c r="H760" s="67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</row>
    <row r="761" spans="1:21" ht="12.75">
      <c r="A761" s="59"/>
      <c r="B761" s="59"/>
      <c r="C761" s="128"/>
      <c r="D761" s="59"/>
      <c r="E761" s="128"/>
      <c r="F761" s="59"/>
      <c r="G761" s="59"/>
      <c r="H761" s="67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</row>
    <row r="762" spans="1:21" ht="12.75">
      <c r="A762" s="59"/>
      <c r="B762" s="59"/>
      <c r="C762" s="128"/>
      <c r="D762" s="59"/>
      <c r="E762" s="128"/>
      <c r="F762" s="59"/>
      <c r="G762" s="59"/>
      <c r="H762" s="67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</row>
    <row r="763" spans="1:21" ht="12.75">
      <c r="A763" s="59"/>
      <c r="B763" s="59"/>
      <c r="C763" s="128"/>
      <c r="D763" s="59"/>
      <c r="E763" s="128"/>
      <c r="F763" s="59"/>
      <c r="G763" s="59"/>
      <c r="H763" s="67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</row>
    <row r="764" spans="1:21" ht="12.75">
      <c r="A764" s="59"/>
      <c r="B764" s="59"/>
      <c r="C764" s="128"/>
      <c r="D764" s="59"/>
      <c r="E764" s="128"/>
      <c r="F764" s="59"/>
      <c r="G764" s="59"/>
      <c r="H764" s="67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</row>
    <row r="765" spans="1:21" ht="12.75">
      <c r="A765" s="59"/>
      <c r="B765" s="59"/>
      <c r="C765" s="128"/>
      <c r="D765" s="59"/>
      <c r="E765" s="128"/>
      <c r="F765" s="59"/>
      <c r="G765" s="59"/>
      <c r="H765" s="67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</row>
    <row r="766" spans="1:21" ht="12.75">
      <c r="A766" s="59"/>
      <c r="B766" s="59"/>
      <c r="C766" s="128"/>
      <c r="D766" s="59"/>
      <c r="E766" s="128"/>
      <c r="F766" s="59"/>
      <c r="G766" s="59"/>
      <c r="H766" s="67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</row>
    <row r="767" spans="1:21" ht="12.75">
      <c r="A767" s="59"/>
      <c r="B767" s="59"/>
      <c r="C767" s="128"/>
      <c r="D767" s="59"/>
      <c r="E767" s="128"/>
      <c r="F767" s="59"/>
      <c r="G767" s="59"/>
      <c r="H767" s="67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</row>
    <row r="768" spans="1:21" ht="12.75">
      <c r="A768" s="59"/>
      <c r="B768" s="59"/>
      <c r="C768" s="128"/>
      <c r="D768" s="59"/>
      <c r="E768" s="128"/>
      <c r="F768" s="59"/>
      <c r="G768" s="59"/>
      <c r="H768" s="67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</row>
    <row r="769" spans="1:21" ht="12.75">
      <c r="A769" s="59"/>
      <c r="B769" s="59"/>
      <c r="C769" s="128"/>
      <c r="D769" s="59"/>
      <c r="E769" s="128"/>
      <c r="F769" s="59"/>
      <c r="G769" s="59"/>
      <c r="H769" s="67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</row>
    <row r="770" spans="1:21" ht="12.75">
      <c r="A770" s="59"/>
      <c r="B770" s="59"/>
      <c r="C770" s="128"/>
      <c r="D770" s="59"/>
      <c r="E770" s="128"/>
      <c r="F770" s="59"/>
      <c r="G770" s="59"/>
      <c r="H770" s="67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</row>
    <row r="771" spans="1:21" ht="12.75">
      <c r="A771" s="59"/>
      <c r="B771" s="59"/>
      <c r="C771" s="128"/>
      <c r="D771" s="59"/>
      <c r="E771" s="128"/>
      <c r="F771" s="59"/>
      <c r="G771" s="59"/>
      <c r="H771" s="67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</row>
    <row r="772" spans="1:21" ht="12.75">
      <c r="A772" s="59"/>
      <c r="B772" s="59"/>
      <c r="C772" s="128"/>
      <c r="D772" s="59"/>
      <c r="E772" s="128"/>
      <c r="F772" s="59"/>
      <c r="G772" s="59"/>
      <c r="H772" s="67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</row>
    <row r="773" spans="1:21" ht="12.75">
      <c r="A773" s="59"/>
      <c r="B773" s="59"/>
      <c r="C773" s="128"/>
      <c r="D773" s="59"/>
      <c r="E773" s="128"/>
      <c r="F773" s="59"/>
      <c r="G773" s="59"/>
      <c r="H773" s="67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</row>
    <row r="774" spans="1:21" ht="12.75">
      <c r="A774" s="59"/>
      <c r="B774" s="59"/>
      <c r="C774" s="128"/>
      <c r="D774" s="59"/>
      <c r="E774" s="128"/>
      <c r="F774" s="59"/>
      <c r="G774" s="59"/>
      <c r="H774" s="67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</row>
    <row r="775" spans="1:21" ht="12.75">
      <c r="A775" s="59"/>
      <c r="B775" s="59"/>
      <c r="C775" s="128"/>
      <c r="D775" s="59"/>
      <c r="E775" s="128"/>
      <c r="F775" s="59"/>
      <c r="G775" s="59"/>
      <c r="H775" s="67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</row>
    <row r="776" spans="1:21" ht="12.75">
      <c r="A776" s="59"/>
      <c r="B776" s="59"/>
      <c r="C776" s="128"/>
      <c r="D776" s="59"/>
      <c r="E776" s="128"/>
      <c r="F776" s="59"/>
      <c r="G776" s="59"/>
      <c r="H776" s="67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</row>
    <row r="777" spans="1:21" ht="12.75">
      <c r="A777" s="59"/>
      <c r="B777" s="59"/>
      <c r="C777" s="128"/>
      <c r="D777" s="59"/>
      <c r="E777" s="128"/>
      <c r="F777" s="59"/>
      <c r="G777" s="59"/>
      <c r="H777" s="67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</row>
    <row r="778" spans="1:21" ht="12.75">
      <c r="A778" s="59"/>
      <c r="B778" s="59"/>
      <c r="C778" s="128"/>
      <c r="D778" s="59"/>
      <c r="E778" s="128"/>
      <c r="F778" s="59"/>
      <c r="G778" s="59"/>
      <c r="H778" s="67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</row>
    <row r="779" spans="1:21" ht="12.75">
      <c r="A779" s="59"/>
      <c r="B779" s="59"/>
      <c r="C779" s="128"/>
      <c r="D779" s="59"/>
      <c r="E779" s="128"/>
      <c r="F779" s="59"/>
      <c r="G779" s="59"/>
      <c r="H779" s="67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</row>
    <row r="780" spans="1:21" ht="12.75">
      <c r="A780" s="59"/>
      <c r="B780" s="59"/>
      <c r="C780" s="128"/>
      <c r="D780" s="59"/>
      <c r="E780" s="128"/>
      <c r="F780" s="59"/>
      <c r="G780" s="59"/>
      <c r="H780" s="67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</row>
    <row r="781" spans="1:21" ht="12.75">
      <c r="A781" s="59"/>
      <c r="B781" s="59"/>
      <c r="C781" s="128"/>
      <c r="D781" s="59"/>
      <c r="E781" s="128"/>
      <c r="F781" s="59"/>
      <c r="G781" s="59"/>
      <c r="H781" s="67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</row>
    <row r="782" spans="1:21" ht="12.75">
      <c r="A782" s="59"/>
      <c r="B782" s="59"/>
      <c r="C782" s="128"/>
      <c r="D782" s="59"/>
      <c r="E782" s="128"/>
      <c r="F782" s="59"/>
      <c r="G782" s="59"/>
      <c r="H782" s="67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</row>
    <row r="783" spans="1:21" ht="12.75">
      <c r="A783" s="59"/>
      <c r="B783" s="59"/>
      <c r="C783" s="128"/>
      <c r="D783" s="59"/>
      <c r="E783" s="128"/>
      <c r="F783" s="59"/>
      <c r="G783" s="59"/>
      <c r="H783" s="67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</row>
    <row r="784" spans="1:21" ht="12.75">
      <c r="A784" s="59"/>
      <c r="B784" s="59"/>
      <c r="C784" s="128"/>
      <c r="D784" s="59"/>
      <c r="E784" s="128"/>
      <c r="F784" s="59"/>
      <c r="G784" s="59"/>
      <c r="H784" s="67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</row>
    <row r="785" spans="1:21" ht="12.75">
      <c r="A785" s="59"/>
      <c r="B785" s="59"/>
      <c r="C785" s="128"/>
      <c r="D785" s="59"/>
      <c r="E785" s="128"/>
      <c r="F785" s="59"/>
      <c r="G785" s="59"/>
      <c r="H785" s="67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</row>
    <row r="786" spans="1:21" ht="12.75">
      <c r="A786" s="59"/>
      <c r="B786" s="59"/>
      <c r="C786" s="128"/>
      <c r="D786" s="59"/>
      <c r="E786" s="128"/>
      <c r="F786" s="59"/>
      <c r="G786" s="59"/>
      <c r="H786" s="67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</row>
    <row r="787" spans="1:21" ht="12.75">
      <c r="A787" s="59"/>
      <c r="B787" s="59"/>
      <c r="C787" s="128"/>
      <c r="D787" s="59"/>
      <c r="E787" s="128"/>
      <c r="F787" s="59"/>
      <c r="G787" s="59"/>
      <c r="H787" s="67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</row>
    <row r="788" spans="1:21" ht="12.75">
      <c r="A788" s="59"/>
      <c r="B788" s="59"/>
      <c r="C788" s="128"/>
      <c r="D788" s="59"/>
      <c r="E788" s="128"/>
      <c r="F788" s="59"/>
      <c r="G788" s="59"/>
      <c r="H788" s="67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</row>
    <row r="789" spans="1:21" ht="12.75">
      <c r="A789" s="59"/>
      <c r="B789" s="59"/>
      <c r="C789" s="128"/>
      <c r="D789" s="59"/>
      <c r="E789" s="128"/>
      <c r="F789" s="59"/>
      <c r="G789" s="59"/>
      <c r="H789" s="67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</row>
    <row r="790" spans="1:21" ht="12.75">
      <c r="A790" s="59"/>
      <c r="B790" s="59"/>
      <c r="C790" s="128"/>
      <c r="D790" s="59"/>
      <c r="E790" s="128"/>
      <c r="F790" s="59"/>
      <c r="G790" s="59"/>
      <c r="H790" s="67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</row>
    <row r="791" spans="1:21" ht="12.75">
      <c r="A791" s="59"/>
      <c r="B791" s="59"/>
      <c r="C791" s="128"/>
      <c r="D791" s="59"/>
      <c r="E791" s="128"/>
      <c r="F791" s="59"/>
      <c r="G791" s="59"/>
      <c r="H791" s="67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</row>
    <row r="792" spans="1:21" ht="12.75">
      <c r="A792" s="59"/>
      <c r="B792" s="59"/>
      <c r="C792" s="128"/>
      <c r="D792" s="59"/>
      <c r="E792" s="128"/>
      <c r="F792" s="59"/>
      <c r="G792" s="59"/>
      <c r="H792" s="67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</row>
    <row r="793" spans="1:21" ht="12.75">
      <c r="A793" s="59"/>
      <c r="B793" s="59"/>
      <c r="C793" s="128"/>
      <c r="D793" s="59"/>
      <c r="E793" s="128"/>
      <c r="F793" s="59"/>
      <c r="G793" s="59"/>
      <c r="H793" s="67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</row>
    <row r="794" spans="1:21" ht="12.75">
      <c r="A794" s="59"/>
      <c r="B794" s="59"/>
      <c r="C794" s="128"/>
      <c r="D794" s="59"/>
      <c r="E794" s="128"/>
      <c r="F794" s="59"/>
      <c r="G794" s="59"/>
      <c r="H794" s="67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</row>
    <row r="795" spans="1:21" ht="12.75">
      <c r="A795" s="59"/>
      <c r="B795" s="59"/>
      <c r="C795" s="128"/>
      <c r="D795" s="59"/>
      <c r="E795" s="128"/>
      <c r="F795" s="59"/>
      <c r="G795" s="59"/>
      <c r="H795" s="67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</row>
    <row r="796" spans="1:21" ht="12.75">
      <c r="A796" s="59"/>
      <c r="B796" s="59"/>
      <c r="C796" s="128"/>
      <c r="D796" s="59"/>
      <c r="E796" s="128"/>
      <c r="F796" s="59"/>
      <c r="G796" s="59"/>
      <c r="H796" s="67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</row>
    <row r="797" spans="1:21" ht="12.75">
      <c r="A797" s="59"/>
      <c r="B797" s="59"/>
      <c r="C797" s="128"/>
      <c r="D797" s="59"/>
      <c r="E797" s="128"/>
      <c r="F797" s="59"/>
      <c r="G797" s="59"/>
      <c r="H797" s="67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</row>
    <row r="798" spans="1:21" ht="12.75">
      <c r="A798" s="59"/>
      <c r="B798" s="59"/>
      <c r="C798" s="128"/>
      <c r="D798" s="59"/>
      <c r="E798" s="128"/>
      <c r="F798" s="59"/>
      <c r="G798" s="59"/>
      <c r="H798" s="67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</row>
    <row r="799" spans="1:21" ht="12.75">
      <c r="A799" s="59"/>
      <c r="B799" s="59"/>
      <c r="C799" s="128"/>
      <c r="D799" s="59"/>
      <c r="E799" s="128"/>
      <c r="F799" s="59"/>
      <c r="G799" s="59"/>
      <c r="H799" s="67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</row>
    <row r="800" spans="1:21" ht="12.75">
      <c r="A800" s="59"/>
      <c r="B800" s="59"/>
      <c r="C800" s="128"/>
      <c r="D800" s="59"/>
      <c r="E800" s="128"/>
      <c r="F800" s="59"/>
      <c r="G800" s="59"/>
      <c r="H800" s="67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</row>
    <row r="801" spans="1:21" ht="12.75">
      <c r="A801" s="59"/>
      <c r="B801" s="59"/>
      <c r="C801" s="128"/>
      <c r="D801" s="59"/>
      <c r="E801" s="128"/>
      <c r="F801" s="59"/>
      <c r="G801" s="59"/>
      <c r="H801" s="67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</row>
    <row r="802" spans="1:21" ht="12.75">
      <c r="A802" s="59"/>
      <c r="B802" s="59"/>
      <c r="C802" s="128"/>
      <c r="D802" s="59"/>
      <c r="E802" s="128"/>
      <c r="F802" s="59"/>
      <c r="G802" s="59"/>
      <c r="H802" s="67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</row>
    <row r="803" spans="1:21" ht="12.75">
      <c r="A803" s="59"/>
      <c r="B803" s="59"/>
      <c r="C803" s="128"/>
      <c r="D803" s="59"/>
      <c r="E803" s="128"/>
      <c r="F803" s="59"/>
      <c r="G803" s="59"/>
      <c r="H803" s="67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</row>
    <row r="804" spans="1:21" ht="12.75">
      <c r="A804" s="59"/>
      <c r="B804" s="59"/>
      <c r="C804" s="128"/>
      <c r="D804" s="59"/>
      <c r="E804" s="128"/>
      <c r="F804" s="59"/>
      <c r="G804" s="59"/>
      <c r="H804" s="67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</row>
    <row r="805" spans="1:21" ht="12.75">
      <c r="A805" s="59"/>
      <c r="B805" s="59"/>
      <c r="C805" s="128"/>
      <c r="D805" s="59"/>
      <c r="E805" s="128"/>
      <c r="F805" s="59"/>
      <c r="G805" s="59"/>
      <c r="H805" s="67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</row>
    <row r="806" spans="1:21" ht="12.75">
      <c r="A806" s="59"/>
      <c r="B806" s="59"/>
      <c r="C806" s="128"/>
      <c r="D806" s="59"/>
      <c r="E806" s="128"/>
      <c r="F806" s="59"/>
      <c r="G806" s="59"/>
      <c r="H806" s="67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</row>
    <row r="807" spans="1:21" ht="12.75">
      <c r="A807" s="59"/>
      <c r="B807" s="59"/>
      <c r="C807" s="128"/>
      <c r="D807" s="59"/>
      <c r="E807" s="128"/>
      <c r="F807" s="59"/>
      <c r="G807" s="59"/>
      <c r="H807" s="67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</row>
    <row r="808" spans="1:21" ht="12.75">
      <c r="A808" s="59"/>
      <c r="B808" s="59"/>
      <c r="C808" s="128"/>
      <c r="D808" s="59"/>
      <c r="E808" s="128"/>
      <c r="F808" s="59"/>
      <c r="G808" s="59"/>
      <c r="H808" s="67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</row>
    <row r="809" spans="1:21" ht="12.75">
      <c r="A809" s="59"/>
      <c r="B809" s="59"/>
      <c r="C809" s="128"/>
      <c r="D809" s="59"/>
      <c r="E809" s="128"/>
      <c r="F809" s="59"/>
      <c r="G809" s="59"/>
      <c r="H809" s="67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</row>
    <row r="810" spans="1:21" ht="12.75">
      <c r="A810" s="59"/>
      <c r="B810" s="59"/>
      <c r="C810" s="128"/>
      <c r="D810" s="59"/>
      <c r="E810" s="128"/>
      <c r="F810" s="59"/>
      <c r="G810" s="59"/>
      <c r="H810" s="67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</row>
    <row r="811" spans="1:21" ht="12.75">
      <c r="A811" s="59"/>
      <c r="B811" s="59"/>
      <c r="C811" s="128"/>
      <c r="D811" s="59"/>
      <c r="E811" s="128"/>
      <c r="F811" s="59"/>
      <c r="G811" s="59"/>
      <c r="H811" s="67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</row>
    <row r="812" spans="1:21" ht="12.75">
      <c r="A812" s="59"/>
      <c r="B812" s="59"/>
      <c r="C812" s="128"/>
      <c r="D812" s="59"/>
      <c r="E812" s="128"/>
      <c r="F812" s="59"/>
      <c r="G812" s="59"/>
      <c r="H812" s="67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</row>
    <row r="813" spans="1:21" ht="12.75">
      <c r="A813" s="59"/>
      <c r="B813" s="59"/>
      <c r="C813" s="128"/>
      <c r="D813" s="59"/>
      <c r="E813" s="128"/>
      <c r="F813" s="59"/>
      <c r="G813" s="59"/>
      <c r="H813" s="67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</row>
    <row r="814" spans="1:21" ht="12.75">
      <c r="A814" s="59"/>
      <c r="B814" s="59"/>
      <c r="C814" s="128"/>
      <c r="D814" s="59"/>
      <c r="E814" s="128"/>
      <c r="F814" s="59"/>
      <c r="G814" s="59"/>
      <c r="H814" s="67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</row>
    <row r="815" spans="1:21" ht="12.75">
      <c r="A815" s="59"/>
      <c r="B815" s="59"/>
      <c r="C815" s="128"/>
      <c r="D815" s="59"/>
      <c r="E815" s="128"/>
      <c r="F815" s="59"/>
      <c r="G815" s="59"/>
      <c r="H815" s="67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</row>
    <row r="816" spans="1:21" ht="12.75">
      <c r="A816" s="59"/>
      <c r="B816" s="59"/>
      <c r="C816" s="128"/>
      <c r="D816" s="59"/>
      <c r="E816" s="128"/>
      <c r="F816" s="59"/>
      <c r="G816" s="59"/>
      <c r="H816" s="67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</row>
    <row r="817" spans="1:21" ht="12.75">
      <c r="A817" s="59"/>
      <c r="B817" s="59"/>
      <c r="C817" s="128"/>
      <c r="D817" s="59"/>
      <c r="E817" s="128"/>
      <c r="F817" s="59"/>
      <c r="G817" s="59"/>
      <c r="H817" s="67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</row>
    <row r="818" spans="1:21" ht="12.75">
      <c r="A818" s="59"/>
      <c r="B818" s="59"/>
      <c r="C818" s="128"/>
      <c r="D818" s="59"/>
      <c r="E818" s="128"/>
      <c r="F818" s="59"/>
      <c r="G818" s="59"/>
      <c r="H818" s="67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</row>
    <row r="819" spans="1:21" ht="12.75">
      <c r="A819" s="59"/>
      <c r="B819" s="59"/>
      <c r="C819" s="128"/>
      <c r="D819" s="59"/>
      <c r="E819" s="128"/>
      <c r="F819" s="59"/>
      <c r="G819" s="59"/>
      <c r="H819" s="67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</row>
    <row r="820" spans="1:21" ht="12.75">
      <c r="A820" s="59"/>
      <c r="B820" s="59"/>
      <c r="C820" s="128"/>
      <c r="D820" s="59"/>
      <c r="E820" s="128"/>
      <c r="F820" s="59"/>
      <c r="G820" s="59"/>
      <c r="H820" s="67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</row>
    <row r="821" spans="1:21" ht="12.75">
      <c r="A821" s="59"/>
      <c r="B821" s="59"/>
      <c r="C821" s="128"/>
      <c r="D821" s="59"/>
      <c r="E821" s="128"/>
      <c r="F821" s="59"/>
      <c r="G821" s="59"/>
      <c r="H821" s="67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</row>
    <row r="822" spans="1:21" ht="12.75">
      <c r="A822" s="59"/>
      <c r="B822" s="59"/>
      <c r="C822" s="128"/>
      <c r="D822" s="59"/>
      <c r="E822" s="128"/>
      <c r="F822" s="59"/>
      <c r="G822" s="59"/>
      <c r="H822" s="67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</row>
    <row r="823" spans="1:21" ht="12.75">
      <c r="A823" s="59"/>
      <c r="B823" s="59"/>
      <c r="C823" s="128"/>
      <c r="D823" s="59"/>
      <c r="E823" s="128"/>
      <c r="F823" s="59"/>
      <c r="G823" s="59"/>
      <c r="H823" s="67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</row>
    <row r="824" spans="1:21" ht="12.75">
      <c r="A824" s="59"/>
      <c r="B824" s="59"/>
      <c r="C824" s="128"/>
      <c r="D824" s="59"/>
      <c r="E824" s="128"/>
      <c r="F824" s="59"/>
      <c r="G824" s="59"/>
      <c r="H824" s="67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</row>
    <row r="825" spans="1:21" ht="12.75">
      <c r="A825" s="59"/>
      <c r="B825" s="59"/>
      <c r="C825" s="128"/>
      <c r="D825" s="59"/>
      <c r="E825" s="128"/>
      <c r="F825" s="59"/>
      <c r="G825" s="59"/>
      <c r="H825" s="67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</row>
    <row r="826" spans="1:21" ht="12.75">
      <c r="A826" s="59"/>
      <c r="B826" s="59"/>
      <c r="C826" s="128"/>
      <c r="D826" s="59"/>
      <c r="E826" s="128"/>
      <c r="F826" s="59"/>
      <c r="G826" s="59"/>
      <c r="H826" s="67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</row>
    <row r="827" spans="1:21" ht="12.75">
      <c r="A827" s="59"/>
      <c r="B827" s="59"/>
      <c r="C827" s="128"/>
      <c r="D827" s="59"/>
      <c r="E827" s="128"/>
      <c r="F827" s="59"/>
      <c r="G827" s="59"/>
      <c r="H827" s="67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</row>
    <row r="828" spans="1:21" ht="12.75">
      <c r="A828" s="59"/>
      <c r="B828" s="59"/>
      <c r="C828" s="128"/>
      <c r="D828" s="59"/>
      <c r="E828" s="128"/>
      <c r="F828" s="59"/>
      <c r="G828" s="59"/>
      <c r="H828" s="67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</row>
    <row r="829" spans="1:21" ht="12.75">
      <c r="A829" s="59"/>
      <c r="B829" s="59"/>
      <c r="C829" s="128"/>
      <c r="D829" s="59"/>
      <c r="E829" s="128"/>
      <c r="F829" s="59"/>
      <c r="G829" s="59"/>
      <c r="H829" s="67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</row>
    <row r="830" spans="1:21" ht="12.75">
      <c r="A830" s="59"/>
      <c r="B830" s="59"/>
      <c r="C830" s="128"/>
      <c r="D830" s="59"/>
      <c r="E830" s="128"/>
      <c r="F830" s="59"/>
      <c r="G830" s="59"/>
      <c r="H830" s="67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</row>
    <row r="831" spans="1:21" ht="12.75">
      <c r="A831" s="59"/>
      <c r="B831" s="59"/>
      <c r="C831" s="128"/>
      <c r="D831" s="59"/>
      <c r="E831" s="128"/>
      <c r="F831" s="59"/>
      <c r="G831" s="59"/>
      <c r="H831" s="67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</row>
    <row r="832" spans="1:21" ht="12.75">
      <c r="A832" s="59"/>
      <c r="B832" s="59"/>
      <c r="C832" s="128"/>
      <c r="D832" s="59"/>
      <c r="E832" s="128"/>
      <c r="F832" s="59"/>
      <c r="G832" s="59"/>
      <c r="H832" s="67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</row>
    <row r="833" spans="1:21" ht="12.75">
      <c r="A833" s="59"/>
      <c r="B833" s="59"/>
      <c r="C833" s="128"/>
      <c r="D833" s="59"/>
      <c r="E833" s="128"/>
      <c r="F833" s="59"/>
      <c r="G833" s="59"/>
      <c r="H833" s="67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</row>
    <row r="834" spans="1:21" ht="12.75">
      <c r="A834" s="59"/>
      <c r="B834" s="59"/>
      <c r="C834" s="128"/>
      <c r="D834" s="59"/>
      <c r="E834" s="128"/>
      <c r="F834" s="59"/>
      <c r="G834" s="59"/>
      <c r="H834" s="67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</row>
    <row r="835" spans="1:21" ht="12.75">
      <c r="A835" s="59"/>
      <c r="B835" s="59"/>
      <c r="C835" s="128"/>
      <c r="D835" s="59"/>
      <c r="E835" s="128"/>
      <c r="F835" s="59"/>
      <c r="G835" s="59"/>
      <c r="H835" s="67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</row>
    <row r="836" spans="1:21" ht="12.75">
      <c r="A836" s="59"/>
      <c r="B836" s="59"/>
      <c r="C836" s="128"/>
      <c r="D836" s="59"/>
      <c r="E836" s="128"/>
      <c r="F836" s="59"/>
      <c r="G836" s="59"/>
      <c r="H836" s="67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</row>
    <row r="837" spans="1:21" ht="12.75">
      <c r="A837" s="59"/>
      <c r="B837" s="59"/>
      <c r="C837" s="128"/>
      <c r="D837" s="59"/>
      <c r="E837" s="128"/>
      <c r="F837" s="59"/>
      <c r="G837" s="59"/>
      <c r="H837" s="67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</row>
    <row r="838" spans="1:21" ht="12.75">
      <c r="A838" s="59"/>
      <c r="B838" s="59"/>
      <c r="C838" s="128"/>
      <c r="D838" s="59"/>
      <c r="E838" s="128"/>
      <c r="F838" s="59"/>
      <c r="G838" s="59"/>
      <c r="H838" s="67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</row>
    <row r="839" spans="1:21" ht="12.75">
      <c r="A839" s="59"/>
      <c r="B839" s="59"/>
      <c r="C839" s="128"/>
      <c r="D839" s="59"/>
      <c r="E839" s="128"/>
      <c r="F839" s="59"/>
      <c r="G839" s="59"/>
      <c r="H839" s="67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</row>
    <row r="840" spans="1:21" ht="12.75">
      <c r="A840" s="59"/>
      <c r="B840" s="59"/>
      <c r="C840" s="128"/>
      <c r="D840" s="59"/>
      <c r="E840" s="128"/>
      <c r="F840" s="59"/>
      <c r="G840" s="59"/>
      <c r="H840" s="67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</row>
    <row r="841" spans="1:21" ht="12.75">
      <c r="A841" s="59"/>
      <c r="B841" s="59"/>
      <c r="C841" s="128"/>
      <c r="D841" s="59"/>
      <c r="E841" s="128"/>
      <c r="F841" s="59"/>
      <c r="G841" s="59"/>
      <c r="H841" s="67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</row>
    <row r="842" spans="1:21" ht="12.75">
      <c r="A842" s="59"/>
      <c r="B842" s="59"/>
      <c r="C842" s="128"/>
      <c r="D842" s="59"/>
      <c r="E842" s="128"/>
      <c r="F842" s="59"/>
      <c r="G842" s="59"/>
      <c r="H842" s="67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</row>
    <row r="843" spans="1:21" ht="12.75">
      <c r="A843" s="59"/>
      <c r="B843" s="59"/>
      <c r="C843" s="128"/>
      <c r="D843" s="59"/>
      <c r="E843" s="128"/>
      <c r="F843" s="59"/>
      <c r="G843" s="59"/>
      <c r="H843" s="67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</row>
    <row r="844" spans="1:21" ht="12.75">
      <c r="A844" s="59"/>
      <c r="B844" s="59"/>
      <c r="C844" s="128"/>
      <c r="D844" s="59"/>
      <c r="E844" s="128"/>
      <c r="F844" s="59"/>
      <c r="G844" s="59"/>
      <c r="H844" s="67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</row>
    <row r="845" spans="1:21" ht="12.75">
      <c r="A845" s="59"/>
      <c r="B845" s="59"/>
      <c r="C845" s="128"/>
      <c r="D845" s="59"/>
      <c r="E845" s="128"/>
      <c r="F845" s="59"/>
      <c r="G845" s="59"/>
      <c r="H845" s="67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</row>
    <row r="846" spans="1:21" ht="12.75">
      <c r="A846" s="59"/>
      <c r="B846" s="59"/>
      <c r="C846" s="128"/>
      <c r="D846" s="59"/>
      <c r="E846" s="128"/>
      <c r="F846" s="59"/>
      <c r="G846" s="59"/>
      <c r="H846" s="67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</row>
    <row r="847" spans="1:21" ht="12.75">
      <c r="A847" s="59"/>
      <c r="B847" s="59"/>
      <c r="C847" s="128"/>
      <c r="D847" s="59"/>
      <c r="E847" s="128"/>
      <c r="F847" s="59"/>
      <c r="G847" s="59"/>
      <c r="H847" s="67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</row>
    <row r="848" spans="1:21" ht="12.75">
      <c r="A848" s="59"/>
      <c r="B848" s="59"/>
      <c r="C848" s="128"/>
      <c r="D848" s="59"/>
      <c r="E848" s="128"/>
      <c r="F848" s="59"/>
      <c r="G848" s="59"/>
      <c r="H848" s="67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</row>
    <row r="849" spans="1:21" ht="12.75">
      <c r="A849" s="59"/>
      <c r="B849" s="59"/>
      <c r="C849" s="128"/>
      <c r="D849" s="59"/>
      <c r="E849" s="128"/>
      <c r="F849" s="59"/>
      <c r="G849" s="59"/>
      <c r="H849" s="67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</row>
    <row r="850" spans="1:21" ht="12.75">
      <c r="A850" s="59"/>
      <c r="B850" s="59"/>
      <c r="C850" s="128"/>
      <c r="D850" s="59"/>
      <c r="E850" s="128"/>
      <c r="F850" s="59"/>
      <c r="G850" s="59"/>
      <c r="H850" s="67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</row>
    <row r="851" spans="1:21" ht="12.75">
      <c r="A851" s="59"/>
      <c r="B851" s="59"/>
      <c r="C851" s="128"/>
      <c r="D851" s="59"/>
      <c r="E851" s="128"/>
      <c r="F851" s="59"/>
      <c r="G851" s="59"/>
      <c r="H851" s="67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</row>
    <row r="852" spans="1:21" ht="12.75">
      <c r="A852" s="59"/>
      <c r="B852" s="59"/>
      <c r="C852" s="128"/>
      <c r="D852" s="59"/>
      <c r="E852" s="128"/>
      <c r="F852" s="59"/>
      <c r="G852" s="59"/>
      <c r="H852" s="67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</row>
    <row r="853" spans="1:21" ht="12.75">
      <c r="A853" s="59"/>
      <c r="B853" s="59"/>
      <c r="C853" s="128"/>
      <c r="D853" s="59"/>
      <c r="E853" s="128"/>
      <c r="F853" s="59"/>
      <c r="G853" s="59"/>
      <c r="H853" s="67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</row>
    <row r="854" spans="1:21" ht="12.75">
      <c r="A854" s="59"/>
      <c r="B854" s="59"/>
      <c r="C854" s="128"/>
      <c r="D854" s="59"/>
      <c r="E854" s="128"/>
      <c r="F854" s="59"/>
      <c r="G854" s="59"/>
      <c r="H854" s="67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</row>
    <row r="855" spans="1:21" ht="12.75">
      <c r="A855" s="59"/>
      <c r="B855" s="59"/>
      <c r="C855" s="128"/>
      <c r="D855" s="59"/>
      <c r="E855" s="128"/>
      <c r="F855" s="59"/>
      <c r="G855" s="59"/>
      <c r="H855" s="67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</row>
    <row r="856" spans="1:21" ht="12.75">
      <c r="A856" s="59"/>
      <c r="B856" s="59"/>
      <c r="C856" s="128"/>
      <c r="D856" s="59"/>
      <c r="E856" s="128"/>
      <c r="F856" s="59"/>
      <c r="G856" s="59"/>
      <c r="H856" s="67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</row>
    <row r="857" spans="1:21" ht="12.75">
      <c r="A857" s="59"/>
      <c r="B857" s="59"/>
      <c r="C857" s="128"/>
      <c r="D857" s="59"/>
      <c r="E857" s="128"/>
      <c r="F857" s="59"/>
      <c r="G857" s="59"/>
      <c r="H857" s="67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</row>
    <row r="858" spans="1:21" ht="12.75">
      <c r="A858" s="59"/>
      <c r="B858" s="59"/>
      <c r="C858" s="128"/>
      <c r="D858" s="59"/>
      <c r="E858" s="128"/>
      <c r="F858" s="59"/>
      <c r="G858" s="59"/>
      <c r="H858" s="67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</row>
    <row r="859" spans="1:21" ht="12.75">
      <c r="A859" s="59"/>
      <c r="B859" s="59"/>
      <c r="C859" s="128"/>
      <c r="D859" s="59"/>
      <c r="E859" s="128"/>
      <c r="F859" s="59"/>
      <c r="G859" s="59"/>
      <c r="H859" s="67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</row>
    <row r="860" spans="1:21" ht="12.75">
      <c r="A860" s="59"/>
      <c r="B860" s="59"/>
      <c r="C860" s="128"/>
      <c r="D860" s="59"/>
      <c r="E860" s="128"/>
      <c r="F860" s="59"/>
      <c r="G860" s="59"/>
      <c r="H860" s="67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</row>
    <row r="861" spans="1:21" ht="12.75">
      <c r="A861" s="59"/>
      <c r="B861" s="59"/>
      <c r="C861" s="128"/>
      <c r="D861" s="59"/>
      <c r="E861" s="128"/>
      <c r="F861" s="59"/>
      <c r="G861" s="59"/>
      <c r="H861" s="67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</row>
    <row r="862" spans="1:21" ht="12.75">
      <c r="A862" s="59"/>
      <c r="B862" s="59"/>
      <c r="C862" s="128"/>
      <c r="D862" s="59"/>
      <c r="E862" s="128"/>
      <c r="F862" s="59"/>
      <c r="G862" s="59"/>
      <c r="H862" s="67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</row>
    <row r="863" spans="1:21" ht="12.75">
      <c r="A863" s="59"/>
      <c r="B863" s="59"/>
      <c r="C863" s="128"/>
      <c r="D863" s="59"/>
      <c r="E863" s="128"/>
      <c r="F863" s="59"/>
      <c r="G863" s="59"/>
      <c r="H863" s="67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</row>
    <row r="864" spans="1:21" ht="12.75">
      <c r="A864" s="59"/>
      <c r="B864" s="59"/>
      <c r="C864" s="128"/>
      <c r="D864" s="59"/>
      <c r="E864" s="128"/>
      <c r="F864" s="59"/>
      <c r="G864" s="59"/>
      <c r="H864" s="67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</row>
    <row r="865" spans="1:21" ht="12.75">
      <c r="A865" s="59"/>
      <c r="B865" s="59"/>
      <c r="C865" s="128"/>
      <c r="D865" s="59"/>
      <c r="E865" s="128"/>
      <c r="F865" s="59"/>
      <c r="G865" s="59"/>
      <c r="H865" s="67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</row>
    <row r="866" spans="1:21" ht="12.75">
      <c r="A866" s="59"/>
      <c r="B866" s="59"/>
      <c r="C866" s="128"/>
      <c r="D866" s="59"/>
      <c r="E866" s="128"/>
      <c r="F866" s="59"/>
      <c r="G866" s="59"/>
      <c r="H866" s="67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</row>
    <row r="867" spans="1:21" ht="12.75">
      <c r="A867" s="59"/>
      <c r="B867" s="59"/>
      <c r="C867" s="128"/>
      <c r="D867" s="59"/>
      <c r="E867" s="128"/>
      <c r="F867" s="59"/>
      <c r="G867" s="59"/>
      <c r="H867" s="67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</row>
    <row r="868" spans="1:21" ht="12.75">
      <c r="A868" s="59"/>
      <c r="B868" s="59"/>
      <c r="C868" s="128"/>
      <c r="D868" s="59"/>
      <c r="E868" s="128"/>
      <c r="F868" s="59"/>
      <c r="G868" s="59"/>
      <c r="H868" s="67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</row>
    <row r="869" spans="1:21" ht="12.75">
      <c r="A869" s="59"/>
      <c r="B869" s="59"/>
      <c r="C869" s="128"/>
      <c r="D869" s="59"/>
      <c r="E869" s="128"/>
      <c r="F869" s="59"/>
      <c r="G869" s="59"/>
      <c r="H869" s="67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</row>
    <row r="870" spans="1:21" ht="12.75">
      <c r="A870" s="59"/>
      <c r="B870" s="59"/>
      <c r="C870" s="128"/>
      <c r="D870" s="59"/>
      <c r="E870" s="128"/>
      <c r="F870" s="59"/>
      <c r="G870" s="59"/>
      <c r="H870" s="67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</row>
    <row r="871" spans="1:21" ht="12.75">
      <c r="A871" s="59"/>
      <c r="B871" s="59"/>
      <c r="C871" s="128"/>
      <c r="D871" s="59"/>
      <c r="E871" s="128"/>
      <c r="F871" s="59"/>
      <c r="G871" s="59"/>
      <c r="H871" s="67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</row>
    <row r="872" spans="1:21" ht="12.75">
      <c r="A872" s="59"/>
      <c r="B872" s="59"/>
      <c r="C872" s="128"/>
      <c r="D872" s="59"/>
      <c r="E872" s="128"/>
      <c r="F872" s="59"/>
      <c r="G872" s="59"/>
      <c r="H872" s="67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</row>
    <row r="873" spans="1:21" ht="12.75">
      <c r="A873" s="59"/>
      <c r="B873" s="59"/>
      <c r="C873" s="128"/>
      <c r="D873" s="59"/>
      <c r="E873" s="128"/>
      <c r="F873" s="59"/>
      <c r="G873" s="59"/>
      <c r="H873" s="67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</row>
    <row r="874" spans="1:21" ht="12.75">
      <c r="A874" s="59"/>
      <c r="B874" s="59"/>
      <c r="C874" s="128"/>
      <c r="D874" s="59"/>
      <c r="E874" s="128"/>
      <c r="F874" s="59"/>
      <c r="G874" s="59"/>
      <c r="H874" s="67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</row>
    <row r="875" spans="1:21" ht="12.75">
      <c r="A875" s="59"/>
      <c r="B875" s="59"/>
      <c r="C875" s="128"/>
      <c r="D875" s="59"/>
      <c r="E875" s="128"/>
      <c r="F875" s="59"/>
      <c r="G875" s="59"/>
      <c r="H875" s="67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</row>
    <row r="876" spans="1:21" ht="12.75">
      <c r="A876" s="59"/>
      <c r="B876" s="59"/>
      <c r="C876" s="128"/>
      <c r="D876" s="59"/>
      <c r="E876" s="128"/>
      <c r="F876" s="59"/>
      <c r="G876" s="59"/>
      <c r="H876" s="67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</row>
    <row r="877" spans="1:21" ht="12.75">
      <c r="A877" s="59"/>
      <c r="B877" s="59"/>
      <c r="C877" s="128"/>
      <c r="D877" s="59"/>
      <c r="E877" s="128"/>
      <c r="F877" s="59"/>
      <c r="G877" s="59"/>
      <c r="H877" s="67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</row>
    <row r="878" spans="1:21" ht="12.75">
      <c r="A878" s="59"/>
      <c r="B878" s="59"/>
      <c r="C878" s="128"/>
      <c r="D878" s="59"/>
      <c r="E878" s="128"/>
      <c r="F878" s="59"/>
      <c r="G878" s="59"/>
      <c r="H878" s="67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</row>
    <row r="879" spans="1:21" ht="12.75">
      <c r="A879" s="59"/>
      <c r="B879" s="59"/>
      <c r="C879" s="128"/>
      <c r="D879" s="59"/>
      <c r="E879" s="128"/>
      <c r="F879" s="59"/>
      <c r="G879" s="59"/>
      <c r="H879" s="67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</row>
    <row r="880" spans="1:21" ht="12.75">
      <c r="A880" s="59"/>
      <c r="B880" s="59"/>
      <c r="C880" s="128"/>
      <c r="D880" s="59"/>
      <c r="E880" s="128"/>
      <c r="F880" s="59"/>
      <c r="G880" s="59"/>
      <c r="H880" s="67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</row>
    <row r="881" spans="1:21" ht="12.75">
      <c r="A881" s="59"/>
      <c r="B881" s="59"/>
      <c r="C881" s="128"/>
      <c r="D881" s="59"/>
      <c r="E881" s="128"/>
      <c r="F881" s="59"/>
      <c r="G881" s="59"/>
      <c r="H881" s="67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</row>
    <row r="882" spans="1:21" ht="12.75">
      <c r="A882" s="59"/>
      <c r="B882" s="59"/>
      <c r="C882" s="128"/>
      <c r="D882" s="59"/>
      <c r="E882" s="128"/>
      <c r="F882" s="59"/>
      <c r="G882" s="59"/>
      <c r="H882" s="67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</row>
    <row r="883" spans="1:21" ht="12.75">
      <c r="A883" s="59"/>
      <c r="B883" s="59"/>
      <c r="C883" s="128"/>
      <c r="D883" s="59"/>
      <c r="E883" s="128"/>
      <c r="F883" s="59"/>
      <c r="G883" s="59"/>
      <c r="H883" s="67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</row>
    <row r="884" spans="1:21" ht="12.75">
      <c r="A884" s="59"/>
      <c r="B884" s="59"/>
      <c r="C884" s="128"/>
      <c r="D884" s="59"/>
      <c r="E884" s="128"/>
      <c r="F884" s="59"/>
      <c r="G884" s="59"/>
      <c r="H884" s="67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</row>
    <row r="885" spans="1:21" ht="12.75">
      <c r="A885" s="59"/>
      <c r="B885" s="59"/>
      <c r="C885" s="128"/>
      <c r="D885" s="59"/>
      <c r="E885" s="128"/>
      <c r="F885" s="59"/>
      <c r="G885" s="59"/>
      <c r="H885" s="67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</row>
    <row r="886" spans="1:21" ht="12.75">
      <c r="A886" s="59"/>
      <c r="B886" s="59"/>
      <c r="C886" s="128"/>
      <c r="D886" s="59"/>
      <c r="E886" s="128"/>
      <c r="F886" s="59"/>
      <c r="G886" s="59"/>
      <c r="H886" s="67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</row>
    <row r="887" spans="1:21" ht="12.75">
      <c r="A887" s="59"/>
      <c r="B887" s="59"/>
      <c r="C887" s="128"/>
      <c r="D887" s="59"/>
      <c r="E887" s="128"/>
      <c r="F887" s="59"/>
      <c r="G887" s="59"/>
      <c r="H887" s="67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</row>
    <row r="888" spans="1:21" ht="12.75">
      <c r="A888" s="59"/>
      <c r="B888" s="59"/>
      <c r="C888" s="128"/>
      <c r="D888" s="59"/>
      <c r="E888" s="128"/>
      <c r="F888" s="59"/>
      <c r="G888" s="59"/>
      <c r="H888" s="67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</row>
    <row r="889" spans="1:21" ht="12.75">
      <c r="A889" s="59"/>
      <c r="B889" s="59"/>
      <c r="C889" s="128"/>
      <c r="D889" s="59"/>
      <c r="E889" s="128"/>
      <c r="F889" s="59"/>
      <c r="G889" s="59"/>
      <c r="H889" s="67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</row>
    <row r="890" spans="1:21" ht="12.75">
      <c r="A890" s="59"/>
      <c r="B890" s="59"/>
      <c r="C890" s="128"/>
      <c r="D890" s="59"/>
      <c r="E890" s="128"/>
      <c r="F890" s="59"/>
      <c r="G890" s="59"/>
      <c r="H890" s="67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</row>
    <row r="891" spans="1:21" ht="12.75">
      <c r="A891" s="59"/>
      <c r="B891" s="59"/>
      <c r="C891" s="128"/>
      <c r="D891" s="59"/>
      <c r="E891" s="128"/>
      <c r="F891" s="59"/>
      <c r="G891" s="59"/>
      <c r="H891" s="67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</row>
    <row r="892" spans="1:21" ht="12.75">
      <c r="A892" s="59"/>
      <c r="B892" s="59"/>
      <c r="C892" s="128"/>
      <c r="D892" s="59"/>
      <c r="E892" s="128"/>
      <c r="F892" s="59"/>
      <c r="G892" s="59"/>
      <c r="H892" s="67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</row>
    <row r="893" spans="1:21" ht="12.75">
      <c r="A893" s="59"/>
      <c r="B893" s="59"/>
      <c r="C893" s="128"/>
      <c r="D893" s="59"/>
      <c r="E893" s="128"/>
      <c r="F893" s="59"/>
      <c r="G893" s="59"/>
      <c r="H893" s="67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</row>
    <row r="894" spans="1:21" ht="12.75">
      <c r="A894" s="59"/>
      <c r="B894" s="59"/>
      <c r="C894" s="128"/>
      <c r="D894" s="59"/>
      <c r="E894" s="128"/>
      <c r="F894" s="59"/>
      <c r="G894" s="59"/>
      <c r="H894" s="67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</row>
    <row r="895" spans="1:21" ht="12.75">
      <c r="A895" s="59"/>
      <c r="B895" s="59"/>
      <c r="C895" s="128"/>
      <c r="D895" s="59"/>
      <c r="E895" s="128"/>
      <c r="F895" s="59"/>
      <c r="G895" s="59"/>
      <c r="H895" s="67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</row>
    <row r="896" spans="1:21" ht="12.75">
      <c r="A896" s="59"/>
      <c r="B896" s="59"/>
      <c r="C896" s="128"/>
      <c r="D896" s="59"/>
      <c r="E896" s="128"/>
      <c r="F896" s="59"/>
      <c r="G896" s="59"/>
      <c r="H896" s="67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</row>
    <row r="897" spans="1:21" ht="12.75">
      <c r="A897" s="59"/>
      <c r="B897" s="59"/>
      <c r="C897" s="128"/>
      <c r="D897" s="59"/>
      <c r="E897" s="128"/>
      <c r="F897" s="59"/>
      <c r="G897" s="59"/>
      <c r="H897" s="67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</row>
    <row r="898" spans="1:21" ht="12.75">
      <c r="A898" s="59"/>
      <c r="B898" s="59"/>
      <c r="C898" s="128"/>
      <c r="D898" s="59"/>
      <c r="E898" s="128"/>
      <c r="F898" s="59"/>
      <c r="G898" s="59"/>
      <c r="H898" s="67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</row>
    <row r="899" spans="1:21" ht="12.75">
      <c r="A899" s="59"/>
      <c r="B899" s="59"/>
      <c r="C899" s="128"/>
      <c r="D899" s="59"/>
      <c r="E899" s="128"/>
      <c r="F899" s="59"/>
      <c r="G899" s="59"/>
      <c r="H899" s="67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</row>
    <row r="900" spans="1:21" ht="12.75">
      <c r="A900" s="59"/>
      <c r="B900" s="59"/>
      <c r="C900" s="128"/>
      <c r="D900" s="59"/>
      <c r="E900" s="128"/>
      <c r="F900" s="59"/>
      <c r="G900" s="59"/>
      <c r="H900" s="67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</row>
    <row r="901" spans="1:21" ht="12.75">
      <c r="A901" s="59"/>
      <c r="B901" s="59"/>
      <c r="C901" s="128"/>
      <c r="D901" s="59"/>
      <c r="E901" s="128"/>
      <c r="F901" s="59"/>
      <c r="G901" s="59"/>
      <c r="H901" s="67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</row>
    <row r="902" spans="1:21" ht="12.75">
      <c r="A902" s="59"/>
      <c r="B902" s="59"/>
      <c r="C902" s="128"/>
      <c r="D902" s="59"/>
      <c r="E902" s="128"/>
      <c r="F902" s="59"/>
      <c r="G902" s="59"/>
      <c r="H902" s="67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</row>
    <row r="903" spans="1:21" ht="12.75">
      <c r="A903" s="59"/>
      <c r="B903" s="59"/>
      <c r="C903" s="128"/>
      <c r="D903" s="59"/>
      <c r="E903" s="128"/>
      <c r="F903" s="59"/>
      <c r="G903" s="59"/>
      <c r="H903" s="67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</row>
    <row r="904" spans="1:21" ht="12.75">
      <c r="A904" s="59"/>
      <c r="B904" s="59"/>
      <c r="C904" s="128"/>
      <c r="D904" s="59"/>
      <c r="E904" s="128"/>
      <c r="F904" s="59"/>
      <c r="G904" s="59"/>
      <c r="H904" s="67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</row>
    <row r="905" spans="1:21" ht="12.75">
      <c r="A905" s="59"/>
      <c r="B905" s="59"/>
      <c r="C905" s="128"/>
      <c r="D905" s="59"/>
      <c r="E905" s="128"/>
      <c r="F905" s="59"/>
      <c r="G905" s="59"/>
      <c r="H905" s="67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</row>
    <row r="906" spans="1:21" ht="12.75">
      <c r="A906" s="59"/>
      <c r="B906" s="59"/>
      <c r="C906" s="128"/>
      <c r="D906" s="59"/>
      <c r="E906" s="128"/>
      <c r="F906" s="59"/>
      <c r="G906" s="59"/>
      <c r="H906" s="67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</row>
    <row r="907" spans="1:21" ht="12.75">
      <c r="A907" s="59"/>
      <c r="B907" s="59"/>
      <c r="C907" s="128"/>
      <c r="D907" s="59"/>
      <c r="E907" s="128"/>
      <c r="F907" s="59"/>
      <c r="G907" s="59"/>
      <c r="H907" s="67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</row>
    <row r="908" spans="1:21" ht="12.75">
      <c r="A908" s="59"/>
      <c r="B908" s="59"/>
      <c r="C908" s="128"/>
      <c r="D908" s="59"/>
      <c r="E908" s="128"/>
      <c r="F908" s="59"/>
      <c r="G908" s="59"/>
      <c r="H908" s="67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</row>
    <row r="909" spans="1:21" ht="12.75">
      <c r="A909" s="59"/>
      <c r="B909" s="59"/>
      <c r="C909" s="128"/>
      <c r="D909" s="59"/>
      <c r="E909" s="128"/>
      <c r="F909" s="59"/>
      <c r="G909" s="59"/>
      <c r="H909" s="67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</row>
    <row r="910" spans="1:21" ht="12.75">
      <c r="A910" s="59"/>
      <c r="B910" s="59"/>
      <c r="C910" s="128"/>
      <c r="D910" s="59"/>
      <c r="E910" s="128"/>
      <c r="F910" s="59"/>
      <c r="G910" s="59"/>
      <c r="H910" s="67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</row>
    <row r="911" spans="1:21" ht="12.75">
      <c r="A911" s="59"/>
      <c r="B911" s="59"/>
      <c r="C911" s="128"/>
      <c r="D911" s="59"/>
      <c r="E911" s="128"/>
      <c r="F911" s="59"/>
      <c r="G911" s="59"/>
      <c r="H911" s="67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</row>
    <row r="912" spans="1:21" ht="12.75">
      <c r="A912" s="59"/>
      <c r="B912" s="59"/>
      <c r="C912" s="128"/>
      <c r="D912" s="59"/>
      <c r="E912" s="128"/>
      <c r="F912" s="59"/>
      <c r="G912" s="59"/>
      <c r="H912" s="67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</row>
    <row r="913" spans="1:21" ht="12.75">
      <c r="A913" s="59"/>
      <c r="B913" s="59"/>
      <c r="C913" s="128"/>
      <c r="D913" s="59"/>
      <c r="E913" s="128"/>
      <c r="F913" s="59"/>
      <c r="G913" s="59"/>
      <c r="H913" s="67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</row>
    <row r="914" spans="1:21" ht="12.75">
      <c r="A914" s="59"/>
      <c r="B914" s="59"/>
      <c r="C914" s="128"/>
      <c r="D914" s="59"/>
      <c r="E914" s="128"/>
      <c r="F914" s="59"/>
      <c r="G914" s="59"/>
      <c r="H914" s="67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</row>
    <row r="915" spans="1:21" ht="12.75">
      <c r="A915" s="59"/>
      <c r="B915" s="59"/>
      <c r="C915" s="128"/>
      <c r="D915" s="59"/>
      <c r="E915" s="128"/>
      <c r="F915" s="59"/>
      <c r="G915" s="59"/>
      <c r="H915" s="67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</row>
    <row r="916" spans="1:21" ht="12.75">
      <c r="A916" s="59"/>
      <c r="B916" s="59"/>
      <c r="C916" s="128"/>
      <c r="D916" s="59"/>
      <c r="E916" s="128"/>
      <c r="F916" s="59"/>
      <c r="G916" s="59"/>
      <c r="H916" s="67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</row>
    <row r="917" spans="1:21" ht="12.75">
      <c r="A917" s="59"/>
      <c r="B917" s="59"/>
      <c r="C917" s="128"/>
      <c r="D917" s="59"/>
      <c r="E917" s="128"/>
      <c r="F917" s="59"/>
      <c r="G917" s="59"/>
      <c r="H917" s="67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</row>
    <row r="918" spans="1:21" ht="12.75">
      <c r="A918" s="59"/>
      <c r="B918" s="59"/>
      <c r="C918" s="128"/>
      <c r="D918" s="59"/>
      <c r="E918" s="128"/>
      <c r="F918" s="59"/>
      <c r="G918" s="59"/>
      <c r="H918" s="67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</row>
    <row r="919" spans="1:21" ht="12.75">
      <c r="A919" s="59"/>
      <c r="B919" s="59"/>
      <c r="C919" s="128"/>
      <c r="D919" s="59"/>
      <c r="E919" s="128"/>
      <c r="F919" s="59"/>
      <c r="G919" s="59"/>
      <c r="H919" s="67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</row>
    <row r="920" spans="1:21" ht="12.75">
      <c r="A920" s="59"/>
      <c r="B920" s="59"/>
      <c r="C920" s="128"/>
      <c r="D920" s="59"/>
      <c r="E920" s="128"/>
      <c r="F920" s="59"/>
      <c r="G920" s="59"/>
      <c r="H920" s="67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</row>
    <row r="921" spans="1:21" ht="12.75">
      <c r="A921" s="59"/>
      <c r="B921" s="59"/>
      <c r="C921" s="128"/>
      <c r="D921" s="59"/>
      <c r="E921" s="128"/>
      <c r="F921" s="59"/>
      <c r="G921" s="59"/>
      <c r="H921" s="67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</row>
    <row r="922" spans="1:21" ht="12.75">
      <c r="A922" s="59"/>
      <c r="B922" s="59"/>
      <c r="C922" s="128"/>
      <c r="D922" s="59"/>
      <c r="E922" s="128"/>
      <c r="F922" s="59"/>
      <c r="G922" s="59"/>
      <c r="H922" s="67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</row>
    <row r="923" spans="1:21" ht="12.75">
      <c r="A923" s="59"/>
      <c r="B923" s="59"/>
      <c r="C923" s="128"/>
      <c r="D923" s="59"/>
      <c r="E923" s="128"/>
      <c r="F923" s="59"/>
      <c r="G923" s="59"/>
      <c r="H923" s="67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</row>
    <row r="924" spans="1:21" ht="12.75">
      <c r="A924" s="59"/>
      <c r="B924" s="59"/>
      <c r="C924" s="128"/>
      <c r="D924" s="59"/>
      <c r="E924" s="128"/>
      <c r="F924" s="59"/>
      <c r="G924" s="59"/>
      <c r="H924" s="67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</row>
    <row r="925" spans="1:21" ht="12.75">
      <c r="A925" s="59"/>
      <c r="B925" s="59"/>
      <c r="C925" s="128"/>
      <c r="D925" s="59"/>
      <c r="E925" s="128"/>
      <c r="F925" s="59"/>
      <c r="G925" s="59"/>
      <c r="H925" s="67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</row>
    <row r="926" spans="1:21" ht="12.75">
      <c r="A926" s="59"/>
      <c r="B926" s="59"/>
      <c r="C926" s="128"/>
      <c r="D926" s="59"/>
      <c r="E926" s="128"/>
      <c r="F926" s="59"/>
      <c r="G926" s="59"/>
      <c r="H926" s="67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</row>
    <row r="927" spans="1:21" ht="12.75">
      <c r="A927" s="59"/>
      <c r="B927" s="59"/>
      <c r="C927" s="128"/>
      <c r="D927" s="59"/>
      <c r="E927" s="128"/>
      <c r="F927" s="59"/>
      <c r="G927" s="59"/>
      <c r="H927" s="67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</row>
    <row r="928" spans="1:21" ht="12.75">
      <c r="A928" s="59"/>
      <c r="B928" s="59"/>
      <c r="C928" s="128"/>
      <c r="D928" s="59"/>
      <c r="E928" s="128"/>
      <c r="F928" s="59"/>
      <c r="G928" s="59"/>
      <c r="H928" s="67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</row>
    <row r="929" spans="1:21" ht="12.75">
      <c r="A929" s="59"/>
      <c r="B929" s="59"/>
      <c r="C929" s="128"/>
      <c r="D929" s="59"/>
      <c r="E929" s="128"/>
      <c r="F929" s="59"/>
      <c r="G929" s="59"/>
      <c r="H929" s="67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</row>
    <row r="930" spans="1:21" ht="12.75">
      <c r="A930" s="59"/>
      <c r="B930" s="59"/>
      <c r="C930" s="128"/>
      <c r="D930" s="59"/>
      <c r="E930" s="128"/>
      <c r="F930" s="59"/>
      <c r="G930" s="59"/>
      <c r="H930" s="67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</row>
    <row r="931" spans="1:21" ht="12.75">
      <c r="A931" s="59"/>
      <c r="B931" s="59"/>
      <c r="C931" s="128"/>
      <c r="D931" s="59"/>
      <c r="E931" s="128"/>
      <c r="F931" s="59"/>
      <c r="G931" s="59"/>
      <c r="H931" s="67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</row>
    <row r="932" spans="1:21" ht="12.75">
      <c r="A932" s="59"/>
      <c r="B932" s="59"/>
      <c r="C932" s="128"/>
      <c r="D932" s="59"/>
      <c r="E932" s="128"/>
      <c r="F932" s="59"/>
      <c r="G932" s="59"/>
      <c r="H932" s="67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</row>
    <row r="933" spans="1:21" ht="12.75">
      <c r="A933" s="59"/>
      <c r="B933" s="59"/>
      <c r="C933" s="128"/>
      <c r="D933" s="59"/>
      <c r="E933" s="128"/>
      <c r="F933" s="59"/>
      <c r="G933" s="59"/>
      <c r="H933" s="67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</row>
    <row r="934" spans="1:21" ht="12.75">
      <c r="A934" s="59"/>
      <c r="B934" s="59"/>
      <c r="C934" s="128"/>
      <c r="D934" s="59"/>
      <c r="E934" s="128"/>
      <c r="F934" s="59"/>
      <c r="G934" s="59"/>
      <c r="H934" s="67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</row>
    <row r="935" spans="1:21" ht="12.75">
      <c r="A935" s="59"/>
      <c r="B935" s="59"/>
      <c r="C935" s="128"/>
      <c r="D935" s="59"/>
      <c r="E935" s="128"/>
      <c r="F935" s="59"/>
      <c r="G935" s="59"/>
      <c r="H935" s="67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</row>
    <row r="936" spans="1:21" ht="12.75">
      <c r="A936" s="59"/>
      <c r="B936" s="59"/>
      <c r="C936" s="128"/>
      <c r="D936" s="59"/>
      <c r="E936" s="128"/>
      <c r="F936" s="59"/>
      <c r="G936" s="59"/>
      <c r="H936" s="67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</row>
    <row r="937" spans="1:21" ht="12.75">
      <c r="A937" s="59"/>
      <c r="B937" s="59"/>
      <c r="C937" s="128"/>
      <c r="D937" s="59"/>
      <c r="E937" s="128"/>
      <c r="F937" s="59"/>
      <c r="G937" s="59"/>
      <c r="H937" s="67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</row>
    <row r="938" spans="1:21" ht="12.75">
      <c r="A938" s="59"/>
      <c r="B938" s="59"/>
      <c r="C938" s="128"/>
      <c r="D938" s="59"/>
      <c r="E938" s="128"/>
      <c r="F938" s="59"/>
      <c r="G938" s="59"/>
      <c r="H938" s="67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</row>
    <row r="939" spans="1:21" ht="12.75">
      <c r="A939" s="59"/>
      <c r="B939" s="59"/>
      <c r="C939" s="128"/>
      <c r="D939" s="59"/>
      <c r="E939" s="128"/>
      <c r="F939" s="59"/>
      <c r="G939" s="59"/>
      <c r="H939" s="67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</row>
    <row r="940" spans="1:21" ht="12.75">
      <c r="A940" s="59"/>
      <c r="B940" s="59"/>
      <c r="C940" s="128"/>
      <c r="D940" s="59"/>
      <c r="E940" s="128"/>
      <c r="F940" s="59"/>
      <c r="G940" s="59"/>
      <c r="H940" s="67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</row>
    <row r="941" spans="1:21" ht="12.75">
      <c r="A941" s="59"/>
      <c r="B941" s="59"/>
      <c r="C941" s="128"/>
      <c r="D941" s="59"/>
      <c r="E941" s="128"/>
      <c r="F941" s="59"/>
      <c r="G941" s="59"/>
      <c r="H941" s="67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</row>
    <row r="942" spans="1:21" ht="12.75">
      <c r="A942" s="59"/>
      <c r="B942" s="59"/>
      <c r="C942" s="128"/>
      <c r="D942" s="59"/>
      <c r="E942" s="128"/>
      <c r="F942" s="59"/>
      <c r="G942" s="59"/>
      <c r="H942" s="67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</row>
    <row r="943" spans="1:21" ht="12.75">
      <c r="A943" s="59"/>
      <c r="B943" s="59"/>
      <c r="C943" s="128"/>
      <c r="D943" s="59"/>
      <c r="E943" s="128"/>
      <c r="F943" s="59"/>
      <c r="G943" s="59"/>
      <c r="H943" s="67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</row>
    <row r="944" spans="1:21" ht="12.75">
      <c r="A944" s="59"/>
      <c r="B944" s="59"/>
      <c r="C944" s="128"/>
      <c r="D944" s="59"/>
      <c r="E944" s="128"/>
      <c r="F944" s="59"/>
      <c r="G944" s="59"/>
      <c r="H944" s="67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</row>
    <row r="945" spans="1:21" ht="12.75">
      <c r="A945" s="59"/>
      <c r="B945" s="59"/>
      <c r="C945" s="128"/>
      <c r="D945" s="59"/>
      <c r="E945" s="128"/>
      <c r="F945" s="59"/>
      <c r="G945" s="59"/>
      <c r="H945" s="67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</row>
    <row r="946" spans="1:21" ht="12.75">
      <c r="A946" s="59"/>
      <c r="B946" s="59"/>
      <c r="C946" s="128"/>
      <c r="D946" s="59"/>
      <c r="E946" s="128"/>
      <c r="F946" s="59"/>
      <c r="G946" s="59"/>
      <c r="H946" s="67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</row>
    <row r="947" spans="1:21" ht="12.75">
      <c r="A947" s="59"/>
      <c r="B947" s="59"/>
      <c r="C947" s="128"/>
      <c r="D947" s="59"/>
      <c r="E947" s="128"/>
      <c r="F947" s="59"/>
      <c r="G947" s="59"/>
      <c r="H947" s="67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</row>
    <row r="948" spans="1:21" ht="12.75">
      <c r="A948" s="59"/>
      <c r="B948" s="59"/>
      <c r="C948" s="128"/>
      <c r="D948" s="59"/>
      <c r="E948" s="128"/>
      <c r="F948" s="59"/>
      <c r="G948" s="59"/>
      <c r="H948" s="67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</row>
    <row r="949" spans="1:21" ht="12.75">
      <c r="A949" s="59"/>
      <c r="B949" s="59"/>
      <c r="C949" s="128"/>
      <c r="D949" s="59"/>
      <c r="E949" s="128"/>
      <c r="F949" s="59"/>
      <c r="G949" s="59"/>
      <c r="H949" s="67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</row>
    <row r="950" spans="1:21" ht="12.75">
      <c r="A950" s="59"/>
      <c r="B950" s="59"/>
      <c r="C950" s="128"/>
      <c r="D950" s="59"/>
      <c r="E950" s="128"/>
      <c r="F950" s="59"/>
      <c r="G950" s="59"/>
      <c r="H950" s="67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</row>
    <row r="951" spans="1:21" ht="12.75">
      <c r="A951" s="59"/>
      <c r="B951" s="59"/>
      <c r="C951" s="128"/>
      <c r="D951" s="59"/>
      <c r="E951" s="128"/>
      <c r="F951" s="59"/>
      <c r="G951" s="59"/>
      <c r="H951" s="67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</row>
    <row r="952" spans="1:21" ht="12.75">
      <c r="A952" s="59"/>
      <c r="B952" s="59"/>
      <c r="C952" s="128"/>
      <c r="D952" s="59"/>
      <c r="E952" s="128"/>
      <c r="F952" s="59"/>
      <c r="G952" s="59"/>
      <c r="H952" s="67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</row>
    <row r="953" spans="1:21" ht="12.75">
      <c r="A953" s="59"/>
      <c r="B953" s="59"/>
      <c r="C953" s="128"/>
      <c r="D953" s="59"/>
      <c r="E953" s="128"/>
      <c r="F953" s="59"/>
      <c r="G953" s="59"/>
      <c r="H953" s="67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</row>
    <row r="954" spans="1:21" ht="12.75">
      <c r="A954" s="59"/>
      <c r="B954" s="59"/>
      <c r="C954" s="128"/>
      <c r="D954" s="59"/>
      <c r="E954" s="128"/>
      <c r="F954" s="59"/>
      <c r="G954" s="59"/>
      <c r="H954" s="67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</row>
    <row r="955" spans="1:21" ht="12.75">
      <c r="A955" s="59"/>
      <c r="B955" s="59"/>
      <c r="C955" s="128"/>
      <c r="D955" s="59"/>
      <c r="E955" s="128"/>
      <c r="F955" s="59"/>
      <c r="G955" s="59"/>
      <c r="H955" s="67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</row>
    <row r="956" spans="1:21" ht="12.75">
      <c r="A956" s="59"/>
      <c r="B956" s="59"/>
      <c r="C956" s="128"/>
      <c r="D956" s="59"/>
      <c r="E956" s="128"/>
      <c r="F956" s="59"/>
      <c r="G956" s="59"/>
      <c r="H956" s="67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</row>
    <row r="957" spans="1:21" ht="12.75">
      <c r="A957" s="59"/>
      <c r="B957" s="59"/>
      <c r="C957" s="128"/>
      <c r="D957" s="59"/>
      <c r="E957" s="128"/>
      <c r="F957" s="59"/>
      <c r="G957" s="59"/>
      <c r="H957" s="67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</row>
    <row r="958" spans="1:21" ht="12.75">
      <c r="A958" s="59"/>
      <c r="B958" s="59"/>
      <c r="C958" s="128"/>
      <c r="D958" s="59"/>
      <c r="E958" s="128"/>
      <c r="F958" s="59"/>
      <c r="G958" s="59"/>
      <c r="H958" s="67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</row>
    <row r="959" spans="1:21" ht="12.75">
      <c r="A959" s="59"/>
      <c r="B959" s="59"/>
      <c r="C959" s="128"/>
      <c r="D959" s="59"/>
      <c r="E959" s="128"/>
      <c r="F959" s="59"/>
      <c r="G959" s="59"/>
      <c r="H959" s="67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</row>
    <row r="960" spans="1:21" ht="12.75">
      <c r="A960" s="59"/>
      <c r="B960" s="59"/>
      <c r="C960" s="128"/>
      <c r="D960" s="59"/>
      <c r="E960" s="128"/>
      <c r="F960" s="59"/>
      <c r="G960" s="59"/>
      <c r="H960" s="67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</row>
    <row r="961" spans="1:21" ht="12.75">
      <c r="A961" s="59"/>
      <c r="B961" s="59"/>
      <c r="C961" s="128"/>
      <c r="D961" s="59"/>
      <c r="E961" s="128"/>
      <c r="F961" s="59"/>
      <c r="G961" s="59"/>
      <c r="H961" s="67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</row>
    <row r="962" spans="1:21" ht="12.75">
      <c r="A962" s="59"/>
      <c r="B962" s="59"/>
      <c r="C962" s="128"/>
      <c r="D962" s="59"/>
      <c r="E962" s="128"/>
      <c r="F962" s="59"/>
      <c r="G962" s="59"/>
      <c r="H962" s="67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</row>
    <row r="963" spans="1:21" ht="12.75">
      <c r="A963" s="59"/>
      <c r="B963" s="59"/>
      <c r="C963" s="128"/>
      <c r="D963" s="59"/>
      <c r="E963" s="128"/>
      <c r="F963" s="59"/>
      <c r="G963" s="59"/>
      <c r="H963" s="67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</row>
    <row r="964" spans="1:21" ht="12.75">
      <c r="A964" s="59"/>
      <c r="B964" s="59"/>
      <c r="C964" s="128"/>
      <c r="D964" s="59"/>
      <c r="E964" s="128"/>
      <c r="F964" s="59"/>
      <c r="G964" s="59"/>
      <c r="H964" s="67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</row>
    <row r="965" spans="1:21" ht="12.75">
      <c r="A965" s="59"/>
      <c r="B965" s="59"/>
      <c r="C965" s="128"/>
      <c r="D965" s="59"/>
      <c r="E965" s="128"/>
      <c r="F965" s="59"/>
      <c r="G965" s="59"/>
      <c r="H965" s="67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</row>
    <row r="966" spans="1:21" ht="12.75">
      <c r="A966" s="59"/>
      <c r="B966" s="59"/>
      <c r="C966" s="128"/>
      <c r="D966" s="59"/>
      <c r="E966" s="128"/>
      <c r="F966" s="59"/>
      <c r="G966" s="59"/>
      <c r="H966" s="67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</row>
    <row r="967" spans="1:21" ht="12.75">
      <c r="A967" s="59"/>
      <c r="B967" s="59"/>
      <c r="C967" s="128"/>
      <c r="D967" s="59"/>
      <c r="E967" s="128"/>
      <c r="F967" s="59"/>
      <c r="G967" s="59"/>
      <c r="H967" s="67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</row>
    <row r="968" spans="1:21" ht="12.75">
      <c r="A968" s="59"/>
      <c r="B968" s="59"/>
      <c r="C968" s="128"/>
      <c r="D968" s="59"/>
      <c r="E968" s="128"/>
      <c r="F968" s="59"/>
      <c r="G968" s="59"/>
      <c r="H968" s="67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</row>
    <row r="969" spans="1:21" ht="12.75">
      <c r="A969" s="59"/>
      <c r="B969" s="59"/>
      <c r="C969" s="128"/>
      <c r="D969" s="59"/>
      <c r="E969" s="128"/>
      <c r="F969" s="59"/>
      <c r="G969" s="59"/>
      <c r="H969" s="67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</row>
    <row r="970" spans="1:21" ht="12.75">
      <c r="A970" s="59"/>
      <c r="B970" s="59"/>
      <c r="C970" s="128"/>
      <c r="D970" s="59"/>
      <c r="E970" s="128"/>
      <c r="F970" s="59"/>
      <c r="G970" s="59"/>
      <c r="H970" s="67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</row>
    <row r="971" spans="1:21" ht="12.75">
      <c r="A971" s="59"/>
      <c r="B971" s="59"/>
      <c r="C971" s="128"/>
      <c r="D971" s="59"/>
      <c r="E971" s="128"/>
      <c r="F971" s="59"/>
      <c r="G971" s="59"/>
      <c r="H971" s="67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</row>
    <row r="972" spans="1:21" ht="12.75">
      <c r="A972" s="59"/>
      <c r="B972" s="59"/>
      <c r="C972" s="128"/>
      <c r="D972" s="59"/>
      <c r="E972" s="128"/>
      <c r="F972" s="59"/>
      <c r="G972" s="59"/>
      <c r="H972" s="67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</row>
    <row r="973" spans="1:21" ht="12.75">
      <c r="A973" s="59"/>
      <c r="B973" s="59"/>
      <c r="C973" s="128"/>
      <c r="D973" s="59"/>
      <c r="E973" s="128"/>
      <c r="F973" s="59"/>
      <c r="G973" s="59"/>
      <c r="H973" s="67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</row>
    <row r="974" spans="1:21" ht="12.75">
      <c r="A974" s="59"/>
      <c r="B974" s="59"/>
      <c r="C974" s="128"/>
      <c r="D974" s="59"/>
      <c r="E974" s="128"/>
      <c r="F974" s="59"/>
      <c r="G974" s="59"/>
      <c r="H974" s="67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</row>
    <row r="975" spans="1:21" ht="12.75">
      <c r="A975" s="59"/>
      <c r="B975" s="59"/>
      <c r="C975" s="128"/>
      <c r="D975" s="59"/>
      <c r="E975" s="128"/>
      <c r="F975" s="59"/>
      <c r="G975" s="59"/>
      <c r="H975" s="67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</row>
    <row r="976" spans="1:21" ht="12.75">
      <c r="A976" s="59"/>
      <c r="B976" s="59"/>
      <c r="C976" s="128"/>
      <c r="D976" s="59"/>
      <c r="E976" s="128"/>
      <c r="F976" s="59"/>
      <c r="G976" s="59"/>
      <c r="H976" s="67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</row>
    <row r="977" spans="1:21" ht="12.75">
      <c r="A977" s="59"/>
      <c r="B977" s="59"/>
      <c r="C977" s="128"/>
      <c r="D977" s="59"/>
      <c r="E977" s="128"/>
      <c r="F977" s="59"/>
      <c r="G977" s="59"/>
      <c r="H977" s="67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</row>
    <row r="978" spans="1:21" ht="12.75">
      <c r="A978" s="59"/>
      <c r="B978" s="59"/>
      <c r="C978" s="128"/>
      <c r="D978" s="59"/>
      <c r="E978" s="128"/>
      <c r="F978" s="59"/>
      <c r="G978" s="59"/>
      <c r="H978" s="67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</row>
    <row r="979" spans="1:21" ht="12.75">
      <c r="A979" s="59"/>
      <c r="B979" s="59"/>
      <c r="C979" s="128"/>
      <c r="D979" s="59"/>
      <c r="E979" s="128"/>
      <c r="F979" s="59"/>
      <c r="G979" s="59"/>
      <c r="H979" s="67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</row>
    <row r="980" spans="1:21" ht="12.75">
      <c r="A980" s="59"/>
      <c r="B980" s="59"/>
      <c r="C980" s="128"/>
      <c r="D980" s="59"/>
      <c r="E980" s="128"/>
      <c r="F980" s="59"/>
      <c r="G980" s="59"/>
      <c r="H980" s="67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</row>
    <row r="981" spans="1:21" ht="12.75">
      <c r="A981" s="59"/>
      <c r="B981" s="59"/>
      <c r="C981" s="128"/>
      <c r="D981" s="59"/>
      <c r="E981" s="128"/>
      <c r="F981" s="59"/>
      <c r="G981" s="59"/>
      <c r="H981" s="67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</row>
    <row r="982" spans="1:21" ht="12.75">
      <c r="A982" s="59"/>
      <c r="B982" s="59"/>
      <c r="C982" s="128"/>
      <c r="D982" s="59"/>
      <c r="E982" s="128"/>
      <c r="F982" s="59"/>
      <c r="G982" s="59"/>
      <c r="H982" s="67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</row>
    <row r="983" spans="1:21" ht="12.75">
      <c r="A983" s="59"/>
      <c r="B983" s="59"/>
      <c r="C983" s="128"/>
      <c r="D983" s="59"/>
      <c r="E983" s="128"/>
      <c r="F983" s="59"/>
      <c r="G983" s="59"/>
      <c r="H983" s="67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</row>
    <row r="984" spans="1:21" ht="12.75">
      <c r="A984" s="59"/>
      <c r="B984" s="59"/>
      <c r="C984" s="128"/>
      <c r="D984" s="59"/>
      <c r="E984" s="128"/>
      <c r="F984" s="59"/>
      <c r="G984" s="59"/>
      <c r="H984" s="67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</row>
    <row r="985" spans="1:21" ht="12.75">
      <c r="A985" s="59"/>
      <c r="B985" s="59"/>
      <c r="C985" s="128"/>
      <c r="D985" s="59"/>
      <c r="E985" s="128"/>
      <c r="F985" s="59"/>
      <c r="G985" s="59"/>
      <c r="H985" s="67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</row>
    <row r="986" spans="1:21" ht="12.75">
      <c r="A986" s="59"/>
      <c r="B986" s="59"/>
      <c r="C986" s="128"/>
      <c r="D986" s="59"/>
      <c r="E986" s="128"/>
      <c r="F986" s="59"/>
      <c r="G986" s="59"/>
      <c r="H986" s="67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</row>
    <row r="987" spans="1:21" ht="12.75">
      <c r="A987" s="59"/>
      <c r="B987" s="59"/>
      <c r="C987" s="128"/>
      <c r="D987" s="59"/>
      <c r="E987" s="128"/>
      <c r="F987" s="59"/>
      <c r="G987" s="59"/>
      <c r="H987" s="67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</row>
    <row r="988" spans="1:21" ht="12.75">
      <c r="A988" s="59"/>
      <c r="B988" s="59"/>
      <c r="C988" s="128"/>
      <c r="D988" s="59"/>
      <c r="E988" s="128"/>
      <c r="F988" s="59"/>
      <c r="G988" s="59"/>
      <c r="H988" s="67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</row>
    <row r="989" spans="1:21" ht="12.75">
      <c r="A989" s="59"/>
      <c r="B989" s="59"/>
      <c r="C989" s="128"/>
      <c r="D989" s="59"/>
      <c r="E989" s="128"/>
      <c r="F989" s="59"/>
      <c r="G989" s="59"/>
      <c r="H989" s="67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</row>
    <row r="990" spans="1:21" ht="12.75">
      <c r="A990" s="59"/>
      <c r="B990" s="59"/>
      <c r="C990" s="128"/>
      <c r="D990" s="59"/>
      <c r="E990" s="128"/>
      <c r="F990" s="59"/>
      <c r="G990" s="59"/>
      <c r="H990" s="67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</row>
    <row r="991" spans="1:21" ht="12.75">
      <c r="A991" s="59"/>
      <c r="B991" s="59"/>
      <c r="C991" s="128"/>
      <c r="D991" s="59"/>
      <c r="E991" s="128"/>
      <c r="F991" s="59"/>
      <c r="G991" s="59"/>
      <c r="H991" s="67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</row>
    <row r="992" spans="1:21" ht="12.75">
      <c r="A992" s="59"/>
      <c r="B992" s="59"/>
      <c r="C992" s="128"/>
      <c r="D992" s="59"/>
      <c r="E992" s="128"/>
      <c r="F992" s="59"/>
      <c r="G992" s="59"/>
      <c r="H992" s="67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</row>
    <row r="993" spans="1:21" ht="12.75">
      <c r="A993" s="59"/>
      <c r="B993" s="59"/>
      <c r="C993" s="128"/>
      <c r="D993" s="59"/>
      <c r="E993" s="128"/>
      <c r="F993" s="59"/>
      <c r="G993" s="59"/>
      <c r="H993" s="67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</row>
    <row r="994" spans="1:21" ht="12.75">
      <c r="A994" s="59"/>
      <c r="B994" s="59"/>
      <c r="C994" s="128"/>
      <c r="D994" s="59"/>
      <c r="E994" s="128"/>
      <c r="F994" s="59"/>
      <c r="G994" s="59"/>
      <c r="H994" s="67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</row>
    <row r="995" spans="1:21" ht="12.75">
      <c r="A995" s="59"/>
      <c r="B995" s="59"/>
      <c r="C995" s="128"/>
      <c r="D995" s="59"/>
      <c r="E995" s="128"/>
      <c r="F995" s="59"/>
      <c r="G995" s="59"/>
      <c r="H995" s="67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</row>
    <row r="996" spans="1:21" ht="12.75">
      <c r="A996" s="59"/>
      <c r="B996" s="59"/>
      <c r="C996" s="128"/>
      <c r="D996" s="59"/>
      <c r="E996" s="128"/>
      <c r="F996" s="59"/>
      <c r="G996" s="59"/>
      <c r="H996" s="67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</row>
    <row r="997" spans="1:21" ht="12.75">
      <c r="A997" s="59"/>
      <c r="B997" s="59"/>
      <c r="C997" s="128"/>
      <c r="D997" s="59"/>
      <c r="E997" s="128"/>
      <c r="F997" s="59"/>
      <c r="G997" s="59"/>
      <c r="H997" s="67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</row>
    <row r="998" spans="1:21" ht="12.75">
      <c r="A998" s="59"/>
      <c r="B998" s="59"/>
      <c r="C998" s="128"/>
      <c r="D998" s="59"/>
      <c r="E998" s="128"/>
      <c r="F998" s="59"/>
      <c r="G998" s="59"/>
      <c r="H998" s="67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</row>
    <row r="999" spans="1:21" ht="12.75">
      <c r="A999" s="59"/>
      <c r="B999" s="59"/>
      <c r="C999" s="128"/>
      <c r="D999" s="59"/>
      <c r="E999" s="128"/>
      <c r="F999" s="59"/>
      <c r="G999" s="59"/>
      <c r="H999" s="67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</row>
    <row r="1000" spans="1:21" ht="12.75">
      <c r="A1000" s="59"/>
      <c r="B1000" s="59"/>
      <c r="C1000" s="128"/>
      <c r="D1000" s="59"/>
      <c r="E1000" s="128"/>
      <c r="F1000" s="59"/>
      <c r="G1000" s="59"/>
      <c r="H1000" s="67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</row>
    <row r="1001" spans="1:21" ht="12.75">
      <c r="A1001" s="59"/>
      <c r="B1001" s="59"/>
      <c r="C1001" s="128"/>
      <c r="D1001" s="59"/>
      <c r="E1001" s="128"/>
      <c r="F1001" s="59"/>
      <c r="G1001" s="59"/>
      <c r="H1001" s="67"/>
      <c r="I1001" s="59"/>
      <c r="J1001" s="59"/>
      <c r="K1001" s="59"/>
      <c r="L1001" s="59"/>
      <c r="M1001" s="59"/>
      <c r="N1001" s="59"/>
      <c r="O1001" s="59"/>
      <c r="P1001" s="59"/>
      <c r="Q1001" s="59"/>
      <c r="R1001" s="59"/>
      <c r="S1001" s="59"/>
      <c r="T1001" s="59"/>
      <c r="U1001" s="59"/>
    </row>
    <row r="1002" spans="1:21" ht="12.75">
      <c r="A1002" s="59"/>
      <c r="B1002" s="59"/>
      <c r="C1002" s="128"/>
      <c r="D1002" s="59"/>
      <c r="E1002" s="128"/>
      <c r="F1002" s="59"/>
      <c r="G1002" s="59"/>
      <c r="H1002" s="67"/>
      <c r="I1002" s="59"/>
      <c r="J1002" s="59"/>
      <c r="K1002" s="59"/>
      <c r="L1002" s="59"/>
      <c r="M1002" s="59"/>
      <c r="N1002" s="59"/>
      <c r="O1002" s="59"/>
      <c r="P1002" s="59"/>
      <c r="Q1002" s="59"/>
      <c r="R1002" s="59"/>
      <c r="S1002" s="59"/>
      <c r="T1002" s="59"/>
      <c r="U1002" s="59"/>
    </row>
    <row r="1003" spans="1:21" ht="12.75">
      <c r="A1003" s="59"/>
      <c r="B1003" s="59"/>
      <c r="C1003" s="128"/>
      <c r="D1003" s="59"/>
      <c r="E1003" s="128"/>
      <c r="F1003" s="59"/>
      <c r="G1003" s="59"/>
      <c r="H1003" s="67"/>
      <c r="I1003" s="59"/>
      <c r="J1003" s="59"/>
      <c r="K1003" s="59"/>
      <c r="L1003" s="59"/>
      <c r="M1003" s="59"/>
      <c r="N1003" s="59"/>
      <c r="O1003" s="59"/>
      <c r="P1003" s="59"/>
      <c r="Q1003" s="59"/>
      <c r="R1003" s="59"/>
      <c r="S1003" s="59"/>
      <c r="T1003" s="59"/>
      <c r="U1003" s="59"/>
    </row>
    <row r="1004" spans="1:21" ht="12.75">
      <c r="A1004" s="59"/>
      <c r="B1004" s="59"/>
      <c r="C1004" s="128"/>
      <c r="D1004" s="59"/>
      <c r="E1004" s="128"/>
      <c r="F1004" s="59"/>
      <c r="G1004" s="59"/>
      <c r="H1004" s="67"/>
      <c r="I1004" s="59"/>
      <c r="J1004" s="59"/>
      <c r="K1004" s="59"/>
      <c r="L1004" s="59"/>
      <c r="M1004" s="59"/>
      <c r="N1004" s="59"/>
      <c r="O1004" s="59"/>
      <c r="P1004" s="59"/>
      <c r="Q1004" s="59"/>
      <c r="R1004" s="59"/>
      <c r="S1004" s="59"/>
      <c r="T1004" s="59"/>
      <c r="U1004" s="59"/>
    </row>
    <row r="1005" spans="1:21" ht="13.5" thickBot="1">
      <c r="A1005" s="59"/>
      <c r="B1005" s="59"/>
      <c r="C1005" s="128"/>
      <c r="D1005" s="59"/>
      <c r="E1005" s="128"/>
      <c r="F1005" s="59"/>
      <c r="G1005" s="59"/>
      <c r="H1005" s="67"/>
      <c r="I1005" s="59"/>
      <c r="J1005" s="59"/>
      <c r="K1005" s="59"/>
      <c r="L1005" s="59"/>
      <c r="M1005" s="59"/>
      <c r="N1005" s="59"/>
      <c r="O1005" s="59"/>
      <c r="P1005" s="59"/>
      <c r="Q1005" s="59"/>
      <c r="R1005" s="59"/>
      <c r="S1005" s="59"/>
      <c r="T1005" s="59"/>
      <c r="U1005" s="59"/>
    </row>
    <row r="1006" spans="1:21" ht="14.25" thickTop="1" thickBot="1">
      <c r="A1006" s="59"/>
      <c r="B1006" s="59"/>
      <c r="C1006" s="129"/>
      <c r="D1006" s="59"/>
      <c r="E1006" s="128"/>
      <c r="F1006" s="59"/>
      <c r="G1006" s="59"/>
      <c r="H1006" s="67"/>
      <c r="I1006" s="59"/>
      <c r="J1006" s="59"/>
      <c r="K1006" s="59"/>
      <c r="L1006" s="59"/>
      <c r="M1006" s="59"/>
      <c r="N1006" s="59"/>
      <c r="O1006" s="59"/>
      <c r="P1006" s="59"/>
      <c r="Q1006" s="59"/>
      <c r="R1006" s="59"/>
      <c r="S1006" s="59"/>
      <c r="T1006" s="59"/>
      <c r="U1006" s="59"/>
    </row>
  </sheetData>
  <mergeCells count="5">
    <mergeCell ref="J8:L11"/>
    <mergeCell ref="M8:N8"/>
    <mergeCell ref="F33:H36"/>
    <mergeCell ref="D273:D277"/>
    <mergeCell ref="F273:F277"/>
  </mergeCells>
  <printOptions horizontalCentered="1" gridLines="1"/>
  <pageMargins left="0" right="0" top="0.27335375191424199" bottom="0.15620214395099541" header="0" footer="0"/>
  <pageSetup scale="85" pageOrder="overThenDown" orientation="portrait" cellComments="atEnd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DB1E-7056-4207-B9A7-B4CCC647A94F}">
  <sheetPr codeName="Sheet11">
    <outlinePr summaryBelow="0" summaryRight="0"/>
  </sheetPr>
  <dimension ref="A1:W1006"/>
  <sheetViews>
    <sheetView showGridLines="0" workbookViewId="0">
      <pane ySplit="1" topLeftCell="A6" activePane="bottomLeft" state="frozen"/>
      <selection pane="bottomLeft" activeCell="N19" sqref="N19"/>
    </sheetView>
  </sheetViews>
  <sheetFormatPr defaultColWidth="12.5703125" defaultRowHeight="15.75" customHeight="1"/>
  <cols>
    <col min="1" max="1" width="12.5703125" style="60"/>
    <col min="2" max="2" width="22.85546875" style="60" customWidth="1"/>
    <col min="3" max="3" width="12.5703125" style="60"/>
    <col min="4" max="4" width="14.85546875" style="60" customWidth="1"/>
    <col min="5" max="16384" width="12.5703125" style="60"/>
  </cols>
  <sheetData>
    <row r="1" spans="1:23" ht="26.25" customHeight="1">
      <c r="A1" s="72" t="s">
        <v>9</v>
      </c>
      <c r="B1" s="72" t="s">
        <v>47</v>
      </c>
      <c r="C1" s="73" t="s">
        <v>48</v>
      </c>
      <c r="D1" s="74" t="s">
        <v>49</v>
      </c>
      <c r="E1" s="73" t="s">
        <v>50</v>
      </c>
      <c r="F1" s="72" t="s">
        <v>34</v>
      </c>
      <c r="G1" s="72" t="s">
        <v>52</v>
      </c>
      <c r="H1" s="75" t="s">
        <v>53</v>
      </c>
      <c r="I1" s="66"/>
      <c r="J1" s="72" t="s">
        <v>9</v>
      </c>
      <c r="K1" s="72" t="s">
        <v>47</v>
      </c>
      <c r="L1" s="73" t="s">
        <v>48</v>
      </c>
      <c r="M1" s="72" t="s">
        <v>49</v>
      </c>
      <c r="N1" s="73" t="s">
        <v>50</v>
      </c>
      <c r="O1" s="72" t="s">
        <v>34</v>
      </c>
      <c r="P1" s="72" t="s">
        <v>52</v>
      </c>
      <c r="Q1" s="75" t="s">
        <v>53</v>
      </c>
      <c r="R1" s="66"/>
      <c r="S1" s="66"/>
      <c r="T1" s="66"/>
      <c r="U1" s="66"/>
      <c r="V1" s="66"/>
      <c r="W1" s="66"/>
    </row>
    <row r="2" spans="1:23" ht="22.5" customHeight="1" thickBot="1">
      <c r="A2" s="76">
        <v>45170</v>
      </c>
      <c r="B2" s="77"/>
      <c r="C2" s="78">
        <v>0.33333333333333331</v>
      </c>
      <c r="D2" s="79">
        <v>1</v>
      </c>
      <c r="E2" s="78">
        <v>0.75</v>
      </c>
      <c r="F2" s="79">
        <f t="shared" ref="F2:F31" si="0">(E2-C2) *24-(D2)</f>
        <v>9</v>
      </c>
      <c r="G2" s="79">
        <f t="shared" ref="G2:G21" si="1">(F2-$U$15)</f>
        <v>0</v>
      </c>
      <c r="H2" s="80">
        <v>250</v>
      </c>
      <c r="I2" s="66"/>
      <c r="J2" s="76">
        <v>45152</v>
      </c>
      <c r="K2" s="77" t="s">
        <v>96</v>
      </c>
      <c r="L2" s="78">
        <v>0.33333333333333331</v>
      </c>
      <c r="M2" s="79">
        <v>1</v>
      </c>
      <c r="N2" s="78">
        <v>0.85416666666666663</v>
      </c>
      <c r="O2" s="79">
        <f t="shared" ref="O2:O8" si="2">(N2-L2) *24-(M2)</f>
        <v>11.499999999999998</v>
      </c>
      <c r="P2" s="79">
        <f>(O2-$U$15)</f>
        <v>2.4999999999999982</v>
      </c>
      <c r="Q2" s="80">
        <v>250</v>
      </c>
      <c r="R2" s="66"/>
      <c r="S2" s="66"/>
      <c r="T2" s="66"/>
      <c r="U2" s="66"/>
      <c r="V2" s="66"/>
      <c r="W2" s="66"/>
    </row>
    <row r="3" spans="1:23" ht="24.75" customHeight="1" thickTop="1" thickBot="1">
      <c r="A3" s="76">
        <v>45171</v>
      </c>
      <c r="B3" s="77" t="s">
        <v>58</v>
      </c>
      <c r="C3" s="78">
        <v>0.33333333333333331</v>
      </c>
      <c r="D3" s="79">
        <v>1</v>
      </c>
      <c r="E3" s="78">
        <v>0.75</v>
      </c>
      <c r="F3" s="79">
        <f t="shared" si="0"/>
        <v>9</v>
      </c>
      <c r="G3" s="79">
        <f t="shared" si="1"/>
        <v>0</v>
      </c>
      <c r="H3" s="80">
        <v>250</v>
      </c>
      <c r="J3" s="76">
        <v>45153</v>
      </c>
      <c r="K3" s="77" t="s">
        <v>97</v>
      </c>
      <c r="L3" s="78">
        <v>0.33333333333333331</v>
      </c>
      <c r="M3" s="79">
        <v>1</v>
      </c>
      <c r="N3" s="78">
        <v>0.75</v>
      </c>
      <c r="O3" s="79">
        <f t="shared" si="2"/>
        <v>9</v>
      </c>
      <c r="P3" s="79">
        <f>(O3-$U$15)</f>
        <v>0</v>
      </c>
      <c r="Q3" s="80">
        <v>250</v>
      </c>
      <c r="R3" s="66"/>
      <c r="S3" s="66"/>
      <c r="T3" s="66"/>
      <c r="U3" s="66"/>
      <c r="V3" s="66"/>
      <c r="W3" s="66"/>
    </row>
    <row r="4" spans="1:23" ht="24.75" customHeight="1" thickTop="1" thickBot="1">
      <c r="A4" s="76">
        <v>45172</v>
      </c>
      <c r="B4" s="77" t="s">
        <v>87</v>
      </c>
      <c r="C4" s="78">
        <v>0.47916666666666669</v>
      </c>
      <c r="D4" s="79">
        <v>1</v>
      </c>
      <c r="E4" s="78">
        <v>0.6875</v>
      </c>
      <c r="F4" s="79">
        <f t="shared" si="0"/>
        <v>4</v>
      </c>
      <c r="G4" s="79"/>
      <c r="H4" s="80">
        <v>250</v>
      </c>
      <c r="J4" s="76">
        <v>45154</v>
      </c>
      <c r="K4" s="77" t="s">
        <v>98</v>
      </c>
      <c r="L4" s="78">
        <v>0.33333333333333331</v>
      </c>
      <c r="M4" s="79">
        <v>1</v>
      </c>
      <c r="N4" s="78">
        <v>0.8125</v>
      </c>
      <c r="O4" s="79">
        <f t="shared" si="2"/>
        <v>10.5</v>
      </c>
      <c r="P4" s="79">
        <f>(O4-$U$15)</f>
        <v>1.5</v>
      </c>
      <c r="Q4" s="80">
        <v>250</v>
      </c>
      <c r="R4" s="66"/>
      <c r="T4" s="66"/>
      <c r="U4" s="66"/>
      <c r="V4" s="66"/>
      <c r="W4" s="66"/>
    </row>
    <row r="5" spans="1:23" ht="24.75" customHeight="1" thickTop="1" thickBot="1">
      <c r="A5" s="76">
        <v>45173</v>
      </c>
      <c r="B5" s="77" t="s">
        <v>222</v>
      </c>
      <c r="C5" s="78">
        <v>0.33333333333333331</v>
      </c>
      <c r="D5" s="79">
        <v>1</v>
      </c>
      <c r="E5" s="78">
        <v>0.75</v>
      </c>
      <c r="F5" s="79">
        <f t="shared" si="0"/>
        <v>9</v>
      </c>
      <c r="G5" s="79">
        <f t="shared" si="1"/>
        <v>0</v>
      </c>
      <c r="H5" s="80">
        <v>250</v>
      </c>
      <c r="J5" s="76">
        <v>45155</v>
      </c>
      <c r="K5" s="77" t="s">
        <v>99</v>
      </c>
      <c r="L5" s="78">
        <v>0.33333333333333331</v>
      </c>
      <c r="M5" s="79">
        <v>1</v>
      </c>
      <c r="N5" s="78">
        <v>0.75</v>
      </c>
      <c r="O5" s="79">
        <f t="shared" si="2"/>
        <v>9</v>
      </c>
      <c r="P5" s="79">
        <f>(O5-$U$15)</f>
        <v>0</v>
      </c>
      <c r="Q5" s="80">
        <v>250</v>
      </c>
      <c r="R5" s="66"/>
      <c r="S5" s="66"/>
      <c r="T5" s="66"/>
      <c r="U5" s="66"/>
      <c r="V5" s="66"/>
      <c r="W5" s="66"/>
    </row>
    <row r="6" spans="1:23" ht="24.75" customHeight="1" thickTop="1" thickBot="1">
      <c r="A6" s="76">
        <v>45174</v>
      </c>
      <c r="B6" s="77" t="s">
        <v>193</v>
      </c>
      <c r="C6" s="78">
        <v>0.33333333333333331</v>
      </c>
      <c r="D6" s="79">
        <v>1</v>
      </c>
      <c r="E6" s="78">
        <v>0.72916666666666663</v>
      </c>
      <c r="F6" s="79">
        <f t="shared" si="0"/>
        <v>8.5</v>
      </c>
      <c r="G6" s="79"/>
      <c r="H6" s="80">
        <v>300</v>
      </c>
      <c r="J6" s="76">
        <v>45156</v>
      </c>
      <c r="K6" s="77" t="s">
        <v>100</v>
      </c>
      <c r="L6" s="78">
        <v>0.33333333333333331</v>
      </c>
      <c r="M6" s="79">
        <v>2</v>
      </c>
      <c r="N6" s="78">
        <v>0.75</v>
      </c>
      <c r="O6" s="79">
        <f t="shared" si="2"/>
        <v>8</v>
      </c>
      <c r="P6" s="79"/>
      <c r="Q6" s="80"/>
      <c r="R6" s="66"/>
      <c r="S6" s="66"/>
      <c r="T6" s="66"/>
      <c r="U6" s="66"/>
      <c r="V6" s="66"/>
      <c r="W6" s="66"/>
    </row>
    <row r="7" spans="1:23" ht="24.75" customHeight="1" thickTop="1" thickBot="1">
      <c r="A7" s="76">
        <v>45175</v>
      </c>
      <c r="B7" s="77" t="s">
        <v>193</v>
      </c>
      <c r="C7" s="78">
        <v>0.33333333333333331</v>
      </c>
      <c r="D7" s="79">
        <v>1</v>
      </c>
      <c r="E7" s="78">
        <v>0.75</v>
      </c>
      <c r="F7" s="79">
        <f t="shared" si="0"/>
        <v>9</v>
      </c>
      <c r="G7" s="79">
        <f t="shared" si="1"/>
        <v>0</v>
      </c>
      <c r="H7" s="80">
        <v>300</v>
      </c>
      <c r="J7" s="76">
        <v>45157</v>
      </c>
      <c r="K7" s="77" t="s">
        <v>101</v>
      </c>
      <c r="L7" s="78">
        <v>0.33333333333333331</v>
      </c>
      <c r="M7" s="79">
        <v>1</v>
      </c>
      <c r="N7" s="78">
        <v>0.75</v>
      </c>
      <c r="O7" s="79">
        <f t="shared" si="2"/>
        <v>9</v>
      </c>
      <c r="P7" s="79">
        <f>(O7-$U$15)</f>
        <v>0</v>
      </c>
      <c r="Q7" s="80">
        <v>250</v>
      </c>
      <c r="R7" s="86"/>
      <c r="S7" s="66"/>
      <c r="T7" s="66"/>
      <c r="U7" s="66"/>
      <c r="V7" s="66"/>
      <c r="W7" s="66"/>
    </row>
    <row r="8" spans="1:23" ht="24.75" customHeight="1" thickTop="1" thickBot="1">
      <c r="A8" s="76">
        <v>45176</v>
      </c>
      <c r="B8" s="77"/>
      <c r="C8" s="78"/>
      <c r="D8" s="79"/>
      <c r="E8" s="78"/>
      <c r="F8" s="79">
        <f t="shared" si="0"/>
        <v>0</v>
      </c>
      <c r="G8" s="79"/>
      <c r="H8" s="80"/>
      <c r="I8" s="61" t="s">
        <v>102</v>
      </c>
      <c r="J8" s="76">
        <v>45158</v>
      </c>
      <c r="K8" s="77" t="s">
        <v>59</v>
      </c>
      <c r="L8" s="78">
        <v>0.33333333333333331</v>
      </c>
      <c r="M8" s="79">
        <v>1</v>
      </c>
      <c r="N8" s="78">
        <v>0.83333333333333337</v>
      </c>
      <c r="O8" s="79">
        <f t="shared" si="2"/>
        <v>11</v>
      </c>
      <c r="P8" s="79">
        <f>(O8-$U$15)</f>
        <v>2</v>
      </c>
      <c r="Q8" s="80">
        <v>250</v>
      </c>
      <c r="R8" s="87"/>
      <c r="S8" s="106"/>
      <c r="T8" s="106"/>
      <c r="U8" s="163"/>
      <c r="V8" s="66"/>
      <c r="W8" s="66" t="s">
        <v>54</v>
      </c>
    </row>
    <row r="9" spans="1:23" ht="24.75" customHeight="1" thickTop="1" thickBot="1">
      <c r="A9" s="76">
        <v>45177</v>
      </c>
      <c r="B9" s="77"/>
      <c r="C9" s="78"/>
      <c r="D9" s="79"/>
      <c r="E9" s="78"/>
      <c r="F9" s="79">
        <f t="shared" si="0"/>
        <v>0</v>
      </c>
      <c r="G9" s="79"/>
      <c r="H9" s="80"/>
      <c r="J9" s="336"/>
      <c r="K9" s="337"/>
      <c r="L9" s="164" t="s">
        <v>89</v>
      </c>
      <c r="M9" s="105" t="s">
        <v>60</v>
      </c>
      <c r="N9" s="86"/>
      <c r="O9" s="338" t="s">
        <v>40</v>
      </c>
      <c r="P9" s="328"/>
      <c r="Q9" s="328"/>
      <c r="R9" s="86"/>
      <c r="S9" s="106"/>
      <c r="T9" s="106"/>
      <c r="U9" s="106"/>
      <c r="V9" s="106"/>
      <c r="W9" s="66" t="s">
        <v>55</v>
      </c>
    </row>
    <row r="10" spans="1:23" ht="24.75" customHeight="1" thickTop="1" thickBot="1">
      <c r="A10" s="76">
        <v>45178</v>
      </c>
      <c r="B10" s="77"/>
      <c r="C10" s="78"/>
      <c r="D10" s="79"/>
      <c r="E10" s="78"/>
      <c r="F10" s="79">
        <f t="shared" si="0"/>
        <v>0</v>
      </c>
      <c r="G10" s="79"/>
      <c r="H10" s="80"/>
      <c r="J10" s="165" t="s">
        <v>62</v>
      </c>
      <c r="K10" s="166">
        <f>SUM(K9)</f>
        <v>0</v>
      </c>
      <c r="L10" s="86">
        <f>SUM(Q2:Q8)</f>
        <v>1500</v>
      </c>
      <c r="M10" s="100">
        <f ca="1">K12*M12</f>
        <v>1019.9999999999997</v>
      </c>
      <c r="N10" s="86"/>
      <c r="O10" s="328"/>
      <c r="P10" s="328"/>
      <c r="Q10" s="328"/>
      <c r="R10" s="86"/>
      <c r="S10" s="100"/>
      <c r="T10" s="100"/>
      <c r="U10" s="100"/>
      <c r="V10" s="100"/>
      <c r="W10" s="86"/>
    </row>
    <row r="11" spans="1:23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J11" s="102" t="s">
        <v>34</v>
      </c>
      <c r="K11" s="102" t="s">
        <v>52</v>
      </c>
      <c r="L11" s="75" t="s">
        <v>35</v>
      </c>
      <c r="M11" s="75" t="s">
        <v>63</v>
      </c>
      <c r="N11" s="75" t="s">
        <v>36</v>
      </c>
      <c r="O11" s="328"/>
      <c r="P11" s="328"/>
      <c r="Q11" s="328"/>
      <c r="R11" s="87"/>
      <c r="S11" s="100"/>
      <c r="T11" s="100"/>
      <c r="U11" s="100"/>
      <c r="V11" s="100"/>
      <c r="W11" s="86"/>
    </row>
    <row r="12" spans="1:23" ht="24.75" customHeight="1" thickTop="1" thickBot="1">
      <c r="A12" s="76">
        <v>45180</v>
      </c>
      <c r="B12" s="77" t="s">
        <v>58</v>
      </c>
      <c r="C12" s="78">
        <v>0.33333333333333331</v>
      </c>
      <c r="D12" s="79">
        <v>1</v>
      </c>
      <c r="E12" s="78">
        <v>0.75</v>
      </c>
      <c r="F12" s="79">
        <f t="shared" si="0"/>
        <v>9</v>
      </c>
      <c r="G12" s="79">
        <f t="shared" si="1"/>
        <v>0</v>
      </c>
      <c r="H12" s="80">
        <v>250</v>
      </c>
      <c r="J12" s="103">
        <f>SUM(O2:O8)</f>
        <v>68</v>
      </c>
      <c r="K12" s="103">
        <f>SUM(P2:P8)</f>
        <v>5.9999999999999982</v>
      </c>
      <c r="L12" s="80">
        <f ca="1">IFERROR(__xludf.DUMMYFUNCTION("IMPORTRANGE(""1m2kw6_1prnMeazd4p7d0rgLQ61x6YEo-M6QHDP7eqrI"", ""'Puntoret'!D6"")"),120)</f>
        <v>120</v>
      </c>
      <c r="M12" s="80">
        <f ca="1">SUM(L12+U14)</f>
        <v>170</v>
      </c>
      <c r="N12" s="80">
        <f ca="1">J12*L12+M10+L10-K10</f>
        <v>10680</v>
      </c>
      <c r="O12" s="329"/>
      <c r="P12" s="329"/>
      <c r="Q12" s="329"/>
      <c r="R12" s="87"/>
      <c r="S12" s="87"/>
      <c r="T12" s="87"/>
      <c r="U12" s="87"/>
      <c r="V12" s="100"/>
      <c r="W12" s="100"/>
    </row>
    <row r="13" spans="1:23" ht="24.75" customHeight="1" thickTop="1" thickBot="1">
      <c r="A13" s="76">
        <v>45181</v>
      </c>
      <c r="B13" s="77" t="s">
        <v>269</v>
      </c>
      <c r="C13" s="78">
        <v>0.33333333333333331</v>
      </c>
      <c r="D13" s="79">
        <v>1</v>
      </c>
      <c r="E13" s="78">
        <v>0.75</v>
      </c>
      <c r="F13" s="79">
        <f t="shared" si="0"/>
        <v>9</v>
      </c>
      <c r="G13" s="79">
        <f t="shared" si="1"/>
        <v>0</v>
      </c>
      <c r="H13" s="80">
        <v>300</v>
      </c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87"/>
      <c r="W13" s="87"/>
    </row>
    <row r="14" spans="1:23" ht="24.75" customHeight="1" thickTop="1" thickBot="1">
      <c r="A14" s="76">
        <v>45182</v>
      </c>
      <c r="B14" s="77" t="s">
        <v>263</v>
      </c>
      <c r="C14" s="78">
        <v>0.33333333333333331</v>
      </c>
      <c r="D14" s="79">
        <v>1</v>
      </c>
      <c r="E14" s="78">
        <v>0.79166666666666663</v>
      </c>
      <c r="F14" s="79">
        <f t="shared" si="0"/>
        <v>10</v>
      </c>
      <c r="G14" s="79">
        <f t="shared" si="1"/>
        <v>1</v>
      </c>
      <c r="H14" s="80">
        <v>300</v>
      </c>
      <c r="I14" s="87"/>
      <c r="J14" s="66"/>
      <c r="K14" s="66"/>
      <c r="L14" s="66"/>
      <c r="M14" s="66"/>
      <c r="N14" s="66"/>
      <c r="O14" s="66"/>
      <c r="P14" s="100"/>
      <c r="Q14" s="100"/>
      <c r="R14" s="66"/>
      <c r="S14" s="100"/>
      <c r="T14" s="100"/>
      <c r="U14" s="66">
        <v>50</v>
      </c>
      <c r="V14" s="100"/>
      <c r="W14" s="86"/>
    </row>
    <row r="15" spans="1:23" ht="24.75" customHeight="1" thickTop="1" thickBot="1">
      <c r="A15" s="76">
        <v>45183</v>
      </c>
      <c r="B15" s="77" t="s">
        <v>270</v>
      </c>
      <c r="C15" s="78">
        <v>0.33333333333333331</v>
      </c>
      <c r="D15" s="79">
        <v>1</v>
      </c>
      <c r="E15" s="78">
        <v>0.72916666666666663</v>
      </c>
      <c r="F15" s="79">
        <f t="shared" si="0"/>
        <v>8.5</v>
      </c>
      <c r="G15" s="79"/>
      <c r="H15" s="80">
        <v>250</v>
      </c>
      <c r="I15" s="87"/>
      <c r="J15" s="66"/>
      <c r="K15" s="66"/>
      <c r="L15" s="66"/>
      <c r="M15" s="66"/>
      <c r="N15" s="66"/>
      <c r="O15" s="66"/>
      <c r="P15" s="106"/>
      <c r="Q15" s="106"/>
      <c r="R15" s="66"/>
      <c r="S15" s="106"/>
      <c r="T15" s="106"/>
      <c r="U15" s="105">
        <v>9</v>
      </c>
      <c r="V15" s="100"/>
      <c r="W15" s="66" t="s">
        <v>88</v>
      </c>
    </row>
    <row r="16" spans="1:23" ht="24.75" customHeight="1" thickTop="1" thickBot="1">
      <c r="A16" s="76">
        <v>45184</v>
      </c>
      <c r="B16" s="77" t="s">
        <v>198</v>
      </c>
      <c r="C16" s="78">
        <v>0.33333333333333331</v>
      </c>
      <c r="D16" s="79">
        <v>2</v>
      </c>
      <c r="E16" s="78">
        <v>0.8125</v>
      </c>
      <c r="F16" s="79">
        <f t="shared" si="0"/>
        <v>9.5</v>
      </c>
      <c r="G16" s="79">
        <f t="shared" si="1"/>
        <v>0.5</v>
      </c>
      <c r="H16" s="80"/>
      <c r="I16" s="87"/>
      <c r="J16" s="66"/>
      <c r="K16" s="66"/>
      <c r="L16" s="66"/>
      <c r="M16" s="66"/>
      <c r="O16" s="66"/>
      <c r="P16" s="66"/>
      <c r="Q16" s="66"/>
      <c r="R16" s="66"/>
      <c r="S16" s="100"/>
      <c r="T16" s="100"/>
      <c r="U16" s="93">
        <f>MIN(9,S15)</f>
        <v>9</v>
      </c>
      <c r="V16" s="101"/>
      <c r="W16" s="167">
        <f>SUM(G2:G32)</f>
        <v>3.5000000000000018</v>
      </c>
    </row>
    <row r="17" spans="1:23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105"/>
      <c r="J17" s="66"/>
      <c r="K17" s="66"/>
      <c r="L17" s="66"/>
      <c r="M17" s="66"/>
      <c r="O17" s="66"/>
      <c r="P17" s="66"/>
      <c r="Q17" s="66"/>
      <c r="R17" s="66"/>
      <c r="S17" s="100"/>
      <c r="T17" s="100"/>
      <c r="U17" s="101"/>
      <c r="V17" s="101"/>
      <c r="W17" s="93">
        <f>W16*F36</f>
        <v>0</v>
      </c>
    </row>
    <row r="18" spans="1:23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66"/>
      <c r="K18" s="66"/>
      <c r="L18" s="66"/>
      <c r="M18" s="66"/>
      <c r="O18" s="66"/>
      <c r="P18" s="66"/>
      <c r="Q18" s="66"/>
      <c r="R18" s="66"/>
      <c r="S18" s="87"/>
      <c r="T18" s="87"/>
      <c r="U18" s="87"/>
      <c r="V18" s="87"/>
      <c r="W18" s="87"/>
    </row>
    <row r="19" spans="1:23" ht="24.75" customHeight="1" thickTop="1" thickBot="1">
      <c r="A19" s="76">
        <v>45187</v>
      </c>
      <c r="B19" s="77" t="s">
        <v>273</v>
      </c>
      <c r="C19" s="78">
        <v>0.33333333333333331</v>
      </c>
      <c r="D19" s="79">
        <v>1</v>
      </c>
      <c r="E19" s="78">
        <v>0.73611111111111116</v>
      </c>
      <c r="F19" s="79">
        <f t="shared" si="0"/>
        <v>8.6666666666666679</v>
      </c>
      <c r="G19" s="79"/>
      <c r="H19" s="80">
        <v>250</v>
      </c>
      <c r="I19" s="105"/>
      <c r="J19" s="66"/>
      <c r="K19" s="66"/>
      <c r="L19" s="66"/>
      <c r="M19" s="66"/>
      <c r="O19" s="66"/>
      <c r="P19" s="66"/>
      <c r="Q19" s="66"/>
      <c r="R19" s="66"/>
      <c r="S19" s="66"/>
      <c r="T19" s="66"/>
      <c r="U19" s="66"/>
      <c r="V19" s="66"/>
      <c r="W19" s="66"/>
    </row>
    <row r="20" spans="1:23" ht="24.75" customHeight="1" thickTop="1" thickBot="1">
      <c r="A20" s="76">
        <v>45188</v>
      </c>
      <c r="B20" s="77" t="s">
        <v>274</v>
      </c>
      <c r="C20" s="78">
        <v>0.33333333333333331</v>
      </c>
      <c r="D20" s="79">
        <v>1</v>
      </c>
      <c r="E20" s="78">
        <v>0.8125</v>
      </c>
      <c r="F20" s="79">
        <f t="shared" si="0"/>
        <v>10.5</v>
      </c>
      <c r="G20" s="79">
        <f t="shared" si="1"/>
        <v>1.5</v>
      </c>
      <c r="H20" s="80">
        <v>250</v>
      </c>
      <c r="I20" s="105"/>
      <c r="J20" s="66"/>
      <c r="K20" s="66"/>
      <c r="L20" s="66"/>
      <c r="M20" s="66"/>
      <c r="O20" s="66"/>
      <c r="P20" s="66"/>
      <c r="Q20" s="66"/>
      <c r="R20" s="66"/>
      <c r="S20" s="87"/>
      <c r="T20" s="87"/>
      <c r="U20" s="87"/>
      <c r="V20" s="87"/>
      <c r="W20" s="87"/>
    </row>
    <row r="21" spans="1:23" ht="24.75" customHeight="1" thickTop="1" thickBot="1">
      <c r="A21" s="76">
        <v>45189</v>
      </c>
      <c r="B21" s="77" t="s">
        <v>275</v>
      </c>
      <c r="C21" s="78">
        <v>0.33333333333333331</v>
      </c>
      <c r="D21" s="79">
        <v>1</v>
      </c>
      <c r="E21" s="78">
        <v>0.77083333333333337</v>
      </c>
      <c r="F21" s="79">
        <f t="shared" si="0"/>
        <v>9.5000000000000018</v>
      </c>
      <c r="G21" s="79">
        <f t="shared" si="1"/>
        <v>0.50000000000000178</v>
      </c>
      <c r="H21" s="80">
        <v>250</v>
      </c>
      <c r="I21" s="105"/>
      <c r="J21" s="66"/>
      <c r="K21" s="66"/>
      <c r="L21" s="66"/>
      <c r="M21" s="66"/>
      <c r="O21" s="66"/>
      <c r="P21" s="66"/>
      <c r="Q21" s="66"/>
      <c r="R21" s="66"/>
      <c r="S21" s="66"/>
      <c r="T21" s="66"/>
      <c r="U21" s="66"/>
      <c r="V21" s="66"/>
      <c r="W21" s="66"/>
    </row>
    <row r="22" spans="1:23" ht="24.75" customHeight="1" thickTop="1" thickBot="1">
      <c r="A22" s="76">
        <v>45190</v>
      </c>
      <c r="B22" s="77" t="s">
        <v>276</v>
      </c>
      <c r="C22" s="78">
        <v>0.33333333333333331</v>
      </c>
      <c r="D22" s="79">
        <v>1</v>
      </c>
      <c r="E22" s="78">
        <v>0.625</v>
      </c>
      <c r="F22" s="79">
        <f t="shared" si="0"/>
        <v>6</v>
      </c>
      <c r="G22" s="79"/>
      <c r="H22" s="80">
        <v>250</v>
      </c>
      <c r="I22" s="87"/>
      <c r="J22" s="66"/>
      <c r="K22" s="66"/>
      <c r="L22" s="66"/>
      <c r="M22" s="66"/>
      <c r="O22" s="66"/>
      <c r="P22" s="66"/>
      <c r="Q22" s="66"/>
      <c r="R22" s="66"/>
      <c r="S22" s="66"/>
      <c r="T22" s="66"/>
      <c r="U22" s="66"/>
      <c r="V22" s="66"/>
      <c r="W22" s="66"/>
    </row>
    <row r="23" spans="1:23" ht="24.75" customHeight="1" thickTop="1" thickBot="1">
      <c r="A23" s="76">
        <v>45191</v>
      </c>
      <c r="B23" s="77" t="s">
        <v>58</v>
      </c>
      <c r="C23" s="78">
        <v>0.33333333333333331</v>
      </c>
      <c r="D23" s="79">
        <v>2</v>
      </c>
      <c r="E23" s="78">
        <v>0.75</v>
      </c>
      <c r="F23" s="79">
        <f t="shared" si="0"/>
        <v>8</v>
      </c>
      <c r="G23" s="79"/>
      <c r="H23" s="80"/>
      <c r="I23" s="66"/>
      <c r="J23" s="66"/>
      <c r="K23" s="66"/>
      <c r="L23" s="66"/>
      <c r="M23" s="66"/>
      <c r="O23" s="66"/>
      <c r="P23" s="66"/>
      <c r="Q23" s="66"/>
      <c r="R23" s="66"/>
      <c r="S23" s="66"/>
      <c r="T23" s="66"/>
      <c r="U23" s="66"/>
      <c r="V23" s="66"/>
      <c r="W23" s="66"/>
    </row>
    <row r="24" spans="1:23" ht="24.75" customHeight="1" thickTop="1" thickBot="1">
      <c r="A24" s="76">
        <v>45192</v>
      </c>
      <c r="B24" s="77" t="s">
        <v>58</v>
      </c>
      <c r="C24" s="78">
        <v>0.33333333333333331</v>
      </c>
      <c r="D24" s="79">
        <v>1</v>
      </c>
      <c r="E24" s="78">
        <v>0.70833333333333337</v>
      </c>
      <c r="F24" s="79">
        <f t="shared" si="0"/>
        <v>8.0000000000000018</v>
      </c>
      <c r="G24" s="79"/>
      <c r="H24" s="80">
        <v>250</v>
      </c>
      <c r="I24" s="66"/>
      <c r="J24" s="66"/>
      <c r="K24" s="66"/>
      <c r="L24" s="66"/>
      <c r="M24" s="66"/>
      <c r="O24" s="66"/>
      <c r="P24" s="66"/>
      <c r="Q24" s="66"/>
      <c r="R24" s="66"/>
      <c r="S24" s="66"/>
      <c r="T24" s="66"/>
      <c r="U24" s="66"/>
      <c r="V24" s="66"/>
      <c r="W24" s="66"/>
    </row>
    <row r="25" spans="1:23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3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3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66"/>
      <c r="J27" s="66"/>
      <c r="K27" s="66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</row>
    <row r="28" spans="1:23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66"/>
      <c r="J28" s="66"/>
      <c r="K28" s="66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</row>
    <row r="29" spans="1:23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66"/>
      <c r="J29" s="66"/>
      <c r="K29" s="66"/>
      <c r="L29" s="66"/>
      <c r="M29" s="66"/>
      <c r="O29" s="87"/>
      <c r="P29" s="87"/>
      <c r="Q29" s="87"/>
      <c r="R29" s="87"/>
      <c r="S29" s="87"/>
      <c r="T29" s="87"/>
      <c r="U29" s="87"/>
      <c r="V29" s="87"/>
      <c r="W29" s="87"/>
    </row>
    <row r="30" spans="1:23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O30" s="66"/>
      <c r="P30" s="66"/>
      <c r="Q30" s="66"/>
      <c r="R30" s="66"/>
      <c r="S30" s="66"/>
      <c r="T30" s="66"/>
      <c r="U30" s="66"/>
      <c r="V30" s="66"/>
      <c r="W30" s="66"/>
    </row>
    <row r="31" spans="1:23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66"/>
      <c r="J31" s="66"/>
      <c r="K31" s="66"/>
      <c r="L31" s="66"/>
      <c r="M31" s="66"/>
      <c r="O31" s="87"/>
      <c r="P31" s="87"/>
      <c r="Q31" s="87"/>
      <c r="R31" s="87"/>
      <c r="S31" s="87"/>
      <c r="T31" s="87"/>
      <c r="U31" s="87"/>
      <c r="V31" s="87"/>
      <c r="W31" s="87"/>
    </row>
    <row r="32" spans="1:23" ht="24.75" customHeight="1" thickTop="1" thickBot="1">
      <c r="A32" s="76"/>
      <c r="B32" s="77"/>
      <c r="C32" s="78"/>
      <c r="D32" s="79"/>
      <c r="E32" s="78"/>
      <c r="F32" s="79"/>
      <c r="G32" s="79"/>
      <c r="H32" s="80"/>
      <c r="I32" s="66"/>
      <c r="J32" s="66"/>
      <c r="K32" s="66"/>
      <c r="L32" s="87"/>
      <c r="M32" s="87"/>
      <c r="N32" s="87"/>
      <c r="O32" s="66"/>
      <c r="P32" s="66"/>
      <c r="Q32" s="66"/>
      <c r="R32" s="66"/>
      <c r="S32" s="66"/>
      <c r="T32" s="66"/>
      <c r="U32" s="66"/>
      <c r="V32" s="66"/>
      <c r="W32" s="66"/>
    </row>
    <row r="33" spans="1:23" ht="24.75" customHeight="1" thickTop="1">
      <c r="A33" s="96" t="s">
        <v>30</v>
      </c>
      <c r="B33" s="168"/>
      <c r="C33" s="169" t="s">
        <v>86</v>
      </c>
      <c r="D33" s="110" t="s">
        <v>60</v>
      </c>
      <c r="E33" s="87"/>
      <c r="F33" s="338" t="s">
        <v>114</v>
      </c>
      <c r="G33" s="328"/>
      <c r="H33" s="328"/>
      <c r="I33" s="66"/>
      <c r="J33" s="66"/>
      <c r="K33" s="66"/>
      <c r="L33" s="66"/>
      <c r="M33" s="66"/>
      <c r="O33" s="87"/>
      <c r="P33" s="87"/>
      <c r="Q33" s="87"/>
      <c r="R33" s="87"/>
      <c r="S33" s="87"/>
      <c r="T33" s="87"/>
      <c r="U33" s="87"/>
      <c r="V33" s="87"/>
      <c r="W33" s="87"/>
    </row>
    <row r="34" spans="1:23" ht="24.75" customHeight="1">
      <c r="A34" s="93" t="s">
        <v>62</v>
      </c>
      <c r="B34" s="86">
        <f>SUM(B33)</f>
        <v>0</v>
      </c>
      <c r="C34" s="86">
        <f>SUM(H2:H32)</f>
        <v>3950</v>
      </c>
      <c r="D34" s="110">
        <f>B36*D36</f>
        <v>595.00000000000034</v>
      </c>
      <c r="E34" s="87"/>
      <c r="F34" s="328"/>
      <c r="G34" s="328"/>
      <c r="H34" s="328"/>
      <c r="I34" s="66"/>
      <c r="J34" s="66"/>
      <c r="K34" s="66"/>
      <c r="L34" s="66"/>
      <c r="M34" s="66"/>
      <c r="O34" s="66"/>
      <c r="P34" s="66"/>
      <c r="Q34" s="66"/>
      <c r="R34" s="66"/>
      <c r="S34" s="66"/>
      <c r="T34" s="66"/>
      <c r="U34" s="66"/>
      <c r="V34" s="66"/>
      <c r="W34" s="66"/>
    </row>
    <row r="35" spans="1:23" ht="21" customHeight="1" thickBot="1">
      <c r="A35" s="102" t="s">
        <v>34</v>
      </c>
      <c r="B35" s="102" t="s">
        <v>52</v>
      </c>
      <c r="C35" s="75" t="s">
        <v>35</v>
      </c>
      <c r="D35" s="74" t="s">
        <v>63</v>
      </c>
      <c r="E35" s="73" t="s">
        <v>36</v>
      </c>
      <c r="F35" s="328"/>
      <c r="G35" s="328"/>
      <c r="H35" s="328"/>
      <c r="I35" s="101"/>
      <c r="J35" s="66"/>
      <c r="K35" s="66"/>
      <c r="L35" s="66"/>
      <c r="M35" s="66"/>
      <c r="O35" s="87"/>
      <c r="P35" s="87"/>
      <c r="Q35" s="87"/>
      <c r="R35" s="87"/>
      <c r="S35" s="87"/>
      <c r="T35" s="87"/>
      <c r="U35" s="87"/>
      <c r="V35" s="87"/>
      <c r="W35" s="87"/>
    </row>
    <row r="36" spans="1:23" ht="19.5" customHeight="1" thickBot="1">
      <c r="A36" s="103">
        <f>SUM(F2:F32)</f>
        <v>145.16666666666669</v>
      </c>
      <c r="B36" s="103">
        <f>SUM(G2:G32)</f>
        <v>3.5000000000000018</v>
      </c>
      <c r="C36" s="80">
        <f>Puntoret!E16</f>
        <v>120</v>
      </c>
      <c r="D36" s="79">
        <v>170</v>
      </c>
      <c r="E36" s="80">
        <f>A36*C36-B34+D34+C34</f>
        <v>21965.000000000004</v>
      </c>
      <c r="F36" s="329"/>
      <c r="G36" s="329"/>
      <c r="H36" s="329"/>
      <c r="I36" s="101"/>
      <c r="J36" s="66"/>
      <c r="K36" s="66"/>
      <c r="L36" s="66"/>
      <c r="M36" s="66"/>
      <c r="N36" s="66"/>
      <c r="O36" s="66"/>
      <c r="P36" s="66"/>
      <c r="Q36" s="66"/>
      <c r="S36" s="66"/>
      <c r="T36" s="66"/>
      <c r="U36" s="66"/>
      <c r="V36" s="66"/>
      <c r="W36" s="66"/>
    </row>
    <row r="37" spans="1:23" ht="13.5" thickTop="1">
      <c r="A37" s="105"/>
      <c r="B37" s="105"/>
      <c r="C37" s="106"/>
      <c r="D37" s="93"/>
      <c r="E37" s="87"/>
      <c r="F37" s="111"/>
      <c r="G37" s="111"/>
      <c r="H37" s="86"/>
      <c r="I37" s="101"/>
      <c r="J37" s="66"/>
      <c r="K37" s="66"/>
      <c r="L37" s="66"/>
      <c r="M37" s="66"/>
      <c r="N37" s="66"/>
      <c r="O37" s="66"/>
      <c r="P37" s="66"/>
      <c r="Q37" s="66"/>
      <c r="S37" s="66"/>
      <c r="T37" s="66"/>
      <c r="U37" s="66"/>
      <c r="V37" s="66"/>
      <c r="W37" s="66"/>
    </row>
    <row r="38" spans="1:23" ht="12.75">
      <c r="A38" s="101"/>
      <c r="B38" s="101"/>
      <c r="C38" s="87"/>
      <c r="D38" s="93"/>
      <c r="E38" s="87"/>
      <c r="F38" s="101"/>
      <c r="G38" s="101"/>
      <c r="H38" s="86"/>
      <c r="I38" s="101"/>
      <c r="J38" s="66"/>
      <c r="K38" s="66"/>
      <c r="L38" s="66"/>
      <c r="M38" s="66"/>
      <c r="N38" s="66"/>
      <c r="O38" s="66"/>
      <c r="P38" s="66"/>
      <c r="Q38" s="66"/>
      <c r="S38" s="101"/>
      <c r="T38" s="101"/>
      <c r="U38" s="101"/>
      <c r="V38" s="101"/>
      <c r="W38" s="101"/>
    </row>
    <row r="39" spans="1:23" ht="12.75">
      <c r="A39" s="101"/>
      <c r="B39" s="101"/>
      <c r="C39" s="87"/>
      <c r="D39" s="93"/>
      <c r="E39" s="87"/>
      <c r="F39" s="101"/>
      <c r="G39" s="101"/>
      <c r="H39" s="86"/>
      <c r="I39" s="101"/>
      <c r="J39" s="66"/>
      <c r="K39" s="66"/>
      <c r="L39" s="66"/>
      <c r="M39" s="66"/>
      <c r="N39" s="66"/>
      <c r="O39" s="66"/>
      <c r="P39" s="87"/>
      <c r="Q39" s="87"/>
      <c r="R39" s="87"/>
      <c r="S39" s="101"/>
      <c r="T39" s="101"/>
      <c r="U39" s="101"/>
      <c r="V39" s="101"/>
      <c r="W39" s="101"/>
    </row>
    <row r="40" spans="1:23" ht="12.75">
      <c r="A40" s="66"/>
      <c r="B40" s="66"/>
      <c r="C40" s="87"/>
      <c r="D40" s="93"/>
      <c r="E40" s="87"/>
      <c r="F40" s="101"/>
      <c r="G40" s="101"/>
      <c r="H40" s="86"/>
      <c r="I40" s="101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</row>
    <row r="41" spans="1:23" ht="12.75">
      <c r="A41" s="66"/>
      <c r="B41" s="66"/>
      <c r="C41" s="87"/>
      <c r="D41" s="93"/>
      <c r="E41" s="87"/>
      <c r="F41" s="66"/>
      <c r="G41" s="101"/>
      <c r="H41" s="86"/>
      <c r="I41" s="101"/>
      <c r="J41" s="170"/>
      <c r="K41" s="170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</row>
    <row r="42" spans="1:23" ht="12.75">
      <c r="A42" s="105"/>
      <c r="B42" s="105"/>
      <c r="C42" s="106"/>
      <c r="D42" s="93"/>
      <c r="E42" s="106"/>
      <c r="F42" s="66"/>
      <c r="G42" s="101"/>
      <c r="H42" s="86"/>
      <c r="I42" s="101"/>
      <c r="J42" s="66"/>
      <c r="K42" s="66"/>
      <c r="L42" s="66"/>
      <c r="M42" s="66"/>
      <c r="N42" s="105"/>
      <c r="O42" s="105"/>
      <c r="P42" s="105"/>
      <c r="Q42" s="105"/>
      <c r="R42" s="105"/>
      <c r="S42" s="105"/>
      <c r="T42" s="105"/>
      <c r="U42" s="105"/>
      <c r="V42" s="105"/>
      <c r="W42" s="105"/>
    </row>
    <row r="43" spans="1:23" ht="7.5" customHeight="1">
      <c r="A43" s="66"/>
      <c r="B43" s="66"/>
      <c r="C43" s="87"/>
      <c r="D43" s="93"/>
      <c r="E43" s="87"/>
      <c r="F43" s="66"/>
      <c r="G43" s="101"/>
      <c r="H43" s="86"/>
      <c r="I43" s="101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</row>
    <row r="44" spans="1:23" ht="12.75">
      <c r="A44" s="66"/>
      <c r="B44" s="66"/>
      <c r="C44" s="87"/>
      <c r="D44" s="93"/>
      <c r="E44" s="87"/>
      <c r="F44" s="66"/>
      <c r="G44" s="66"/>
      <c r="H44" s="86"/>
      <c r="I44" s="101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</row>
    <row r="45" spans="1:23" ht="12.75">
      <c r="A45" s="87"/>
      <c r="B45" s="87"/>
      <c r="C45" s="87"/>
      <c r="D45" s="93"/>
      <c r="E45" s="87"/>
      <c r="F45" s="66"/>
      <c r="G45" s="101"/>
      <c r="H45" s="86"/>
      <c r="I45" s="101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</row>
    <row r="46" spans="1:23" ht="12.75">
      <c r="A46" s="87"/>
      <c r="B46" s="87"/>
      <c r="C46" s="87"/>
      <c r="D46" s="93"/>
      <c r="E46" s="87"/>
      <c r="F46" s="66"/>
      <c r="G46" s="66"/>
      <c r="H46" s="8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</row>
    <row r="47" spans="1:23" ht="12.75">
      <c r="A47" s="66"/>
      <c r="B47" s="66"/>
      <c r="C47" s="87"/>
      <c r="D47" s="93"/>
      <c r="E47" s="87"/>
      <c r="F47" s="66"/>
      <c r="G47" s="66"/>
      <c r="H47" s="8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</row>
    <row r="48" spans="1:23" ht="12.75">
      <c r="A48" s="66"/>
      <c r="B48" s="66"/>
      <c r="C48" s="87"/>
      <c r="D48" s="93"/>
      <c r="E48" s="87"/>
      <c r="F48" s="66"/>
      <c r="G48" s="66"/>
      <c r="H48" s="8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</row>
    <row r="49" spans="1:23" ht="12.75">
      <c r="A49" s="66"/>
      <c r="B49" s="66"/>
      <c r="C49" s="87"/>
      <c r="D49" s="93"/>
      <c r="E49" s="87"/>
      <c r="F49" s="66"/>
      <c r="G49" s="66"/>
      <c r="H49" s="8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</row>
    <row r="50" spans="1:23" ht="12.75">
      <c r="A50" s="66"/>
      <c r="B50" s="66"/>
      <c r="C50" s="87"/>
      <c r="D50" s="93"/>
      <c r="E50" s="87"/>
      <c r="F50" s="66"/>
      <c r="G50" s="66"/>
      <c r="H50" s="8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</row>
    <row r="51" spans="1:23" ht="12.75">
      <c r="A51" s="66"/>
      <c r="B51" s="66"/>
      <c r="C51" s="87"/>
      <c r="D51" s="93"/>
      <c r="E51" s="87"/>
      <c r="F51" s="66"/>
      <c r="G51" s="66"/>
      <c r="H51" s="8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</row>
    <row r="52" spans="1:23" ht="12.75">
      <c r="A52" s="66"/>
      <c r="B52" s="66"/>
      <c r="C52" s="87"/>
      <c r="D52" s="93"/>
      <c r="E52" s="87"/>
      <c r="F52" s="66"/>
      <c r="G52" s="66"/>
      <c r="H52" s="8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</row>
    <row r="53" spans="1:23" ht="12.75">
      <c r="A53" s="66"/>
      <c r="B53" s="66"/>
      <c r="C53" s="87"/>
      <c r="D53" s="93"/>
      <c r="E53" s="87"/>
      <c r="F53" s="66"/>
      <c r="G53" s="66"/>
      <c r="H53" s="8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</row>
    <row r="54" spans="1:23" ht="12.75">
      <c r="A54" s="66"/>
      <c r="B54" s="66"/>
      <c r="C54" s="87"/>
      <c r="D54" s="93"/>
      <c r="E54" s="87"/>
      <c r="F54" s="66"/>
      <c r="G54" s="66"/>
      <c r="H54" s="8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</row>
    <row r="55" spans="1:23" ht="12.75">
      <c r="A55" s="87"/>
      <c r="B55" s="87"/>
      <c r="C55" s="87"/>
      <c r="D55" s="93"/>
      <c r="E55" s="87"/>
      <c r="F55" s="66"/>
      <c r="G55" s="87"/>
      <c r="H55" s="86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</row>
    <row r="56" spans="1:23" ht="12.75">
      <c r="A56" s="87"/>
      <c r="B56" s="87"/>
      <c r="C56" s="87"/>
      <c r="D56" s="93"/>
      <c r="E56" s="87"/>
      <c r="F56" s="66"/>
      <c r="G56" s="87"/>
      <c r="H56" s="86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</row>
    <row r="57" spans="1:23" ht="12.75">
      <c r="A57" s="87"/>
      <c r="B57" s="87"/>
      <c r="C57" s="87"/>
      <c r="D57" s="93"/>
      <c r="E57" s="87"/>
      <c r="F57" s="66"/>
      <c r="G57" s="87"/>
      <c r="H57" s="86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</row>
    <row r="58" spans="1:23" ht="12.75">
      <c r="A58" s="87"/>
      <c r="B58" s="87"/>
      <c r="C58" s="87"/>
      <c r="D58" s="93"/>
      <c r="E58" s="87"/>
      <c r="F58" s="66"/>
      <c r="G58" s="87"/>
      <c r="H58" s="86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</row>
    <row r="59" spans="1:23" ht="12.75">
      <c r="A59" s="87"/>
      <c r="B59" s="87"/>
      <c r="C59" s="87"/>
      <c r="D59" s="93"/>
      <c r="E59" s="87"/>
      <c r="F59" s="66"/>
      <c r="G59" s="87"/>
      <c r="H59" s="86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</row>
    <row r="60" spans="1:23" ht="12.75">
      <c r="A60" s="87"/>
      <c r="B60" s="87"/>
      <c r="C60" s="87"/>
      <c r="D60" s="93"/>
      <c r="E60" s="87"/>
      <c r="F60" s="66"/>
      <c r="G60" s="87"/>
      <c r="H60" s="86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</row>
    <row r="61" spans="1:23" ht="12.75">
      <c r="A61" s="87"/>
      <c r="B61" s="87"/>
      <c r="C61" s="87"/>
      <c r="D61" s="93"/>
      <c r="E61" s="87"/>
      <c r="F61" s="66"/>
      <c r="G61" s="87"/>
      <c r="H61" s="86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</row>
    <row r="62" spans="1:23" ht="12.75">
      <c r="A62" s="87"/>
      <c r="B62" s="87"/>
      <c r="C62" s="87"/>
      <c r="D62" s="93"/>
      <c r="E62" s="87"/>
      <c r="F62" s="66"/>
      <c r="G62" s="87"/>
      <c r="H62" s="86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</row>
    <row r="63" spans="1:23" ht="12.75">
      <c r="A63" s="87"/>
      <c r="B63" s="87"/>
      <c r="C63" s="87"/>
      <c r="D63" s="93"/>
      <c r="E63" s="87"/>
      <c r="F63" s="66"/>
      <c r="G63" s="87"/>
      <c r="H63" s="86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</row>
    <row r="64" spans="1:23" ht="12.75">
      <c r="A64" s="87"/>
      <c r="B64" s="87"/>
      <c r="C64" s="87"/>
      <c r="D64" s="93"/>
      <c r="E64" s="87"/>
      <c r="F64" s="66"/>
      <c r="G64" s="87"/>
      <c r="H64" s="86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</row>
    <row r="65" spans="1:23" ht="12.75">
      <c r="A65" s="87"/>
      <c r="B65" s="87"/>
      <c r="C65" s="87"/>
      <c r="D65" s="93"/>
      <c r="E65" s="87"/>
      <c r="F65" s="66"/>
      <c r="G65" s="87"/>
      <c r="H65" s="86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</row>
    <row r="66" spans="1:23" ht="12.75">
      <c r="A66" s="87"/>
      <c r="B66" s="87"/>
      <c r="C66" s="87"/>
      <c r="D66" s="93"/>
      <c r="E66" s="87"/>
      <c r="F66" s="66"/>
      <c r="G66" s="87"/>
      <c r="H66" s="86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</row>
    <row r="67" spans="1:23" ht="12.75">
      <c r="A67" s="87"/>
      <c r="B67" s="87"/>
      <c r="C67" s="87"/>
      <c r="D67" s="93"/>
      <c r="E67" s="87"/>
      <c r="F67" s="66"/>
      <c r="G67" s="87"/>
      <c r="H67" s="86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</row>
    <row r="68" spans="1:23" ht="12.75">
      <c r="A68" s="87"/>
      <c r="B68" s="87"/>
      <c r="C68" s="87"/>
      <c r="D68" s="93"/>
      <c r="E68" s="87"/>
      <c r="F68" s="66"/>
      <c r="G68" s="87"/>
      <c r="H68" s="86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</row>
    <row r="69" spans="1:23" ht="12.75">
      <c r="A69" s="87"/>
      <c r="B69" s="87"/>
      <c r="C69" s="87"/>
      <c r="D69" s="93"/>
      <c r="E69" s="87"/>
      <c r="F69" s="66"/>
      <c r="G69" s="87"/>
      <c r="H69" s="86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</row>
    <row r="70" spans="1:23" ht="12.75">
      <c r="A70" s="87"/>
      <c r="B70" s="87"/>
      <c r="C70" s="87"/>
      <c r="D70" s="93"/>
      <c r="E70" s="87"/>
      <c r="F70" s="66"/>
      <c r="G70" s="87"/>
      <c r="H70" s="86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</row>
    <row r="71" spans="1:23" ht="12.75">
      <c r="A71" s="87"/>
      <c r="B71" s="87"/>
      <c r="C71" s="87"/>
      <c r="D71" s="93"/>
      <c r="E71" s="87"/>
      <c r="F71" s="66"/>
      <c r="G71" s="87"/>
      <c r="H71" s="86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</row>
    <row r="72" spans="1:23" ht="12.75">
      <c r="A72" s="87"/>
      <c r="B72" s="87"/>
      <c r="C72" s="87"/>
      <c r="D72" s="93"/>
      <c r="E72" s="87"/>
      <c r="F72" s="66"/>
      <c r="G72" s="87"/>
      <c r="H72" s="86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</row>
    <row r="73" spans="1:23" ht="12.75">
      <c r="A73" s="87"/>
      <c r="B73" s="87"/>
      <c r="C73" s="87"/>
      <c r="D73" s="93"/>
      <c r="E73" s="87"/>
      <c r="F73" s="66"/>
      <c r="G73" s="87"/>
      <c r="H73" s="86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</row>
    <row r="74" spans="1:23" ht="12.75">
      <c r="A74" s="87"/>
      <c r="B74" s="87"/>
      <c r="C74" s="87"/>
      <c r="D74" s="93"/>
      <c r="E74" s="87"/>
      <c r="F74" s="66"/>
      <c r="G74" s="87"/>
      <c r="H74" s="86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</row>
    <row r="75" spans="1:23" ht="12.75">
      <c r="A75" s="87"/>
      <c r="B75" s="87"/>
      <c r="C75" s="87"/>
      <c r="D75" s="93"/>
      <c r="E75" s="87"/>
      <c r="F75" s="66"/>
      <c r="G75" s="87"/>
      <c r="H75" s="86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</row>
    <row r="76" spans="1:23" ht="12.75">
      <c r="A76" s="87"/>
      <c r="B76" s="87"/>
      <c r="C76" s="87"/>
      <c r="D76" s="93"/>
      <c r="E76" s="87"/>
      <c r="F76" s="66"/>
      <c r="G76" s="87"/>
      <c r="H76" s="86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</row>
    <row r="77" spans="1:23" ht="12.75">
      <c r="A77" s="87"/>
      <c r="B77" s="87"/>
      <c r="C77" s="87"/>
      <c r="D77" s="93"/>
      <c r="E77" s="87"/>
      <c r="F77" s="66"/>
      <c r="G77" s="87"/>
      <c r="H77" s="86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</row>
    <row r="78" spans="1:23" ht="12.75">
      <c r="A78" s="87"/>
      <c r="B78" s="87"/>
      <c r="C78" s="87"/>
      <c r="D78" s="93"/>
      <c r="E78" s="87"/>
      <c r="F78" s="66"/>
      <c r="G78" s="87"/>
      <c r="H78" s="86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</row>
    <row r="79" spans="1:23" ht="12.75">
      <c r="A79" s="87"/>
      <c r="B79" s="87"/>
      <c r="C79" s="87"/>
      <c r="D79" s="93"/>
      <c r="E79" s="87"/>
      <c r="F79" s="66"/>
      <c r="G79" s="87"/>
      <c r="H79" s="86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</row>
    <row r="80" spans="1:23" ht="12.75">
      <c r="A80" s="87"/>
      <c r="B80" s="87"/>
      <c r="C80" s="87"/>
      <c r="D80" s="93"/>
      <c r="E80" s="87"/>
      <c r="F80" s="66"/>
      <c r="G80" s="87"/>
      <c r="H80" s="86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</row>
    <row r="81" spans="1:23" ht="12.75">
      <c r="A81" s="87"/>
      <c r="B81" s="87"/>
      <c r="C81" s="87"/>
      <c r="D81" s="93"/>
      <c r="E81" s="87"/>
      <c r="F81" s="66"/>
      <c r="G81" s="87"/>
      <c r="H81" s="86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</row>
    <row r="82" spans="1:23" ht="12.75">
      <c r="A82" s="87"/>
      <c r="B82" s="87"/>
      <c r="C82" s="87"/>
      <c r="D82" s="93"/>
      <c r="E82" s="87"/>
      <c r="F82" s="66"/>
      <c r="G82" s="87"/>
      <c r="H82" s="86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</row>
    <row r="83" spans="1:23" ht="12.75">
      <c r="A83" s="87"/>
      <c r="B83" s="87"/>
      <c r="C83" s="87"/>
      <c r="D83" s="93"/>
      <c r="E83" s="87"/>
      <c r="F83" s="66"/>
      <c r="G83" s="87"/>
      <c r="H83" s="86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</row>
    <row r="84" spans="1:23" ht="12.75">
      <c r="A84" s="66"/>
      <c r="B84" s="66"/>
      <c r="C84" s="87"/>
      <c r="D84" s="93"/>
      <c r="E84" s="87"/>
      <c r="F84" s="66"/>
      <c r="G84" s="66"/>
      <c r="H84" s="8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</row>
    <row r="85" spans="1:23" ht="12.75">
      <c r="A85" s="101"/>
      <c r="B85" s="107"/>
      <c r="C85" s="108"/>
      <c r="D85" s="109"/>
      <c r="E85" s="87"/>
      <c r="F85" s="101"/>
      <c r="G85" s="101"/>
      <c r="H85" s="86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</row>
    <row r="86" spans="1:23" ht="12.75">
      <c r="A86" s="66"/>
      <c r="B86" s="66"/>
      <c r="C86" s="87"/>
      <c r="D86" s="93"/>
      <c r="E86" s="87"/>
      <c r="F86" s="66"/>
      <c r="G86" s="66"/>
      <c r="H86" s="8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</row>
    <row r="87" spans="1:23" ht="12.75">
      <c r="A87" s="66"/>
      <c r="B87" s="66"/>
      <c r="C87" s="87"/>
      <c r="D87" s="93"/>
      <c r="E87" s="87"/>
      <c r="F87" s="66"/>
      <c r="G87" s="66"/>
      <c r="H87" s="8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</row>
    <row r="88" spans="1:23" ht="12.75">
      <c r="A88" s="66"/>
      <c r="B88" s="66"/>
      <c r="C88" s="87"/>
      <c r="D88" s="93"/>
      <c r="E88" s="87"/>
      <c r="F88" s="66"/>
      <c r="G88" s="66"/>
      <c r="H88" s="8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</row>
    <row r="89" spans="1:23" ht="12.75">
      <c r="A89" s="66"/>
      <c r="B89" s="66"/>
      <c r="C89" s="87"/>
      <c r="D89" s="93"/>
      <c r="E89" s="87"/>
      <c r="F89" s="66"/>
      <c r="G89" s="66"/>
      <c r="H89" s="8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</row>
    <row r="90" spans="1:23" ht="12.75">
      <c r="A90" s="66"/>
      <c r="B90" s="66"/>
      <c r="C90" s="87"/>
      <c r="D90" s="93"/>
      <c r="E90" s="87"/>
      <c r="F90" s="66"/>
      <c r="G90" s="66"/>
      <c r="H90" s="8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</row>
    <row r="91" spans="1:23" ht="12.75">
      <c r="A91" s="66"/>
      <c r="B91" s="66"/>
      <c r="C91" s="87"/>
      <c r="D91" s="93"/>
      <c r="E91" s="87"/>
      <c r="F91" s="66"/>
      <c r="G91" s="66"/>
      <c r="H91" s="8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</row>
    <row r="92" spans="1:23" ht="12.75">
      <c r="A92" s="66"/>
      <c r="B92" s="66"/>
      <c r="C92" s="87"/>
      <c r="D92" s="93"/>
      <c r="E92" s="87"/>
      <c r="F92" s="66"/>
      <c r="G92" s="66"/>
      <c r="H92" s="8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</row>
    <row r="93" spans="1:23" ht="12.75">
      <c r="A93" s="66"/>
      <c r="B93" s="66"/>
      <c r="C93" s="87"/>
      <c r="D93" s="93"/>
      <c r="E93" s="87"/>
      <c r="F93" s="66"/>
      <c r="G93" s="66"/>
      <c r="H93" s="8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</row>
    <row r="94" spans="1:23" ht="12.75">
      <c r="A94" s="66"/>
      <c r="B94" s="66"/>
      <c r="C94" s="87"/>
      <c r="D94" s="93"/>
      <c r="E94" s="87"/>
      <c r="F94" s="66"/>
      <c r="G94" s="66"/>
      <c r="H94" s="8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</row>
    <row r="95" spans="1:23" ht="12.75">
      <c r="A95" s="66"/>
      <c r="B95" s="66"/>
      <c r="C95" s="87"/>
      <c r="D95" s="93"/>
      <c r="E95" s="87"/>
      <c r="F95" s="66"/>
      <c r="G95" s="66"/>
      <c r="H95" s="8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</row>
    <row r="96" spans="1:23" ht="12.75">
      <c r="A96" s="66"/>
      <c r="B96" s="66"/>
      <c r="C96" s="87"/>
      <c r="D96" s="93"/>
      <c r="E96" s="87"/>
      <c r="F96" s="66"/>
      <c r="G96" s="66"/>
      <c r="H96" s="8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</row>
    <row r="97" spans="1:23" ht="12.75">
      <c r="A97" s="66"/>
      <c r="B97" s="66"/>
      <c r="C97" s="87"/>
      <c r="D97" s="93"/>
      <c r="E97" s="87"/>
      <c r="F97" s="66"/>
      <c r="G97" s="66"/>
      <c r="H97" s="8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</row>
    <row r="98" spans="1:23" ht="12.75">
      <c r="A98" s="66"/>
      <c r="B98" s="66"/>
      <c r="C98" s="87"/>
      <c r="D98" s="93"/>
      <c r="E98" s="87"/>
      <c r="F98" s="66"/>
      <c r="G98" s="66"/>
      <c r="H98" s="8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</row>
    <row r="99" spans="1:23" ht="12.75">
      <c r="A99" s="66"/>
      <c r="B99" s="66"/>
      <c r="C99" s="87"/>
      <c r="D99" s="93"/>
      <c r="E99" s="87"/>
      <c r="F99" s="66"/>
      <c r="G99" s="66"/>
      <c r="H99" s="8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</row>
    <row r="100" spans="1:23" ht="12.75">
      <c r="A100" s="66"/>
      <c r="B100" s="66"/>
      <c r="C100" s="87"/>
      <c r="D100" s="93"/>
      <c r="E100" s="87"/>
      <c r="F100" s="66"/>
      <c r="G100" s="66"/>
      <c r="H100" s="8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</row>
    <row r="101" spans="1:23" ht="12.75">
      <c r="A101" s="66"/>
      <c r="B101" s="66"/>
      <c r="C101" s="87"/>
      <c r="D101" s="93"/>
      <c r="E101" s="87"/>
      <c r="F101" s="66"/>
      <c r="G101" s="66"/>
      <c r="H101" s="8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</row>
    <row r="102" spans="1:23" ht="12.75">
      <c r="A102" s="66"/>
      <c r="B102" s="66"/>
      <c r="C102" s="87"/>
      <c r="D102" s="93"/>
      <c r="E102" s="87"/>
      <c r="F102" s="66"/>
      <c r="G102" s="66"/>
      <c r="H102" s="8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</row>
    <row r="103" spans="1:23" ht="12.75">
      <c r="A103" s="66"/>
      <c r="B103" s="66"/>
      <c r="C103" s="87"/>
      <c r="D103" s="93"/>
      <c r="E103" s="87"/>
      <c r="F103" s="66"/>
      <c r="G103" s="66"/>
      <c r="H103" s="8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</row>
    <row r="104" spans="1:23" ht="12.75">
      <c r="A104" s="66"/>
      <c r="B104" s="66"/>
      <c r="C104" s="87"/>
      <c r="D104" s="93"/>
      <c r="E104" s="87"/>
      <c r="F104" s="66"/>
      <c r="G104" s="66"/>
      <c r="H104" s="8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</row>
    <row r="105" spans="1:23" ht="12.75">
      <c r="A105" s="66"/>
      <c r="B105" s="66"/>
      <c r="C105" s="87"/>
      <c r="D105" s="93"/>
      <c r="E105" s="87"/>
      <c r="F105" s="66"/>
      <c r="G105" s="66"/>
      <c r="H105" s="8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</row>
    <row r="106" spans="1:23" ht="12.75">
      <c r="A106" s="66"/>
      <c r="B106" s="66"/>
      <c r="C106" s="87"/>
      <c r="D106" s="93"/>
      <c r="E106" s="87"/>
      <c r="F106" s="66"/>
      <c r="G106" s="66"/>
      <c r="H106" s="8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</row>
    <row r="107" spans="1:23" ht="12.75">
      <c r="A107" s="66"/>
      <c r="B107" s="66"/>
      <c r="C107" s="87"/>
      <c r="D107" s="93"/>
      <c r="E107" s="87"/>
      <c r="F107" s="66"/>
      <c r="G107" s="66"/>
      <c r="H107" s="8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</row>
    <row r="108" spans="1:23" ht="12.75">
      <c r="A108" s="66"/>
      <c r="B108" s="66"/>
      <c r="C108" s="87"/>
      <c r="D108" s="93"/>
      <c r="E108" s="87"/>
      <c r="F108" s="66"/>
      <c r="G108" s="66"/>
      <c r="H108" s="8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</row>
    <row r="109" spans="1:23" ht="12.75">
      <c r="A109" s="66"/>
      <c r="B109" s="66"/>
      <c r="C109" s="87"/>
      <c r="D109" s="93"/>
      <c r="E109" s="87"/>
      <c r="F109" s="66"/>
      <c r="G109" s="66"/>
      <c r="H109" s="8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</row>
    <row r="110" spans="1:23" ht="12.75">
      <c r="A110" s="66"/>
      <c r="B110" s="66"/>
      <c r="C110" s="87"/>
      <c r="D110" s="93"/>
      <c r="E110" s="87"/>
      <c r="F110" s="66"/>
      <c r="G110" s="66"/>
      <c r="H110" s="8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</row>
    <row r="111" spans="1:23" ht="12.75">
      <c r="A111" s="66"/>
      <c r="B111" s="66"/>
      <c r="C111" s="87"/>
      <c r="D111" s="93"/>
      <c r="E111" s="87"/>
      <c r="F111" s="66"/>
      <c r="G111" s="66"/>
      <c r="H111" s="8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</row>
    <row r="112" spans="1:23" ht="12.75">
      <c r="A112" s="66"/>
      <c r="B112" s="66"/>
      <c r="C112" s="87"/>
      <c r="D112" s="93"/>
      <c r="E112" s="87"/>
      <c r="F112" s="66"/>
      <c r="G112" s="66"/>
      <c r="H112" s="8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</row>
    <row r="113" spans="1:23" ht="12.75">
      <c r="A113" s="66"/>
      <c r="B113" s="66"/>
      <c r="C113" s="87"/>
      <c r="D113" s="93"/>
      <c r="E113" s="87"/>
      <c r="F113" s="66"/>
      <c r="G113" s="66"/>
      <c r="H113" s="8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</row>
    <row r="114" spans="1:23" ht="12.75">
      <c r="A114" s="66"/>
      <c r="B114" s="66"/>
      <c r="C114" s="87"/>
      <c r="D114" s="93"/>
      <c r="E114" s="87"/>
      <c r="F114" s="66"/>
      <c r="G114" s="66"/>
      <c r="H114" s="8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</row>
    <row r="115" spans="1:23" ht="12.75">
      <c r="A115" s="66"/>
      <c r="B115" s="66"/>
      <c r="C115" s="87"/>
      <c r="D115" s="93"/>
      <c r="E115" s="87"/>
      <c r="F115" s="66"/>
      <c r="G115" s="66"/>
      <c r="H115" s="8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</row>
    <row r="116" spans="1:23" ht="12.75">
      <c r="A116" s="66"/>
      <c r="B116" s="66"/>
      <c r="C116" s="87"/>
      <c r="D116" s="93"/>
      <c r="E116" s="87"/>
      <c r="F116" s="66"/>
      <c r="G116" s="66"/>
      <c r="H116" s="8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</row>
    <row r="117" spans="1:23" ht="12.75">
      <c r="A117" s="66"/>
      <c r="B117" s="66"/>
      <c r="C117" s="87"/>
      <c r="D117" s="93"/>
      <c r="E117" s="87"/>
      <c r="F117" s="66"/>
      <c r="G117" s="66"/>
      <c r="H117" s="8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</row>
    <row r="118" spans="1:23" ht="12.75">
      <c r="A118" s="66"/>
      <c r="B118" s="66"/>
      <c r="C118" s="87"/>
      <c r="D118" s="93"/>
      <c r="E118" s="87"/>
      <c r="F118" s="66"/>
      <c r="G118" s="66"/>
      <c r="H118" s="8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</row>
    <row r="119" spans="1:23" ht="12.75">
      <c r="A119" s="66"/>
      <c r="B119" s="66"/>
      <c r="C119" s="87"/>
      <c r="D119" s="93"/>
      <c r="E119" s="87"/>
      <c r="F119" s="66"/>
      <c r="G119" s="66"/>
      <c r="H119" s="8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</row>
    <row r="120" spans="1:23" ht="12.75">
      <c r="A120" s="66"/>
      <c r="B120" s="66"/>
      <c r="C120" s="87"/>
      <c r="D120" s="93"/>
      <c r="E120" s="87"/>
      <c r="F120" s="66"/>
      <c r="G120" s="66"/>
      <c r="H120" s="8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</row>
    <row r="121" spans="1:23" ht="12.75">
      <c r="A121" s="66"/>
      <c r="B121" s="66"/>
      <c r="C121" s="87"/>
      <c r="D121" s="93"/>
      <c r="E121" s="87"/>
      <c r="F121" s="66"/>
      <c r="G121" s="66"/>
      <c r="H121" s="8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</row>
    <row r="122" spans="1:23" ht="12.75">
      <c r="A122" s="66"/>
      <c r="B122" s="66"/>
      <c r="C122" s="87"/>
      <c r="D122" s="93"/>
      <c r="E122" s="87"/>
      <c r="F122" s="66"/>
      <c r="G122" s="66"/>
      <c r="H122" s="8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</row>
    <row r="123" spans="1:23" ht="12.75">
      <c r="A123" s="66"/>
      <c r="B123" s="66"/>
      <c r="C123" s="87"/>
      <c r="D123" s="93"/>
      <c r="E123" s="87"/>
      <c r="F123" s="66"/>
      <c r="G123" s="66"/>
      <c r="H123" s="8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</row>
    <row r="124" spans="1:23" ht="12.75">
      <c r="A124" s="66"/>
      <c r="B124" s="66"/>
      <c r="C124" s="87"/>
      <c r="D124" s="93"/>
      <c r="E124" s="87"/>
      <c r="F124" s="66"/>
      <c r="G124" s="66"/>
      <c r="H124" s="8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</row>
    <row r="125" spans="1:23" ht="12.75">
      <c r="A125" s="66"/>
      <c r="B125" s="66"/>
      <c r="C125" s="87"/>
      <c r="D125" s="93"/>
      <c r="E125" s="87"/>
      <c r="F125" s="66"/>
      <c r="G125" s="66"/>
      <c r="H125" s="8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</row>
    <row r="126" spans="1:23" ht="12.75">
      <c r="A126" s="66"/>
      <c r="B126" s="66"/>
      <c r="C126" s="87"/>
      <c r="D126" s="93"/>
      <c r="E126" s="87"/>
      <c r="F126" s="66"/>
      <c r="G126" s="66"/>
      <c r="H126" s="8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</row>
    <row r="127" spans="1:23" ht="12.75">
      <c r="A127" s="66"/>
      <c r="B127" s="66"/>
      <c r="C127" s="87"/>
      <c r="D127" s="93"/>
      <c r="E127" s="87"/>
      <c r="F127" s="66"/>
      <c r="G127" s="66"/>
      <c r="H127" s="8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</row>
    <row r="128" spans="1:23" ht="12.75">
      <c r="A128" s="66"/>
      <c r="B128" s="66"/>
      <c r="C128" s="87"/>
      <c r="D128" s="93"/>
      <c r="E128" s="87"/>
      <c r="F128" s="66"/>
      <c r="G128" s="66"/>
      <c r="H128" s="8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</row>
    <row r="129" spans="1:23" ht="12.75">
      <c r="A129" s="66"/>
      <c r="B129" s="66"/>
      <c r="C129" s="87"/>
      <c r="D129" s="93"/>
      <c r="E129" s="87"/>
      <c r="F129" s="66"/>
      <c r="G129" s="66"/>
      <c r="H129" s="8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</row>
    <row r="130" spans="1:23" ht="12.75">
      <c r="A130" s="66"/>
      <c r="B130" s="66"/>
      <c r="C130" s="87"/>
      <c r="D130" s="93"/>
      <c r="E130" s="87"/>
      <c r="F130" s="66"/>
      <c r="G130" s="66"/>
      <c r="H130" s="8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</row>
    <row r="131" spans="1:23" ht="12.75">
      <c r="A131" s="66"/>
      <c r="B131" s="66"/>
      <c r="C131" s="87"/>
      <c r="D131" s="93"/>
      <c r="E131" s="87"/>
      <c r="F131" s="66"/>
      <c r="G131" s="66"/>
      <c r="H131" s="8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</row>
    <row r="132" spans="1:23" ht="12.75">
      <c r="A132" s="66"/>
      <c r="B132" s="66"/>
      <c r="C132" s="87"/>
      <c r="D132" s="93"/>
      <c r="E132" s="87"/>
      <c r="F132" s="66"/>
      <c r="G132" s="66"/>
      <c r="H132" s="8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</row>
    <row r="133" spans="1:23" ht="12.75">
      <c r="A133" s="66"/>
      <c r="B133" s="66"/>
      <c r="C133" s="87"/>
      <c r="D133" s="93"/>
      <c r="E133" s="87"/>
      <c r="F133" s="66"/>
      <c r="G133" s="66"/>
      <c r="H133" s="8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</row>
    <row r="134" spans="1:23" ht="12.75">
      <c r="A134" s="66"/>
      <c r="B134" s="66"/>
      <c r="C134" s="87"/>
      <c r="D134" s="93"/>
      <c r="E134" s="87"/>
      <c r="F134" s="66"/>
      <c r="G134" s="66"/>
      <c r="H134" s="8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</row>
    <row r="135" spans="1:23" ht="12.75">
      <c r="A135" s="66"/>
      <c r="B135" s="66"/>
      <c r="C135" s="87"/>
      <c r="D135" s="93"/>
      <c r="E135" s="87"/>
      <c r="F135" s="66"/>
      <c r="G135" s="66"/>
      <c r="H135" s="8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</row>
    <row r="136" spans="1:23" ht="12.75">
      <c r="A136" s="66"/>
      <c r="B136" s="66"/>
      <c r="C136" s="87"/>
      <c r="D136" s="93"/>
      <c r="E136" s="87"/>
      <c r="F136" s="66"/>
      <c r="G136" s="66"/>
      <c r="H136" s="8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</row>
    <row r="137" spans="1:23" ht="12.75">
      <c r="A137" s="66"/>
      <c r="B137" s="66"/>
      <c r="C137" s="87"/>
      <c r="D137" s="93"/>
      <c r="E137" s="87"/>
      <c r="F137" s="66"/>
      <c r="G137" s="66"/>
      <c r="H137" s="8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</row>
    <row r="138" spans="1:23" ht="12.75">
      <c r="A138" s="66"/>
      <c r="B138" s="66"/>
      <c r="C138" s="87"/>
      <c r="D138" s="93"/>
      <c r="E138" s="87"/>
      <c r="F138" s="66"/>
      <c r="G138" s="66"/>
      <c r="H138" s="8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</row>
    <row r="139" spans="1:23" ht="12.75">
      <c r="A139" s="66"/>
      <c r="B139" s="66"/>
      <c r="C139" s="87"/>
      <c r="D139" s="93"/>
      <c r="E139" s="87"/>
      <c r="F139" s="66"/>
      <c r="G139" s="66"/>
      <c r="H139" s="8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</row>
    <row r="140" spans="1:23" ht="12.75">
      <c r="A140" s="66"/>
      <c r="B140" s="66"/>
      <c r="C140" s="87"/>
      <c r="D140" s="93"/>
      <c r="E140" s="87"/>
      <c r="F140" s="66"/>
      <c r="G140" s="66"/>
      <c r="H140" s="8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</row>
    <row r="141" spans="1:23" ht="12.75">
      <c r="A141" s="66"/>
      <c r="B141" s="66"/>
      <c r="C141" s="87"/>
      <c r="D141" s="93"/>
      <c r="E141" s="87"/>
      <c r="F141" s="66"/>
      <c r="G141" s="66"/>
      <c r="H141" s="8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</row>
    <row r="142" spans="1:23" ht="12.75">
      <c r="A142" s="66"/>
      <c r="B142" s="66"/>
      <c r="C142" s="87"/>
      <c r="D142" s="93"/>
      <c r="E142" s="87"/>
      <c r="F142" s="66"/>
      <c r="G142" s="66"/>
      <c r="H142" s="8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</row>
    <row r="143" spans="1:23" ht="12.75">
      <c r="A143" s="66"/>
      <c r="B143" s="66"/>
      <c r="C143" s="87"/>
      <c r="D143" s="93"/>
      <c r="E143" s="87"/>
      <c r="F143" s="66"/>
      <c r="G143" s="66"/>
      <c r="H143" s="8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</row>
    <row r="144" spans="1:23" ht="12.75">
      <c r="A144" s="66"/>
      <c r="B144" s="66"/>
      <c r="C144" s="87"/>
      <c r="D144" s="93"/>
      <c r="E144" s="87"/>
      <c r="F144" s="66"/>
      <c r="G144" s="66"/>
      <c r="H144" s="8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</row>
    <row r="145" spans="1:23" ht="12.75">
      <c r="A145" s="66"/>
      <c r="B145" s="66"/>
      <c r="C145" s="87"/>
      <c r="D145" s="93"/>
      <c r="E145" s="87"/>
      <c r="F145" s="66"/>
      <c r="G145" s="66"/>
      <c r="H145" s="8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</row>
    <row r="146" spans="1:23" ht="12.75">
      <c r="A146" s="66"/>
      <c r="B146" s="66"/>
      <c r="C146" s="87"/>
      <c r="D146" s="93"/>
      <c r="E146" s="87"/>
      <c r="F146" s="66"/>
      <c r="G146" s="66"/>
      <c r="H146" s="8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</row>
    <row r="147" spans="1:23" ht="12.75">
      <c r="A147" s="66"/>
      <c r="B147" s="66"/>
      <c r="C147" s="87"/>
      <c r="D147" s="93"/>
      <c r="E147" s="87"/>
      <c r="F147" s="66"/>
      <c r="G147" s="66"/>
      <c r="H147" s="8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</row>
    <row r="148" spans="1:23" ht="12.75">
      <c r="A148" s="66"/>
      <c r="B148" s="66"/>
      <c r="C148" s="87"/>
      <c r="D148" s="93"/>
      <c r="E148" s="87"/>
      <c r="F148" s="66"/>
      <c r="G148" s="66"/>
      <c r="H148" s="8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</row>
    <row r="149" spans="1:23" ht="12.75">
      <c r="A149" s="66"/>
      <c r="B149" s="66"/>
      <c r="C149" s="87"/>
      <c r="D149" s="93"/>
      <c r="E149" s="87"/>
      <c r="F149" s="66"/>
      <c r="G149" s="66"/>
      <c r="H149" s="8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</row>
    <row r="150" spans="1:23" ht="12.75">
      <c r="A150" s="66"/>
      <c r="B150" s="66"/>
      <c r="C150" s="87"/>
      <c r="D150" s="93"/>
      <c r="E150" s="87"/>
      <c r="F150" s="66"/>
      <c r="G150" s="66"/>
      <c r="H150" s="8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</row>
    <row r="151" spans="1:23" ht="12.75">
      <c r="A151" s="66"/>
      <c r="B151" s="66"/>
      <c r="C151" s="87"/>
      <c r="D151" s="93"/>
      <c r="E151" s="87"/>
      <c r="F151" s="66"/>
      <c r="G151" s="66"/>
      <c r="H151" s="8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</row>
    <row r="152" spans="1:23" ht="12.75">
      <c r="A152" s="66"/>
      <c r="B152" s="66"/>
      <c r="C152" s="87"/>
      <c r="D152" s="93"/>
      <c r="E152" s="87"/>
      <c r="F152" s="66"/>
      <c r="G152" s="66"/>
      <c r="H152" s="8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</row>
    <row r="153" spans="1:23" ht="12.75">
      <c r="A153" s="66"/>
      <c r="B153" s="66"/>
      <c r="C153" s="87"/>
      <c r="D153" s="93"/>
      <c r="E153" s="87"/>
      <c r="F153" s="66"/>
      <c r="G153" s="66"/>
      <c r="H153" s="8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</row>
    <row r="154" spans="1:23" ht="12.75">
      <c r="A154" s="66"/>
      <c r="B154" s="66"/>
      <c r="C154" s="87"/>
      <c r="D154" s="93"/>
      <c r="E154" s="87"/>
      <c r="F154" s="66"/>
      <c r="G154" s="66"/>
      <c r="H154" s="8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</row>
    <row r="155" spans="1:23" ht="12.75">
      <c r="A155" s="66"/>
      <c r="B155" s="66"/>
      <c r="C155" s="87"/>
      <c r="D155" s="93"/>
      <c r="E155" s="87"/>
      <c r="F155" s="66"/>
      <c r="G155" s="66"/>
      <c r="H155" s="8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</row>
    <row r="156" spans="1:23" ht="12.75">
      <c r="A156" s="66"/>
      <c r="B156" s="66"/>
      <c r="C156" s="87"/>
      <c r="D156" s="93"/>
      <c r="E156" s="87"/>
      <c r="F156" s="66"/>
      <c r="G156" s="66"/>
      <c r="H156" s="8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</row>
    <row r="157" spans="1:23" ht="12.75">
      <c r="A157" s="66"/>
      <c r="B157" s="66"/>
      <c r="C157" s="87"/>
      <c r="D157" s="93"/>
      <c r="E157" s="87"/>
      <c r="F157" s="66"/>
      <c r="G157" s="66"/>
      <c r="H157" s="8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</row>
    <row r="158" spans="1:23" ht="12.75">
      <c r="A158" s="66"/>
      <c r="B158" s="66"/>
      <c r="C158" s="87"/>
      <c r="D158" s="93"/>
      <c r="E158" s="87"/>
      <c r="F158" s="66"/>
      <c r="G158" s="66"/>
      <c r="H158" s="8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</row>
    <row r="159" spans="1:23" ht="12.75">
      <c r="A159" s="66"/>
      <c r="B159" s="66"/>
      <c r="C159" s="87"/>
      <c r="D159" s="93"/>
      <c r="E159" s="87"/>
      <c r="F159" s="66"/>
      <c r="G159" s="66"/>
      <c r="H159" s="8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</row>
    <row r="160" spans="1:23" ht="12.75">
      <c r="A160" s="66"/>
      <c r="B160" s="66"/>
      <c r="C160" s="87"/>
      <c r="D160" s="93"/>
      <c r="E160" s="87"/>
      <c r="F160" s="66"/>
      <c r="G160" s="66"/>
      <c r="H160" s="8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</row>
    <row r="161" spans="1:23" ht="12.75">
      <c r="A161" s="66"/>
      <c r="B161" s="66"/>
      <c r="C161" s="87"/>
      <c r="D161" s="93"/>
      <c r="E161" s="87"/>
      <c r="F161" s="66"/>
      <c r="G161" s="66"/>
      <c r="H161" s="8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</row>
    <row r="162" spans="1:23" ht="12.75">
      <c r="A162" s="66"/>
      <c r="B162" s="66"/>
      <c r="C162" s="87"/>
      <c r="D162" s="93"/>
      <c r="E162" s="87"/>
      <c r="F162" s="66"/>
      <c r="G162" s="66"/>
      <c r="H162" s="8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</row>
    <row r="163" spans="1:23" ht="12.75">
      <c r="A163" s="66"/>
      <c r="B163" s="66"/>
      <c r="C163" s="87"/>
      <c r="D163" s="93"/>
      <c r="E163" s="87"/>
      <c r="F163" s="66"/>
      <c r="G163" s="66"/>
      <c r="H163" s="8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</row>
    <row r="164" spans="1:23" ht="12.75">
      <c r="A164" s="66"/>
      <c r="B164" s="66"/>
      <c r="C164" s="87"/>
      <c r="D164" s="93"/>
      <c r="E164" s="87"/>
      <c r="F164" s="66"/>
      <c r="G164" s="66"/>
      <c r="H164" s="8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</row>
    <row r="165" spans="1:23" ht="12.75">
      <c r="A165" s="66"/>
      <c r="B165" s="66"/>
      <c r="C165" s="87"/>
      <c r="D165" s="93"/>
      <c r="E165" s="87"/>
      <c r="F165" s="66"/>
      <c r="G165" s="66"/>
      <c r="H165" s="8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</row>
    <row r="166" spans="1:23" ht="12.75">
      <c r="A166" s="66"/>
      <c r="B166" s="66"/>
      <c r="C166" s="87"/>
      <c r="D166" s="93"/>
      <c r="E166" s="87"/>
      <c r="F166" s="66"/>
      <c r="G166" s="66"/>
      <c r="H166" s="8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</row>
    <row r="167" spans="1:23" ht="12.75">
      <c r="A167" s="66"/>
      <c r="B167" s="66"/>
      <c r="C167" s="87"/>
      <c r="D167" s="93"/>
      <c r="E167" s="87"/>
      <c r="F167" s="66"/>
      <c r="G167" s="66"/>
      <c r="H167" s="8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</row>
    <row r="168" spans="1:23" ht="12.75">
      <c r="A168" s="66"/>
      <c r="B168" s="66"/>
      <c r="C168" s="87"/>
      <c r="D168" s="93"/>
      <c r="E168" s="87"/>
      <c r="F168" s="66"/>
      <c r="G168" s="66"/>
      <c r="H168" s="8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</row>
    <row r="169" spans="1:23" ht="12.75">
      <c r="A169" s="66"/>
      <c r="B169" s="66"/>
      <c r="C169" s="87"/>
      <c r="D169" s="93"/>
      <c r="E169" s="87"/>
      <c r="F169" s="66"/>
      <c r="G169" s="66"/>
      <c r="H169" s="8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</row>
    <row r="170" spans="1:23" ht="12.75">
      <c r="A170" s="66"/>
      <c r="B170" s="66"/>
      <c r="C170" s="87"/>
      <c r="D170" s="93"/>
      <c r="E170" s="87"/>
      <c r="F170" s="66"/>
      <c r="G170" s="66"/>
      <c r="H170" s="8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</row>
    <row r="171" spans="1:23" ht="12.75">
      <c r="A171" s="66"/>
      <c r="B171" s="66"/>
      <c r="C171" s="87"/>
      <c r="D171" s="93"/>
      <c r="E171" s="87"/>
      <c r="F171" s="66"/>
      <c r="G171" s="66"/>
      <c r="H171" s="8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</row>
    <row r="172" spans="1:23" ht="12.75">
      <c r="A172" s="66"/>
      <c r="B172" s="66"/>
      <c r="C172" s="87"/>
      <c r="D172" s="93"/>
      <c r="E172" s="87"/>
      <c r="F172" s="66"/>
      <c r="G172" s="66"/>
      <c r="H172" s="8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</row>
    <row r="173" spans="1:23" ht="12.75">
      <c r="A173" s="66"/>
      <c r="B173" s="66"/>
      <c r="C173" s="87"/>
      <c r="D173" s="93"/>
      <c r="E173" s="87"/>
      <c r="F173" s="66"/>
      <c r="G173" s="66"/>
      <c r="H173" s="8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</row>
    <row r="174" spans="1:23" ht="12.75">
      <c r="A174" s="66"/>
      <c r="B174" s="66"/>
      <c r="C174" s="87"/>
      <c r="D174" s="93"/>
      <c r="E174" s="87"/>
      <c r="F174" s="66"/>
      <c r="G174" s="66"/>
      <c r="H174" s="8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</row>
    <row r="175" spans="1:23" ht="12.75">
      <c r="A175" s="66"/>
      <c r="B175" s="66"/>
      <c r="C175" s="87"/>
      <c r="D175" s="93"/>
      <c r="E175" s="87"/>
      <c r="F175" s="66"/>
      <c r="G175" s="66"/>
      <c r="H175" s="8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</row>
    <row r="176" spans="1:23" ht="12.75">
      <c r="A176" s="66"/>
      <c r="B176" s="66"/>
      <c r="C176" s="87"/>
      <c r="D176" s="93"/>
      <c r="E176" s="87"/>
      <c r="F176" s="66"/>
      <c r="G176" s="66"/>
      <c r="H176" s="8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</row>
    <row r="177" spans="1:23" ht="12.75">
      <c r="A177" s="66"/>
      <c r="B177" s="66"/>
      <c r="C177" s="87"/>
      <c r="D177" s="93"/>
      <c r="E177" s="87"/>
      <c r="F177" s="66"/>
      <c r="G177" s="66"/>
      <c r="H177" s="8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</row>
    <row r="178" spans="1:23" ht="12.75">
      <c r="A178" s="66"/>
      <c r="B178" s="66"/>
      <c r="C178" s="87"/>
      <c r="D178" s="93"/>
      <c r="E178" s="87"/>
      <c r="F178" s="66"/>
      <c r="G178" s="66"/>
      <c r="H178" s="8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</row>
    <row r="179" spans="1:23" ht="12.75">
      <c r="A179" s="66"/>
      <c r="B179" s="66"/>
      <c r="C179" s="87"/>
      <c r="D179" s="93"/>
      <c r="E179" s="87"/>
      <c r="F179" s="66"/>
      <c r="G179" s="66"/>
      <c r="H179" s="8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</row>
    <row r="180" spans="1:23" ht="12.75">
      <c r="A180" s="66"/>
      <c r="B180" s="66"/>
      <c r="C180" s="87"/>
      <c r="D180" s="93"/>
      <c r="E180" s="87"/>
      <c r="F180" s="66"/>
      <c r="G180" s="66"/>
      <c r="H180" s="8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</row>
    <row r="181" spans="1:23" ht="12.75">
      <c r="A181" s="66"/>
      <c r="B181" s="66"/>
      <c r="C181" s="87"/>
      <c r="D181" s="93"/>
      <c r="E181" s="87"/>
      <c r="F181" s="66"/>
      <c r="G181" s="66"/>
      <c r="H181" s="8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</row>
    <row r="182" spans="1:23" ht="12.75">
      <c r="A182" s="66"/>
      <c r="B182" s="66"/>
      <c r="C182" s="87"/>
      <c r="D182" s="93"/>
      <c r="E182" s="87"/>
      <c r="F182" s="66"/>
      <c r="G182" s="66"/>
      <c r="H182" s="8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</row>
    <row r="183" spans="1:23" ht="12.75">
      <c r="A183" s="66"/>
      <c r="B183" s="66"/>
      <c r="C183" s="87"/>
      <c r="D183" s="93"/>
      <c r="E183" s="87"/>
      <c r="F183" s="66"/>
      <c r="G183" s="66"/>
      <c r="H183" s="8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</row>
    <row r="184" spans="1:23" ht="12.75">
      <c r="A184" s="66"/>
      <c r="B184" s="66"/>
      <c r="C184" s="87"/>
      <c r="D184" s="93"/>
      <c r="E184" s="87"/>
      <c r="F184" s="66"/>
      <c r="G184" s="66"/>
      <c r="H184" s="8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</row>
    <row r="185" spans="1:23" ht="12.75">
      <c r="A185" s="66"/>
      <c r="B185" s="66"/>
      <c r="C185" s="87"/>
      <c r="D185" s="93"/>
      <c r="E185" s="87"/>
      <c r="F185" s="66"/>
      <c r="G185" s="66"/>
      <c r="H185" s="8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</row>
    <row r="186" spans="1:23" ht="14.25" customHeight="1">
      <c r="A186" s="66"/>
      <c r="B186" s="66"/>
      <c r="C186" s="87"/>
      <c r="D186" s="93"/>
      <c r="E186" s="87"/>
      <c r="F186" s="66"/>
      <c r="G186" s="66"/>
      <c r="H186" s="8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</row>
    <row r="187" spans="1:23" ht="12.75">
      <c r="A187" s="66"/>
      <c r="B187" s="66"/>
      <c r="C187" s="87"/>
      <c r="D187" s="93"/>
      <c r="E187" s="87"/>
      <c r="F187" s="66"/>
      <c r="G187" s="66"/>
      <c r="H187" s="8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</row>
    <row r="188" spans="1:23" ht="12.75">
      <c r="A188" s="66"/>
      <c r="B188" s="66"/>
      <c r="C188" s="87"/>
      <c r="D188" s="93"/>
      <c r="E188" s="87"/>
      <c r="F188" s="66"/>
      <c r="G188" s="66"/>
      <c r="H188" s="8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</row>
    <row r="189" spans="1:23" ht="12.75">
      <c r="A189" s="66"/>
      <c r="B189" s="66"/>
      <c r="C189" s="87"/>
      <c r="D189" s="93"/>
      <c r="E189" s="87"/>
      <c r="F189" s="66"/>
      <c r="G189" s="66"/>
      <c r="H189" s="8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</row>
    <row r="190" spans="1:23" ht="12.75">
      <c r="A190" s="66"/>
      <c r="B190" s="66"/>
      <c r="C190" s="87"/>
      <c r="D190" s="93"/>
      <c r="E190" s="87"/>
      <c r="F190" s="66"/>
      <c r="G190" s="66"/>
      <c r="H190" s="8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</row>
    <row r="191" spans="1:23" ht="12.75">
      <c r="A191" s="66"/>
      <c r="B191" s="66"/>
      <c r="C191" s="87"/>
      <c r="D191" s="93"/>
      <c r="E191" s="87"/>
      <c r="F191" s="66"/>
      <c r="G191" s="66"/>
      <c r="H191" s="8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</row>
    <row r="192" spans="1:23" ht="12.75">
      <c r="A192" s="66"/>
      <c r="B192" s="66"/>
      <c r="C192" s="87"/>
      <c r="D192" s="93"/>
      <c r="E192" s="87"/>
      <c r="F192" s="66"/>
      <c r="G192" s="66"/>
      <c r="H192" s="8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</row>
    <row r="193" spans="1:23" ht="12.75">
      <c r="A193" s="66"/>
      <c r="B193" s="66"/>
      <c r="C193" s="87"/>
      <c r="D193" s="93"/>
      <c r="E193" s="87"/>
      <c r="F193" s="66"/>
      <c r="G193" s="66"/>
      <c r="H193" s="8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</row>
    <row r="194" spans="1:23" ht="12.75">
      <c r="A194" s="66"/>
      <c r="B194" s="66"/>
      <c r="C194" s="87"/>
      <c r="D194" s="93"/>
      <c r="E194" s="87"/>
      <c r="F194" s="66"/>
      <c r="G194" s="66"/>
      <c r="H194" s="8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</row>
    <row r="195" spans="1:23" ht="12.75">
      <c r="A195" s="66"/>
      <c r="B195" s="66"/>
      <c r="C195" s="87"/>
      <c r="D195" s="93"/>
      <c r="E195" s="87"/>
      <c r="F195" s="66"/>
      <c r="G195" s="66"/>
      <c r="H195" s="8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</row>
    <row r="196" spans="1:23" ht="12.75">
      <c r="A196" s="66"/>
      <c r="B196" s="66"/>
      <c r="C196" s="87"/>
      <c r="D196" s="93"/>
      <c r="E196" s="87"/>
      <c r="F196" s="66"/>
      <c r="G196" s="66"/>
      <c r="H196" s="8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</row>
    <row r="197" spans="1:23" ht="12.75">
      <c r="A197" s="66"/>
      <c r="B197" s="66"/>
      <c r="C197" s="87"/>
      <c r="D197" s="93"/>
      <c r="E197" s="87"/>
      <c r="F197" s="66"/>
      <c r="G197" s="66"/>
      <c r="H197" s="8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</row>
    <row r="198" spans="1:23" ht="12.75">
      <c r="A198" s="66"/>
      <c r="B198" s="66"/>
      <c r="C198" s="87"/>
      <c r="D198" s="93"/>
      <c r="E198" s="87"/>
      <c r="F198" s="66"/>
      <c r="G198" s="66"/>
      <c r="H198" s="8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</row>
    <row r="199" spans="1:23" ht="12.75">
      <c r="A199" s="66"/>
      <c r="B199" s="66"/>
      <c r="C199" s="87"/>
      <c r="D199" s="93"/>
      <c r="E199" s="87"/>
      <c r="F199" s="66"/>
      <c r="G199" s="66"/>
      <c r="H199" s="8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</row>
    <row r="200" spans="1:23" ht="12.75">
      <c r="A200" s="66"/>
      <c r="B200" s="66"/>
      <c r="C200" s="87"/>
      <c r="D200" s="93"/>
      <c r="E200" s="87"/>
      <c r="F200" s="66"/>
      <c r="G200" s="66"/>
      <c r="H200" s="8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</row>
    <row r="201" spans="1:23" ht="12.75">
      <c r="A201" s="66"/>
      <c r="B201" s="66"/>
      <c r="C201" s="87"/>
      <c r="D201" s="93"/>
      <c r="E201" s="87"/>
      <c r="F201" s="66"/>
      <c r="G201" s="66"/>
      <c r="H201" s="8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</row>
    <row r="202" spans="1:23" ht="12.75">
      <c r="A202" s="66"/>
      <c r="B202" s="66"/>
      <c r="C202" s="87"/>
      <c r="D202" s="93"/>
      <c r="E202" s="87"/>
      <c r="F202" s="66"/>
      <c r="G202" s="66"/>
      <c r="H202" s="8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</row>
    <row r="203" spans="1:23" ht="12.75">
      <c r="A203" s="66"/>
      <c r="B203" s="66"/>
      <c r="C203" s="87"/>
      <c r="D203" s="93"/>
      <c r="E203" s="87"/>
      <c r="F203" s="66"/>
      <c r="G203" s="66"/>
      <c r="H203" s="8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</row>
    <row r="204" spans="1:23" ht="12.75">
      <c r="A204" s="66"/>
      <c r="B204" s="66"/>
      <c r="C204" s="87"/>
      <c r="D204" s="93"/>
      <c r="E204" s="87"/>
      <c r="F204" s="66"/>
      <c r="G204" s="66"/>
      <c r="H204" s="8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</row>
    <row r="205" spans="1:23" ht="12.75">
      <c r="A205" s="66"/>
      <c r="B205" s="66"/>
      <c r="C205" s="87"/>
      <c r="D205" s="93"/>
      <c r="E205" s="87"/>
      <c r="F205" s="66"/>
      <c r="G205" s="66"/>
      <c r="H205" s="8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</row>
    <row r="206" spans="1:23" ht="12.75">
      <c r="A206" s="66"/>
      <c r="B206" s="66"/>
      <c r="C206" s="87"/>
      <c r="D206" s="93"/>
      <c r="E206" s="87"/>
      <c r="F206" s="66"/>
      <c r="G206" s="66"/>
      <c r="H206" s="8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</row>
    <row r="207" spans="1:23" ht="12.75">
      <c r="A207" s="66"/>
      <c r="B207" s="66"/>
      <c r="C207" s="87"/>
      <c r="D207" s="93"/>
      <c r="E207" s="87"/>
      <c r="F207" s="66"/>
      <c r="G207" s="66"/>
      <c r="H207" s="8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</row>
    <row r="208" spans="1:23" ht="12.75">
      <c r="A208" s="66"/>
      <c r="B208" s="66"/>
      <c r="C208" s="87"/>
      <c r="D208" s="93"/>
      <c r="E208" s="87"/>
      <c r="F208" s="66"/>
      <c r="G208" s="66"/>
      <c r="H208" s="8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</row>
    <row r="209" spans="1:23" ht="12.75">
      <c r="A209" s="66"/>
      <c r="B209" s="66"/>
      <c r="C209" s="87"/>
      <c r="D209" s="93"/>
      <c r="E209" s="87"/>
      <c r="F209" s="66"/>
      <c r="G209" s="66"/>
      <c r="H209" s="8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</row>
    <row r="210" spans="1:23" ht="12.75">
      <c r="A210" s="66"/>
      <c r="B210" s="66"/>
      <c r="C210" s="87"/>
      <c r="D210" s="93"/>
      <c r="E210" s="87"/>
      <c r="F210" s="66"/>
      <c r="G210" s="66"/>
      <c r="H210" s="8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</row>
    <row r="211" spans="1:23" ht="12.75">
      <c r="A211" s="66"/>
      <c r="B211" s="66"/>
      <c r="C211" s="87"/>
      <c r="D211" s="93"/>
      <c r="E211" s="87"/>
      <c r="F211" s="66"/>
      <c r="G211" s="66"/>
      <c r="H211" s="8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</row>
    <row r="212" spans="1:23" ht="12.75">
      <c r="A212" s="66"/>
      <c r="B212" s="66"/>
      <c r="C212" s="87"/>
      <c r="D212" s="93"/>
      <c r="E212" s="87"/>
      <c r="F212" s="66"/>
      <c r="G212" s="66"/>
      <c r="H212" s="8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</row>
    <row r="213" spans="1:23" ht="12.75">
      <c r="A213" s="66"/>
      <c r="B213" s="66"/>
      <c r="C213" s="87"/>
      <c r="D213" s="93"/>
      <c r="E213" s="87"/>
      <c r="F213" s="66"/>
      <c r="G213" s="66"/>
      <c r="H213" s="8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</row>
    <row r="214" spans="1:23" ht="12.75">
      <c r="A214" s="66"/>
      <c r="B214" s="66"/>
      <c r="C214" s="87"/>
      <c r="D214" s="93"/>
      <c r="E214" s="87"/>
      <c r="F214" s="66"/>
      <c r="G214" s="66"/>
      <c r="H214" s="8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</row>
    <row r="215" spans="1:23" ht="12.75">
      <c r="A215" s="66"/>
      <c r="B215" s="66"/>
      <c r="C215" s="87"/>
      <c r="D215" s="93"/>
      <c r="E215" s="87"/>
      <c r="F215" s="66"/>
      <c r="G215" s="66"/>
      <c r="H215" s="8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</row>
    <row r="216" spans="1:23" ht="12.75">
      <c r="A216" s="66"/>
      <c r="B216" s="66"/>
      <c r="C216" s="87"/>
      <c r="D216" s="93"/>
      <c r="E216" s="87"/>
      <c r="F216" s="66"/>
      <c r="G216" s="66"/>
      <c r="H216" s="8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</row>
    <row r="217" spans="1:23" ht="12.75">
      <c r="A217" s="66"/>
      <c r="B217" s="66"/>
      <c r="C217" s="87"/>
      <c r="D217" s="93"/>
      <c r="E217" s="87"/>
      <c r="F217" s="66"/>
      <c r="G217" s="66"/>
      <c r="H217" s="8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</row>
    <row r="218" spans="1:23" ht="12.75">
      <c r="A218" s="66"/>
      <c r="B218" s="66"/>
      <c r="C218" s="87"/>
      <c r="D218" s="93"/>
      <c r="E218" s="87"/>
      <c r="F218" s="66"/>
      <c r="G218" s="66"/>
      <c r="H218" s="8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</row>
    <row r="219" spans="1:23" ht="12.75">
      <c r="A219" s="66"/>
      <c r="B219" s="66"/>
      <c r="C219" s="87"/>
      <c r="D219" s="93"/>
      <c r="E219" s="87"/>
      <c r="F219" s="66"/>
      <c r="G219" s="66"/>
      <c r="H219" s="8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</row>
    <row r="220" spans="1:23" ht="12.75">
      <c r="A220" s="66"/>
      <c r="B220" s="66"/>
      <c r="C220" s="87"/>
      <c r="D220" s="93"/>
      <c r="E220" s="87"/>
      <c r="F220" s="66"/>
      <c r="G220" s="66"/>
      <c r="H220" s="8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</row>
    <row r="221" spans="1:23" ht="12.75">
      <c r="A221" s="66"/>
      <c r="B221" s="66"/>
      <c r="C221" s="87"/>
      <c r="D221" s="93"/>
      <c r="E221" s="87"/>
      <c r="F221" s="66"/>
      <c r="G221" s="66"/>
      <c r="H221" s="8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</row>
    <row r="222" spans="1:23" ht="12.75">
      <c r="A222" s="66"/>
      <c r="B222" s="66"/>
      <c r="C222" s="87"/>
      <c r="D222" s="93"/>
      <c r="E222" s="87"/>
      <c r="F222" s="66"/>
      <c r="G222" s="66"/>
      <c r="H222" s="8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</row>
    <row r="223" spans="1:23" ht="12.75">
      <c r="A223" s="66"/>
      <c r="B223" s="66"/>
      <c r="C223" s="87"/>
      <c r="D223" s="93"/>
      <c r="E223" s="87"/>
      <c r="F223" s="66"/>
      <c r="G223" s="66"/>
      <c r="H223" s="8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</row>
    <row r="224" spans="1:23" ht="12.75">
      <c r="A224" s="66"/>
      <c r="B224" s="66"/>
      <c r="C224" s="87"/>
      <c r="D224" s="93"/>
      <c r="E224" s="87"/>
      <c r="F224" s="66"/>
      <c r="G224" s="66"/>
      <c r="H224" s="8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</row>
    <row r="225" spans="1:23" ht="12.75">
      <c r="A225" s="66"/>
      <c r="B225" s="66"/>
      <c r="C225" s="87"/>
      <c r="D225" s="93"/>
      <c r="E225" s="87"/>
      <c r="F225" s="66"/>
      <c r="G225" s="66"/>
      <c r="H225" s="8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</row>
    <row r="226" spans="1:23" ht="12.75">
      <c r="A226" s="66"/>
      <c r="B226" s="66"/>
      <c r="C226" s="87"/>
      <c r="D226" s="93"/>
      <c r="E226" s="87"/>
      <c r="F226" s="66"/>
      <c r="G226" s="66"/>
      <c r="H226" s="8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</row>
    <row r="227" spans="1:23" ht="12.75">
      <c r="A227" s="66"/>
      <c r="B227" s="66"/>
      <c r="C227" s="87"/>
      <c r="D227" s="93"/>
      <c r="E227" s="87"/>
      <c r="F227" s="66"/>
      <c r="G227" s="66"/>
      <c r="H227" s="8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</row>
    <row r="228" spans="1:23" ht="12.75">
      <c r="A228" s="66"/>
      <c r="B228" s="66"/>
      <c r="C228" s="87"/>
      <c r="D228" s="93"/>
      <c r="E228" s="87"/>
      <c r="F228" s="66"/>
      <c r="G228" s="66"/>
      <c r="H228" s="8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</row>
    <row r="229" spans="1:23" ht="12.75">
      <c r="A229" s="66"/>
      <c r="B229" s="66"/>
      <c r="C229" s="87"/>
      <c r="D229" s="93"/>
      <c r="E229" s="87"/>
      <c r="F229" s="66"/>
      <c r="G229" s="66"/>
      <c r="H229" s="8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</row>
    <row r="230" spans="1:23" ht="12.75">
      <c r="A230" s="66"/>
      <c r="B230" s="66"/>
      <c r="C230" s="87"/>
      <c r="D230" s="93"/>
      <c r="E230" s="87"/>
      <c r="F230" s="66"/>
      <c r="G230" s="66"/>
      <c r="H230" s="8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</row>
    <row r="231" spans="1:23" ht="12.75">
      <c r="A231" s="66"/>
      <c r="B231" s="66"/>
      <c r="C231" s="87"/>
      <c r="D231" s="93"/>
      <c r="E231" s="87"/>
      <c r="F231" s="66"/>
      <c r="G231" s="66"/>
      <c r="H231" s="8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</row>
    <row r="232" spans="1:23" ht="12.75">
      <c r="A232" s="66"/>
      <c r="B232" s="66"/>
      <c r="C232" s="87"/>
      <c r="D232" s="93"/>
      <c r="E232" s="87"/>
      <c r="F232" s="66"/>
      <c r="G232" s="66"/>
      <c r="H232" s="8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</row>
    <row r="233" spans="1:23" ht="12.75">
      <c r="A233" s="66"/>
      <c r="B233" s="66"/>
      <c r="C233" s="87"/>
      <c r="D233" s="93"/>
      <c r="E233" s="87"/>
      <c r="F233" s="66"/>
      <c r="G233" s="66"/>
      <c r="H233" s="8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</row>
    <row r="234" spans="1:23" ht="12.75">
      <c r="A234" s="66"/>
      <c r="B234" s="66"/>
      <c r="C234" s="87"/>
      <c r="D234" s="93"/>
      <c r="E234" s="87"/>
      <c r="F234" s="66"/>
      <c r="G234" s="66"/>
      <c r="H234" s="8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</row>
    <row r="235" spans="1:23" ht="12.75">
      <c r="A235" s="66"/>
      <c r="B235" s="66"/>
      <c r="C235" s="87"/>
      <c r="D235" s="93"/>
      <c r="E235" s="87"/>
      <c r="F235" s="66"/>
      <c r="G235" s="66"/>
      <c r="H235" s="8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</row>
    <row r="236" spans="1:23" ht="12.75">
      <c r="A236" s="66"/>
      <c r="B236" s="66"/>
      <c r="C236" s="87"/>
      <c r="D236" s="93"/>
      <c r="E236" s="87"/>
      <c r="F236" s="66"/>
      <c r="G236" s="66"/>
      <c r="H236" s="8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</row>
    <row r="237" spans="1:23" ht="12.75">
      <c r="A237" s="66"/>
      <c r="B237" s="66"/>
      <c r="C237" s="87"/>
      <c r="D237" s="93"/>
      <c r="E237" s="87"/>
      <c r="F237" s="66"/>
      <c r="G237" s="66"/>
      <c r="H237" s="8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</row>
    <row r="238" spans="1:23" ht="12.75">
      <c r="A238" s="66"/>
      <c r="B238" s="66"/>
      <c r="C238" s="87"/>
      <c r="D238" s="93"/>
      <c r="E238" s="87"/>
      <c r="F238" s="66"/>
      <c r="G238" s="66"/>
      <c r="H238" s="8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</row>
    <row r="239" spans="1:23" ht="12.75">
      <c r="A239" s="66"/>
      <c r="B239" s="66"/>
      <c r="C239" s="87"/>
      <c r="D239" s="93"/>
      <c r="E239" s="87"/>
      <c r="F239" s="66"/>
      <c r="G239" s="66"/>
      <c r="H239" s="8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</row>
    <row r="240" spans="1:23" ht="12.75">
      <c r="A240" s="66"/>
      <c r="B240" s="66"/>
      <c r="C240" s="87"/>
      <c r="D240" s="93"/>
      <c r="E240" s="87"/>
      <c r="F240" s="66"/>
      <c r="G240" s="66"/>
      <c r="H240" s="8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</row>
    <row r="241" spans="1:23" ht="12.75">
      <c r="A241" s="66"/>
      <c r="B241" s="66"/>
      <c r="C241" s="87"/>
      <c r="D241" s="93"/>
      <c r="E241" s="87"/>
      <c r="F241" s="66"/>
      <c r="G241" s="66"/>
      <c r="H241" s="8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</row>
    <row r="242" spans="1:23" ht="12.75">
      <c r="A242" s="66"/>
      <c r="B242" s="66"/>
      <c r="C242" s="87"/>
      <c r="D242" s="93"/>
      <c r="E242" s="87"/>
      <c r="F242" s="66"/>
      <c r="G242" s="66"/>
      <c r="H242" s="8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</row>
    <row r="243" spans="1:23" ht="12.75">
      <c r="A243" s="66"/>
      <c r="B243" s="66"/>
      <c r="C243" s="87"/>
      <c r="D243" s="93"/>
      <c r="E243" s="87"/>
      <c r="F243" s="66"/>
      <c r="G243" s="66"/>
      <c r="H243" s="8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</row>
    <row r="244" spans="1:23" ht="12.75">
      <c r="A244" s="66"/>
      <c r="B244" s="66"/>
      <c r="C244" s="87"/>
      <c r="D244" s="93"/>
      <c r="E244" s="87"/>
      <c r="F244" s="66"/>
      <c r="G244" s="66"/>
      <c r="H244" s="8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</row>
    <row r="245" spans="1:23" ht="12.75">
      <c r="A245" s="66"/>
      <c r="B245" s="66"/>
      <c r="C245" s="87"/>
      <c r="D245" s="93"/>
      <c r="E245" s="87"/>
      <c r="F245" s="66"/>
      <c r="G245" s="66"/>
      <c r="H245" s="8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</row>
    <row r="246" spans="1:23" ht="12.75">
      <c r="A246" s="66"/>
      <c r="B246" s="66"/>
      <c r="C246" s="87"/>
      <c r="D246" s="93"/>
      <c r="E246" s="87"/>
      <c r="F246" s="66"/>
      <c r="G246" s="66"/>
      <c r="H246" s="8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</row>
    <row r="247" spans="1:23" ht="12.75">
      <c r="A247" s="66"/>
      <c r="B247" s="66"/>
      <c r="C247" s="87"/>
      <c r="D247" s="93"/>
      <c r="E247" s="87"/>
      <c r="F247" s="66"/>
      <c r="G247" s="66"/>
      <c r="H247" s="8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</row>
    <row r="248" spans="1:23" ht="12.75">
      <c r="A248" s="66"/>
      <c r="B248" s="66"/>
      <c r="C248" s="87"/>
      <c r="D248" s="93"/>
      <c r="E248" s="87"/>
      <c r="F248" s="66"/>
      <c r="G248" s="66"/>
      <c r="H248" s="8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</row>
    <row r="249" spans="1:23" ht="12.75">
      <c r="A249" s="66"/>
      <c r="B249" s="66"/>
      <c r="C249" s="87"/>
      <c r="D249" s="93"/>
      <c r="E249" s="87"/>
      <c r="F249" s="66"/>
      <c r="G249" s="66"/>
      <c r="H249" s="8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</row>
    <row r="250" spans="1:23" ht="12.75">
      <c r="A250" s="66"/>
      <c r="B250" s="66"/>
      <c r="C250" s="87"/>
      <c r="D250" s="93"/>
      <c r="E250" s="87"/>
      <c r="F250" s="66"/>
      <c r="G250" s="66"/>
      <c r="H250" s="8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</row>
    <row r="251" spans="1:23" ht="12.75">
      <c r="A251" s="66"/>
      <c r="B251" s="66"/>
      <c r="C251" s="87"/>
      <c r="D251" s="93"/>
      <c r="E251" s="87"/>
      <c r="F251" s="66"/>
      <c r="G251" s="66"/>
      <c r="H251" s="8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</row>
    <row r="252" spans="1:23" ht="12.75">
      <c r="A252" s="66"/>
      <c r="B252" s="66"/>
      <c r="C252" s="87"/>
      <c r="D252" s="93"/>
      <c r="E252" s="87"/>
      <c r="F252" s="66"/>
      <c r="G252" s="66"/>
      <c r="H252" s="8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</row>
    <row r="253" spans="1:23" ht="12.75">
      <c r="A253" s="66"/>
      <c r="B253" s="66"/>
      <c r="C253" s="87"/>
      <c r="D253" s="93"/>
      <c r="E253" s="87"/>
      <c r="F253" s="66"/>
      <c r="G253" s="66"/>
      <c r="H253" s="8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</row>
    <row r="254" spans="1:23" ht="12.75">
      <c r="A254" s="66"/>
      <c r="B254" s="66"/>
      <c r="C254" s="87"/>
      <c r="D254" s="93"/>
      <c r="E254" s="87"/>
      <c r="F254" s="66"/>
      <c r="G254" s="66"/>
      <c r="H254" s="8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</row>
    <row r="255" spans="1:23" ht="12.75">
      <c r="A255" s="66"/>
      <c r="B255" s="66"/>
      <c r="C255" s="87"/>
      <c r="D255" s="93"/>
      <c r="E255" s="87"/>
      <c r="F255" s="66"/>
      <c r="G255" s="66"/>
      <c r="H255" s="8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</row>
    <row r="256" spans="1:23" ht="12.75">
      <c r="A256" s="66"/>
      <c r="B256" s="66"/>
      <c r="C256" s="87"/>
      <c r="D256" s="93"/>
      <c r="E256" s="87"/>
      <c r="F256" s="66"/>
      <c r="G256" s="66"/>
      <c r="H256" s="8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</row>
    <row r="257" spans="1:23" ht="12.75">
      <c r="A257" s="66"/>
      <c r="B257" s="66"/>
      <c r="C257" s="87"/>
      <c r="D257" s="93"/>
      <c r="E257" s="87"/>
      <c r="F257" s="66"/>
      <c r="G257" s="66"/>
      <c r="H257" s="8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</row>
    <row r="258" spans="1:23" ht="12.75">
      <c r="A258" s="66"/>
      <c r="B258" s="66"/>
      <c r="C258" s="87"/>
      <c r="D258" s="93"/>
      <c r="E258" s="87"/>
      <c r="F258" s="66"/>
      <c r="G258" s="66"/>
      <c r="H258" s="8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</row>
    <row r="259" spans="1:23" ht="12.75">
      <c r="A259" s="66"/>
      <c r="B259" s="66"/>
      <c r="C259" s="87"/>
      <c r="D259" s="93"/>
      <c r="E259" s="87"/>
      <c r="F259" s="66"/>
      <c r="G259" s="66"/>
      <c r="H259" s="8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</row>
    <row r="260" spans="1:23" ht="12.75">
      <c r="A260" s="66"/>
      <c r="B260" s="66"/>
      <c r="C260" s="87"/>
      <c r="D260" s="93"/>
      <c r="E260" s="87"/>
      <c r="F260" s="66"/>
      <c r="G260" s="66"/>
      <c r="H260" s="8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</row>
    <row r="261" spans="1:23" ht="12.75">
      <c r="A261" s="66"/>
      <c r="B261" s="66"/>
      <c r="C261" s="87"/>
      <c r="D261" s="93"/>
      <c r="E261" s="87"/>
      <c r="F261" s="66"/>
      <c r="G261" s="66"/>
      <c r="H261" s="8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</row>
    <row r="262" spans="1:23" ht="12.75">
      <c r="A262" s="66"/>
      <c r="B262" s="66"/>
      <c r="C262" s="87"/>
      <c r="D262" s="93"/>
      <c r="E262" s="87"/>
      <c r="F262" s="66"/>
      <c r="G262" s="66"/>
      <c r="H262" s="8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</row>
    <row r="263" spans="1:23" ht="12.75">
      <c r="A263" s="66"/>
      <c r="B263" s="66"/>
      <c r="C263" s="87"/>
      <c r="D263" s="93"/>
      <c r="E263" s="87"/>
      <c r="F263" s="66"/>
      <c r="G263" s="66"/>
      <c r="H263" s="8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</row>
    <row r="264" spans="1:23" ht="12.75">
      <c r="A264" s="66"/>
      <c r="B264" s="66"/>
      <c r="C264" s="87"/>
      <c r="D264" s="93"/>
      <c r="E264" s="87"/>
      <c r="F264" s="66"/>
      <c r="G264" s="66"/>
      <c r="H264" s="8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</row>
    <row r="265" spans="1:23" ht="12.75">
      <c r="A265" s="66"/>
      <c r="B265" s="66"/>
      <c r="C265" s="87"/>
      <c r="D265" s="93"/>
      <c r="E265" s="87"/>
      <c r="F265" s="66"/>
      <c r="G265" s="66"/>
      <c r="H265" s="8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</row>
    <row r="266" spans="1:23" ht="12.75">
      <c r="A266" s="66"/>
      <c r="B266" s="66"/>
      <c r="C266" s="87"/>
      <c r="D266" s="93"/>
      <c r="E266" s="87"/>
      <c r="F266" s="66"/>
      <c r="G266" s="66"/>
      <c r="H266" s="8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</row>
    <row r="267" spans="1:23" ht="12.75">
      <c r="A267" s="66"/>
      <c r="B267" s="66"/>
      <c r="C267" s="87"/>
      <c r="D267" s="93"/>
      <c r="E267" s="87"/>
      <c r="F267" s="66"/>
      <c r="G267" s="66"/>
      <c r="H267" s="8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</row>
    <row r="268" spans="1:23" ht="12.75">
      <c r="A268" s="66"/>
      <c r="B268" s="66"/>
      <c r="C268" s="87"/>
      <c r="D268" s="93"/>
      <c r="E268" s="87"/>
      <c r="F268" s="66"/>
      <c r="G268" s="66"/>
      <c r="H268" s="8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</row>
    <row r="269" spans="1:23" ht="12.75">
      <c r="A269" s="66"/>
      <c r="B269" s="66"/>
      <c r="C269" s="87"/>
      <c r="D269" s="93"/>
      <c r="E269" s="87"/>
      <c r="F269" s="66"/>
      <c r="G269" s="66"/>
      <c r="H269" s="8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</row>
    <row r="270" spans="1:23" ht="12.75">
      <c r="A270" s="66"/>
      <c r="B270" s="66"/>
      <c r="C270" s="87"/>
      <c r="D270" s="93"/>
      <c r="E270" s="87"/>
      <c r="F270" s="66"/>
      <c r="G270" s="66"/>
      <c r="H270" s="8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</row>
    <row r="271" spans="1:23" ht="12.75">
      <c r="A271" s="66"/>
      <c r="B271" s="66"/>
      <c r="C271" s="87"/>
      <c r="D271" s="93"/>
      <c r="E271" s="87"/>
      <c r="F271" s="66"/>
      <c r="G271" s="66"/>
      <c r="H271" s="8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</row>
    <row r="272" spans="1:23" ht="12.75">
      <c r="A272" s="66"/>
      <c r="B272" s="66"/>
      <c r="C272" s="87"/>
      <c r="D272" s="93"/>
      <c r="E272" s="87"/>
      <c r="F272" s="66"/>
      <c r="G272" s="66"/>
      <c r="H272" s="8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</row>
    <row r="273" spans="1:23" ht="12.75">
      <c r="A273" s="66"/>
      <c r="B273" s="66"/>
      <c r="C273" s="87"/>
      <c r="D273" s="332"/>
      <c r="E273" s="87"/>
      <c r="F273" s="335"/>
      <c r="G273" s="66"/>
      <c r="H273" s="8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</row>
    <row r="274" spans="1:23" ht="12.75">
      <c r="A274" s="66"/>
      <c r="B274" s="66"/>
      <c r="C274" s="87"/>
      <c r="D274" s="328"/>
      <c r="E274" s="87"/>
      <c r="F274" s="328"/>
      <c r="G274" s="66"/>
      <c r="H274" s="8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</row>
    <row r="275" spans="1:23" ht="12.75">
      <c r="A275" s="66"/>
      <c r="B275" s="66"/>
      <c r="C275" s="87"/>
      <c r="D275" s="328"/>
      <c r="E275" s="87"/>
      <c r="F275" s="328"/>
      <c r="G275" s="66"/>
      <c r="H275" s="8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</row>
    <row r="276" spans="1:23" ht="12.75">
      <c r="A276" s="66"/>
      <c r="B276" s="66"/>
      <c r="C276" s="87"/>
      <c r="D276" s="328"/>
      <c r="E276" s="87"/>
      <c r="F276" s="328"/>
      <c r="G276" s="66"/>
      <c r="H276" s="8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</row>
    <row r="277" spans="1:23" ht="12.75">
      <c r="A277" s="66"/>
      <c r="B277" s="66"/>
      <c r="C277" s="87"/>
      <c r="D277" s="328"/>
      <c r="E277" s="87"/>
      <c r="F277" s="328"/>
      <c r="G277" s="66"/>
      <c r="H277" s="8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</row>
    <row r="278" spans="1:23" ht="12.75">
      <c r="A278" s="66"/>
      <c r="B278" s="66"/>
      <c r="C278" s="87"/>
      <c r="D278" s="93"/>
      <c r="E278" s="87"/>
      <c r="F278" s="66"/>
      <c r="G278" s="66"/>
      <c r="H278" s="8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</row>
    <row r="279" spans="1:23" ht="12.75">
      <c r="A279" s="66"/>
      <c r="B279" s="66"/>
      <c r="C279" s="87"/>
      <c r="D279" s="93"/>
      <c r="E279" s="87"/>
      <c r="F279" s="101"/>
      <c r="G279" s="66"/>
      <c r="H279" s="86"/>
      <c r="I279" s="66"/>
      <c r="J279" s="66"/>
      <c r="K279" s="66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</row>
    <row r="280" spans="1:23" ht="12.75">
      <c r="A280" s="66"/>
      <c r="B280" s="66"/>
      <c r="C280" s="87"/>
      <c r="D280" s="93"/>
      <c r="E280" s="87"/>
      <c r="F280" s="101"/>
      <c r="G280" s="66"/>
      <c r="H280" s="86"/>
      <c r="I280" s="66"/>
      <c r="J280" s="66"/>
      <c r="K280" s="66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</row>
    <row r="281" spans="1:23" ht="12.75">
      <c r="A281" s="66"/>
      <c r="B281" s="66"/>
      <c r="C281" s="87"/>
      <c r="D281" s="93"/>
      <c r="E281" s="87"/>
      <c r="F281" s="101"/>
      <c r="G281" s="66"/>
      <c r="H281" s="86"/>
      <c r="I281" s="66"/>
      <c r="J281" s="66"/>
      <c r="K281" s="66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</row>
    <row r="282" spans="1:23" ht="12.75">
      <c r="A282" s="66"/>
      <c r="B282" s="66"/>
      <c r="C282" s="87"/>
      <c r="D282" s="93"/>
      <c r="E282" s="87"/>
      <c r="F282" s="101"/>
      <c r="G282" s="66"/>
      <c r="H282" s="86"/>
      <c r="I282" s="66"/>
      <c r="J282" s="66"/>
      <c r="K282" s="66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</row>
    <row r="283" spans="1:23" ht="12.75">
      <c r="A283" s="66"/>
      <c r="B283" s="66"/>
      <c r="C283" s="87"/>
      <c r="D283" s="93"/>
      <c r="E283" s="87"/>
      <c r="F283" s="101"/>
      <c r="G283" s="66"/>
      <c r="H283" s="86"/>
      <c r="I283" s="66"/>
      <c r="J283" s="66"/>
      <c r="K283" s="66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</row>
    <row r="284" spans="1:23" ht="12.75">
      <c r="A284" s="66"/>
      <c r="B284" s="66"/>
      <c r="C284" s="87"/>
      <c r="D284" s="93"/>
      <c r="E284" s="87"/>
      <c r="F284" s="101"/>
      <c r="G284" s="66"/>
      <c r="H284" s="86"/>
      <c r="I284" s="66"/>
      <c r="J284" s="66"/>
      <c r="K284" s="66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</row>
    <row r="285" spans="1:23" ht="12.75">
      <c r="A285" s="66"/>
      <c r="B285" s="66"/>
      <c r="C285" s="87"/>
      <c r="D285" s="93"/>
      <c r="E285" s="87"/>
      <c r="F285" s="101"/>
      <c r="G285" s="66"/>
      <c r="H285" s="86"/>
      <c r="I285" s="66"/>
      <c r="J285" s="66"/>
      <c r="K285" s="66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</row>
    <row r="286" spans="1:23" ht="12.75">
      <c r="A286" s="66"/>
      <c r="B286" s="66"/>
      <c r="C286" s="87"/>
      <c r="D286" s="93"/>
      <c r="E286" s="87"/>
      <c r="F286" s="101"/>
      <c r="G286" s="66"/>
      <c r="H286" s="86"/>
      <c r="I286" s="66"/>
      <c r="J286" s="66"/>
      <c r="K286" s="66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</row>
    <row r="287" spans="1:23" ht="12.75">
      <c r="A287" s="66"/>
      <c r="B287" s="66"/>
      <c r="C287" s="87"/>
      <c r="D287" s="93"/>
      <c r="E287" s="87"/>
      <c r="F287" s="101"/>
      <c r="G287" s="66"/>
      <c r="H287" s="86"/>
      <c r="I287" s="66"/>
      <c r="J287" s="66"/>
      <c r="K287" s="66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</row>
    <row r="288" spans="1:23" ht="12.75">
      <c r="A288" s="66"/>
      <c r="B288" s="66"/>
      <c r="C288" s="87"/>
      <c r="D288" s="93"/>
      <c r="E288" s="87"/>
      <c r="F288" s="101"/>
      <c r="G288" s="66"/>
      <c r="H288" s="86"/>
      <c r="I288" s="66"/>
      <c r="J288" s="66"/>
      <c r="K288" s="66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</row>
    <row r="289" spans="1:23" ht="12.75">
      <c r="A289" s="66"/>
      <c r="B289" s="66"/>
      <c r="C289" s="87"/>
      <c r="D289" s="93"/>
      <c r="E289" s="87"/>
      <c r="F289" s="101"/>
      <c r="G289" s="66"/>
      <c r="H289" s="86"/>
      <c r="I289" s="66"/>
      <c r="J289" s="66"/>
      <c r="K289" s="66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</row>
    <row r="290" spans="1:23" ht="12.75">
      <c r="A290" s="66"/>
      <c r="B290" s="66"/>
      <c r="C290" s="87"/>
      <c r="D290" s="93"/>
      <c r="E290" s="87"/>
      <c r="F290" s="101"/>
      <c r="G290" s="66"/>
      <c r="H290" s="86"/>
      <c r="I290" s="66"/>
      <c r="J290" s="66"/>
      <c r="K290" s="66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</row>
    <row r="291" spans="1:23" ht="12.75">
      <c r="A291" s="66"/>
      <c r="B291" s="66"/>
      <c r="C291" s="87"/>
      <c r="D291" s="93"/>
      <c r="E291" s="87"/>
      <c r="F291" s="101"/>
      <c r="G291" s="66"/>
      <c r="H291" s="86"/>
      <c r="I291" s="66"/>
      <c r="J291" s="66"/>
      <c r="K291" s="66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</row>
    <row r="292" spans="1:23" ht="12.75">
      <c r="A292" s="105"/>
      <c r="B292" s="105"/>
      <c r="C292" s="106"/>
      <c r="D292" s="110"/>
      <c r="E292" s="106"/>
      <c r="F292" s="111"/>
      <c r="G292" s="105"/>
      <c r="H292" s="100"/>
      <c r="I292" s="105"/>
      <c r="J292" s="105"/>
      <c r="K292" s="105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</row>
    <row r="293" spans="1:23" ht="12.75">
      <c r="A293" s="105"/>
      <c r="B293" s="105"/>
      <c r="C293" s="106"/>
      <c r="D293" s="110"/>
      <c r="E293" s="106"/>
      <c r="F293" s="111"/>
      <c r="G293" s="105"/>
      <c r="H293" s="100"/>
      <c r="I293" s="105"/>
      <c r="J293" s="105"/>
      <c r="K293" s="105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</row>
    <row r="294" spans="1:23" ht="12.75">
      <c r="A294" s="105"/>
      <c r="B294" s="105"/>
      <c r="C294" s="106"/>
      <c r="D294" s="110"/>
      <c r="E294" s="106"/>
      <c r="F294" s="111"/>
      <c r="G294" s="105"/>
      <c r="H294" s="100"/>
      <c r="I294" s="105"/>
      <c r="J294" s="105"/>
      <c r="K294" s="105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</row>
    <row r="295" spans="1:23" ht="12.75">
      <c r="A295" s="105"/>
      <c r="B295" s="105"/>
      <c r="C295" s="106"/>
      <c r="D295" s="110"/>
      <c r="E295" s="106"/>
      <c r="F295" s="111"/>
      <c r="G295" s="105"/>
      <c r="H295" s="100"/>
      <c r="I295" s="105"/>
      <c r="J295" s="105"/>
      <c r="K295" s="105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</row>
    <row r="296" spans="1:23" ht="12.75">
      <c r="A296" s="105"/>
      <c r="B296" s="105"/>
      <c r="C296" s="106"/>
      <c r="D296" s="110"/>
      <c r="E296" s="106"/>
      <c r="F296" s="111"/>
      <c r="G296" s="105"/>
      <c r="H296" s="100"/>
      <c r="I296" s="105"/>
      <c r="J296" s="105"/>
      <c r="K296" s="105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</row>
    <row r="297" spans="1:23" ht="12.75">
      <c r="A297" s="105"/>
      <c r="B297" s="105"/>
      <c r="C297" s="106"/>
      <c r="D297" s="110"/>
      <c r="E297" s="106"/>
      <c r="F297" s="111"/>
      <c r="G297" s="105"/>
      <c r="H297" s="100"/>
      <c r="I297" s="105"/>
      <c r="J297" s="105"/>
      <c r="K297" s="105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</row>
    <row r="298" spans="1:23" ht="12.75">
      <c r="A298" s="105"/>
      <c r="B298" s="105"/>
      <c r="C298" s="106"/>
      <c r="D298" s="110"/>
      <c r="E298" s="106"/>
      <c r="F298" s="111"/>
      <c r="G298" s="105"/>
      <c r="H298" s="100"/>
      <c r="I298" s="105"/>
      <c r="J298" s="105"/>
      <c r="K298" s="105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</row>
    <row r="299" spans="1:23" ht="12.75">
      <c r="A299" s="105"/>
      <c r="B299" s="105"/>
      <c r="C299" s="106"/>
      <c r="D299" s="110"/>
      <c r="E299" s="106"/>
      <c r="F299" s="111"/>
      <c r="G299" s="105"/>
      <c r="H299" s="100"/>
      <c r="I299" s="105"/>
      <c r="J299" s="105"/>
      <c r="K299" s="105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</row>
    <row r="300" spans="1:23" ht="12.75">
      <c r="A300" s="105"/>
      <c r="B300" s="105"/>
      <c r="C300" s="106"/>
      <c r="D300" s="110"/>
      <c r="E300" s="106"/>
      <c r="F300" s="111"/>
      <c r="G300" s="105"/>
      <c r="H300" s="100"/>
      <c r="I300" s="105"/>
      <c r="J300" s="105"/>
      <c r="K300" s="105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</row>
    <row r="301" spans="1:23" ht="12.75">
      <c r="A301" s="105"/>
      <c r="B301" s="105"/>
      <c r="C301" s="106"/>
      <c r="D301" s="110"/>
      <c r="E301" s="106"/>
      <c r="F301" s="111"/>
      <c r="G301" s="105"/>
      <c r="H301" s="100"/>
      <c r="I301" s="105"/>
      <c r="J301" s="105"/>
      <c r="K301" s="105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</row>
    <row r="302" spans="1:23" ht="12.75">
      <c r="A302" s="105"/>
      <c r="B302" s="105"/>
      <c r="C302" s="106"/>
      <c r="D302" s="110"/>
      <c r="E302" s="106"/>
      <c r="F302" s="111"/>
      <c r="G302" s="105"/>
      <c r="H302" s="100"/>
      <c r="I302" s="105"/>
      <c r="J302" s="105"/>
      <c r="K302" s="105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</row>
    <row r="303" spans="1:23" ht="12.75">
      <c r="A303" s="105"/>
      <c r="B303" s="105"/>
      <c r="C303" s="106"/>
      <c r="D303" s="110"/>
      <c r="E303" s="106"/>
      <c r="F303" s="111"/>
      <c r="G303" s="105"/>
      <c r="H303" s="100"/>
      <c r="I303" s="105"/>
      <c r="J303" s="105"/>
      <c r="K303" s="105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</row>
    <row r="304" spans="1:23" ht="12.75">
      <c r="A304" s="105"/>
      <c r="B304" s="105"/>
      <c r="C304" s="106"/>
      <c r="D304" s="110"/>
      <c r="E304" s="106"/>
      <c r="F304" s="111"/>
      <c r="G304" s="105"/>
      <c r="H304" s="100"/>
      <c r="I304" s="105"/>
      <c r="J304" s="105"/>
      <c r="K304" s="105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</row>
    <row r="305" spans="1:23" ht="12.75">
      <c r="A305" s="66"/>
      <c r="B305" s="66"/>
      <c r="C305" s="87"/>
      <c r="D305" s="110"/>
      <c r="E305" s="87"/>
      <c r="F305" s="111"/>
      <c r="G305" s="66"/>
      <c r="H305" s="86"/>
      <c r="I305" s="66"/>
      <c r="J305" s="66"/>
      <c r="K305" s="6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</row>
    <row r="306" spans="1:23" ht="12.75">
      <c r="A306" s="105"/>
      <c r="B306" s="105"/>
      <c r="C306" s="106"/>
      <c r="D306" s="110"/>
      <c r="E306" s="106"/>
      <c r="F306" s="111"/>
      <c r="G306" s="105"/>
      <c r="H306" s="100"/>
      <c r="I306" s="105"/>
      <c r="J306" s="105"/>
      <c r="K306" s="105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</row>
    <row r="307" spans="1:23" ht="12.75">
      <c r="A307" s="105"/>
      <c r="B307" s="105"/>
      <c r="C307" s="106"/>
      <c r="D307" s="110"/>
      <c r="E307" s="106"/>
      <c r="F307" s="111"/>
      <c r="G307" s="105"/>
      <c r="H307" s="100"/>
      <c r="I307" s="105"/>
      <c r="J307" s="105"/>
      <c r="K307" s="105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</row>
    <row r="308" spans="1:23" ht="12.75">
      <c r="A308" s="105"/>
      <c r="B308" s="105"/>
      <c r="C308" s="106"/>
      <c r="D308" s="110"/>
      <c r="E308" s="106"/>
      <c r="F308" s="111"/>
      <c r="G308" s="105"/>
      <c r="H308" s="100"/>
      <c r="I308" s="105"/>
      <c r="J308" s="105"/>
      <c r="K308" s="105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</row>
    <row r="309" spans="1:23" ht="12.75">
      <c r="A309" s="105"/>
      <c r="B309" s="105"/>
      <c r="C309" s="106"/>
      <c r="D309" s="110"/>
      <c r="E309" s="106"/>
      <c r="F309" s="111"/>
      <c r="G309" s="105"/>
      <c r="H309" s="100"/>
      <c r="I309" s="105"/>
      <c r="J309" s="105"/>
      <c r="K309" s="105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</row>
    <row r="310" spans="1:23" ht="12.75">
      <c r="A310" s="111"/>
      <c r="B310" s="111"/>
      <c r="C310" s="106"/>
      <c r="D310" s="110"/>
      <c r="E310" s="106"/>
      <c r="F310" s="111"/>
      <c r="G310" s="111"/>
      <c r="H310" s="100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</row>
    <row r="311" spans="1:23" ht="12.75">
      <c r="A311" s="111"/>
      <c r="B311" s="111"/>
      <c r="C311" s="106"/>
      <c r="D311" s="110"/>
      <c r="E311" s="106"/>
      <c r="F311" s="111"/>
      <c r="G311" s="111"/>
      <c r="H311" s="100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</row>
    <row r="312" spans="1:23" ht="12.75">
      <c r="A312" s="105"/>
      <c r="B312" s="105"/>
      <c r="C312" s="106"/>
      <c r="D312" s="110"/>
      <c r="E312" s="106"/>
      <c r="F312" s="105"/>
      <c r="G312" s="105"/>
      <c r="H312" s="100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</row>
    <row r="313" spans="1:23" ht="12.75">
      <c r="A313" s="105"/>
      <c r="B313" s="105"/>
      <c r="C313" s="106"/>
      <c r="D313" s="110"/>
      <c r="E313" s="106"/>
      <c r="F313" s="105"/>
      <c r="G313" s="105"/>
      <c r="H313" s="100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</row>
    <row r="314" spans="1:23" ht="12.75">
      <c r="A314" s="105"/>
      <c r="B314" s="105"/>
      <c r="C314" s="106"/>
      <c r="D314" s="110"/>
      <c r="E314" s="106"/>
      <c r="F314" s="105"/>
      <c r="G314" s="105"/>
      <c r="H314" s="100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</row>
    <row r="315" spans="1:23" ht="12.75">
      <c r="A315" s="105"/>
      <c r="B315" s="105"/>
      <c r="C315" s="106"/>
      <c r="D315" s="110"/>
      <c r="E315" s="106"/>
      <c r="F315" s="105"/>
      <c r="G315" s="105"/>
      <c r="H315" s="100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</row>
    <row r="316" spans="1:23" ht="12.75">
      <c r="A316" s="105"/>
      <c r="B316" s="105"/>
      <c r="C316" s="106"/>
      <c r="D316" s="110"/>
      <c r="E316" s="106"/>
      <c r="F316" s="105"/>
      <c r="G316" s="105"/>
      <c r="H316" s="100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</row>
    <row r="317" spans="1:23" ht="12.75">
      <c r="A317" s="105"/>
      <c r="B317" s="105"/>
      <c r="C317" s="106"/>
      <c r="D317" s="110"/>
      <c r="E317" s="106"/>
      <c r="F317" s="105"/>
      <c r="G317" s="105"/>
      <c r="H317" s="100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</row>
    <row r="318" spans="1:23" ht="12.75">
      <c r="A318" s="105"/>
      <c r="B318" s="105"/>
      <c r="C318" s="106"/>
      <c r="D318" s="110"/>
      <c r="E318" s="106"/>
      <c r="F318" s="105"/>
      <c r="G318" s="105"/>
      <c r="H318" s="100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</row>
    <row r="319" spans="1:23" ht="12.75">
      <c r="A319" s="105"/>
      <c r="B319" s="105"/>
      <c r="C319" s="106"/>
      <c r="D319" s="110"/>
      <c r="E319" s="106"/>
      <c r="F319" s="105"/>
      <c r="G319" s="105"/>
      <c r="H319" s="100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</row>
    <row r="320" spans="1:23" ht="12.75">
      <c r="A320" s="105"/>
      <c r="B320" s="105"/>
      <c r="C320" s="106"/>
      <c r="D320" s="110"/>
      <c r="E320" s="106"/>
      <c r="F320" s="105"/>
      <c r="G320" s="105"/>
      <c r="H320" s="100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</row>
    <row r="321" spans="1:23" ht="12.75">
      <c r="A321" s="105"/>
      <c r="B321" s="105"/>
      <c r="C321" s="106"/>
      <c r="D321" s="110"/>
      <c r="E321" s="106"/>
      <c r="F321" s="105"/>
      <c r="G321" s="105"/>
      <c r="H321" s="100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</row>
    <row r="322" spans="1:23" ht="12.75">
      <c r="A322" s="105"/>
      <c r="B322" s="105"/>
      <c r="C322" s="106"/>
      <c r="D322" s="110"/>
      <c r="E322" s="106"/>
      <c r="F322" s="105"/>
      <c r="G322" s="105"/>
      <c r="H322" s="100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</row>
    <row r="323" spans="1:23" ht="12.75">
      <c r="A323" s="105"/>
      <c r="B323" s="105"/>
      <c r="C323" s="106"/>
      <c r="D323" s="110"/>
      <c r="E323" s="106"/>
      <c r="F323" s="105"/>
      <c r="G323" s="105"/>
      <c r="H323" s="100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</row>
    <row r="324" spans="1:23" ht="12.75">
      <c r="A324" s="105"/>
      <c r="B324" s="105"/>
      <c r="C324" s="106"/>
      <c r="D324" s="110"/>
      <c r="E324" s="106"/>
      <c r="F324" s="105"/>
      <c r="G324" s="105"/>
      <c r="H324" s="100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</row>
    <row r="325" spans="1:23" ht="12.75">
      <c r="A325" s="105"/>
      <c r="B325" s="105"/>
      <c r="C325" s="106"/>
      <c r="D325" s="110"/>
      <c r="E325" s="106"/>
      <c r="F325" s="105"/>
      <c r="G325" s="105"/>
      <c r="H325" s="100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</row>
    <row r="326" spans="1:23" ht="12.75">
      <c r="A326" s="105"/>
      <c r="B326" s="105"/>
      <c r="C326" s="106"/>
      <c r="D326" s="110"/>
      <c r="E326" s="106"/>
      <c r="F326" s="105"/>
      <c r="G326" s="105"/>
      <c r="H326" s="100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</row>
    <row r="327" spans="1:23" ht="12.75">
      <c r="A327" s="105"/>
      <c r="B327" s="105"/>
      <c r="C327" s="106"/>
      <c r="D327" s="110"/>
      <c r="E327" s="106"/>
      <c r="F327" s="105"/>
      <c r="G327" s="105"/>
      <c r="H327" s="100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</row>
    <row r="328" spans="1:23" ht="16.5" customHeight="1">
      <c r="A328" s="105"/>
      <c r="B328" s="105"/>
      <c r="C328" s="106"/>
      <c r="D328" s="110"/>
      <c r="E328" s="106"/>
      <c r="F328" s="105"/>
      <c r="G328" s="105"/>
      <c r="H328" s="100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</row>
    <row r="329" spans="1:23" ht="12.75">
      <c r="A329" s="105"/>
      <c r="B329" s="105"/>
      <c r="C329" s="106"/>
      <c r="D329" s="110"/>
      <c r="E329" s="106"/>
      <c r="F329" s="105"/>
      <c r="G329" s="105"/>
      <c r="H329" s="100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</row>
    <row r="330" spans="1:23" ht="12.75">
      <c r="A330" s="105"/>
      <c r="B330" s="105"/>
      <c r="C330" s="106"/>
      <c r="D330" s="110"/>
      <c r="E330" s="106"/>
      <c r="F330" s="105"/>
      <c r="G330" s="105"/>
      <c r="H330" s="100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</row>
    <row r="331" spans="1:23" ht="12.75">
      <c r="A331" s="105"/>
      <c r="B331" s="105"/>
      <c r="C331" s="106"/>
      <c r="D331" s="110"/>
      <c r="E331" s="106"/>
      <c r="F331" s="105"/>
      <c r="G331" s="105"/>
      <c r="H331" s="100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</row>
    <row r="332" spans="1:23" ht="12.75">
      <c r="A332" s="105"/>
      <c r="B332" s="105"/>
      <c r="C332" s="106"/>
      <c r="D332" s="110"/>
      <c r="E332" s="106"/>
      <c r="F332" s="105"/>
      <c r="G332" s="105"/>
      <c r="H332" s="100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</row>
    <row r="333" spans="1:23" ht="12.75">
      <c r="A333" s="105"/>
      <c r="B333" s="105"/>
      <c r="C333" s="106"/>
      <c r="D333" s="110"/>
      <c r="E333" s="106"/>
      <c r="F333" s="105"/>
      <c r="G333" s="105"/>
      <c r="H333" s="100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</row>
    <row r="334" spans="1:23" ht="12.75">
      <c r="A334" s="105"/>
      <c r="B334" s="105"/>
      <c r="C334" s="106"/>
      <c r="D334" s="110"/>
      <c r="E334" s="106"/>
      <c r="F334" s="105"/>
      <c r="G334" s="105"/>
      <c r="H334" s="100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</row>
    <row r="335" spans="1:23" ht="12.75">
      <c r="A335" s="105"/>
      <c r="B335" s="105"/>
      <c r="C335" s="106"/>
      <c r="D335" s="110"/>
      <c r="E335" s="106"/>
      <c r="F335" s="105"/>
      <c r="G335" s="105"/>
      <c r="H335" s="100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</row>
    <row r="336" spans="1:23" ht="12.75">
      <c r="A336" s="105"/>
      <c r="B336" s="105"/>
      <c r="C336" s="106"/>
      <c r="D336" s="110"/>
      <c r="E336" s="106"/>
      <c r="F336" s="105"/>
      <c r="G336" s="105"/>
      <c r="H336" s="100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</row>
    <row r="337" spans="1:23" ht="12.75">
      <c r="A337" s="105"/>
      <c r="B337" s="105"/>
      <c r="C337" s="106"/>
      <c r="D337" s="110"/>
      <c r="E337" s="106"/>
      <c r="F337" s="105"/>
      <c r="G337" s="105"/>
      <c r="H337" s="100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</row>
    <row r="338" spans="1:23" ht="12.75">
      <c r="A338" s="105"/>
      <c r="B338" s="105"/>
      <c r="C338" s="106"/>
      <c r="D338" s="110"/>
      <c r="E338" s="106"/>
      <c r="F338" s="105"/>
      <c r="G338" s="105"/>
      <c r="H338" s="100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</row>
    <row r="339" spans="1:23" ht="12.75">
      <c r="A339" s="105"/>
      <c r="B339" s="105"/>
      <c r="C339" s="106"/>
      <c r="D339" s="110"/>
      <c r="E339" s="106"/>
      <c r="F339" s="105"/>
      <c r="G339" s="105"/>
      <c r="H339" s="100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</row>
    <row r="340" spans="1:23" ht="12.75">
      <c r="A340" s="105"/>
      <c r="B340" s="105"/>
      <c r="C340" s="106"/>
      <c r="D340" s="110"/>
      <c r="E340" s="106"/>
      <c r="F340" s="105"/>
      <c r="G340" s="105"/>
      <c r="H340" s="100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</row>
    <row r="341" spans="1:23" ht="12.75">
      <c r="A341" s="105"/>
      <c r="B341" s="105"/>
      <c r="C341" s="106"/>
      <c r="D341" s="110"/>
      <c r="E341" s="106"/>
      <c r="F341" s="105"/>
      <c r="G341" s="105"/>
      <c r="H341" s="100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</row>
    <row r="342" spans="1:23" ht="12.75">
      <c r="A342" s="105"/>
      <c r="B342" s="105"/>
      <c r="C342" s="106"/>
      <c r="D342" s="110"/>
      <c r="E342" s="106"/>
      <c r="F342" s="105"/>
      <c r="G342" s="105"/>
      <c r="H342" s="100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</row>
    <row r="343" spans="1:23" ht="12.75">
      <c r="A343" s="105"/>
      <c r="B343" s="105"/>
      <c r="C343" s="106"/>
      <c r="D343" s="110"/>
      <c r="E343" s="106"/>
      <c r="F343" s="105"/>
      <c r="G343" s="105"/>
      <c r="H343" s="100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</row>
    <row r="344" spans="1:23" ht="12.75">
      <c r="A344" s="105"/>
      <c r="B344" s="105"/>
      <c r="C344" s="106"/>
      <c r="D344" s="110"/>
      <c r="E344" s="106"/>
      <c r="F344" s="105"/>
      <c r="G344" s="105"/>
      <c r="H344" s="100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</row>
    <row r="345" spans="1:23" ht="12.75">
      <c r="A345" s="105"/>
      <c r="B345" s="105"/>
      <c r="C345" s="106"/>
      <c r="D345" s="110"/>
      <c r="E345" s="106"/>
      <c r="F345" s="105"/>
      <c r="G345" s="105"/>
      <c r="H345" s="100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</row>
    <row r="346" spans="1:23" ht="12.75">
      <c r="A346" s="105"/>
      <c r="B346" s="105"/>
      <c r="C346" s="106"/>
      <c r="D346" s="110"/>
      <c r="E346" s="106"/>
      <c r="F346" s="105"/>
      <c r="G346" s="105"/>
      <c r="H346" s="100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</row>
    <row r="347" spans="1:23" ht="12.75">
      <c r="A347" s="105"/>
      <c r="B347" s="105"/>
      <c r="C347" s="106"/>
      <c r="D347" s="110"/>
      <c r="E347" s="106"/>
      <c r="F347" s="105"/>
      <c r="G347" s="105"/>
      <c r="H347" s="100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</row>
    <row r="348" spans="1:23" ht="12.75">
      <c r="A348" s="105"/>
      <c r="B348" s="105"/>
      <c r="C348" s="106"/>
      <c r="D348" s="110"/>
      <c r="E348" s="106"/>
      <c r="F348" s="105"/>
      <c r="G348" s="105"/>
      <c r="H348" s="100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</row>
    <row r="349" spans="1:23" ht="12.75">
      <c r="A349" s="105"/>
      <c r="B349" s="105"/>
      <c r="C349" s="106"/>
      <c r="D349" s="110"/>
      <c r="E349" s="106"/>
      <c r="F349" s="105"/>
      <c r="G349" s="105"/>
      <c r="H349" s="100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</row>
    <row r="350" spans="1:23" ht="12.75">
      <c r="A350" s="105"/>
      <c r="B350" s="105"/>
      <c r="C350" s="106"/>
      <c r="D350" s="110"/>
      <c r="E350" s="106"/>
      <c r="F350" s="105"/>
      <c r="G350" s="105"/>
      <c r="H350" s="100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</row>
    <row r="351" spans="1:23" ht="12.75">
      <c r="A351" s="105"/>
      <c r="B351" s="105"/>
      <c r="C351" s="106"/>
      <c r="D351" s="110"/>
      <c r="E351" s="106"/>
      <c r="F351" s="105"/>
      <c r="G351" s="105"/>
      <c r="H351" s="100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</row>
    <row r="352" spans="1:23" ht="12.75">
      <c r="A352" s="105"/>
      <c r="B352" s="105"/>
      <c r="C352" s="106"/>
      <c r="D352" s="110"/>
      <c r="E352" s="106"/>
      <c r="F352" s="105"/>
      <c r="G352" s="105"/>
      <c r="H352" s="100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</row>
    <row r="353" spans="1:23" ht="12.75">
      <c r="A353" s="105"/>
      <c r="B353" s="105"/>
      <c r="C353" s="106"/>
      <c r="D353" s="110"/>
      <c r="E353" s="106"/>
      <c r="F353" s="105"/>
      <c r="G353" s="105"/>
      <c r="H353" s="100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</row>
    <row r="354" spans="1:23" ht="12.75">
      <c r="A354" s="105"/>
      <c r="B354" s="105"/>
      <c r="C354" s="106"/>
      <c r="D354" s="110"/>
      <c r="E354" s="106"/>
      <c r="F354" s="105"/>
      <c r="G354" s="105"/>
      <c r="H354" s="100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</row>
    <row r="355" spans="1:23" ht="12.75">
      <c r="A355" s="105"/>
      <c r="B355" s="105"/>
      <c r="C355" s="106"/>
      <c r="D355" s="110"/>
      <c r="E355" s="106"/>
      <c r="F355" s="105"/>
      <c r="G355" s="105"/>
      <c r="H355" s="100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</row>
    <row r="356" spans="1:23" ht="12.75">
      <c r="A356" s="105"/>
      <c r="B356" s="105"/>
      <c r="C356" s="106"/>
      <c r="D356" s="110"/>
      <c r="E356" s="106"/>
      <c r="F356" s="105"/>
      <c r="G356" s="105"/>
      <c r="H356" s="100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</row>
    <row r="357" spans="1:23" ht="12.75">
      <c r="A357" s="105"/>
      <c r="B357" s="105"/>
      <c r="C357" s="106"/>
      <c r="D357" s="110"/>
      <c r="E357" s="106"/>
      <c r="F357" s="105"/>
      <c r="G357" s="105"/>
      <c r="H357" s="100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</row>
    <row r="358" spans="1:23" ht="12.75">
      <c r="A358" s="105"/>
      <c r="B358" s="105"/>
      <c r="C358" s="106"/>
      <c r="D358" s="110"/>
      <c r="E358" s="106"/>
      <c r="F358" s="105"/>
      <c r="G358" s="105"/>
      <c r="H358" s="100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</row>
    <row r="359" spans="1:23" ht="12.75">
      <c r="A359" s="105"/>
      <c r="B359" s="105"/>
      <c r="C359" s="106"/>
      <c r="D359" s="110"/>
      <c r="E359" s="106"/>
      <c r="F359" s="105"/>
      <c r="G359" s="105"/>
      <c r="H359" s="100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</row>
    <row r="360" spans="1:23" ht="12.75">
      <c r="A360" s="105"/>
      <c r="B360" s="105"/>
      <c r="C360" s="106"/>
      <c r="D360" s="110"/>
      <c r="E360" s="106"/>
      <c r="F360" s="105"/>
      <c r="G360" s="105"/>
      <c r="H360" s="100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</row>
    <row r="361" spans="1:23" ht="12.75">
      <c r="A361" s="105"/>
      <c r="B361" s="105"/>
      <c r="C361" s="106"/>
      <c r="D361" s="110"/>
      <c r="E361" s="106"/>
      <c r="F361" s="105"/>
      <c r="G361" s="105"/>
      <c r="H361" s="100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</row>
    <row r="362" spans="1:23" ht="12.75">
      <c r="A362" s="105"/>
      <c r="B362" s="105"/>
      <c r="C362" s="106"/>
      <c r="D362" s="110"/>
      <c r="E362" s="106"/>
      <c r="F362" s="105"/>
      <c r="G362" s="105"/>
      <c r="H362" s="100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</row>
    <row r="363" spans="1:23" ht="12.75">
      <c r="A363" s="105"/>
      <c r="B363" s="105"/>
      <c r="C363" s="106"/>
      <c r="D363" s="110"/>
      <c r="E363" s="106"/>
      <c r="F363" s="105"/>
      <c r="G363" s="105"/>
      <c r="H363" s="100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</row>
    <row r="364" spans="1:23" ht="12.75">
      <c r="A364" s="105"/>
      <c r="B364" s="105"/>
      <c r="C364" s="106"/>
      <c r="D364" s="110"/>
      <c r="E364" s="106"/>
      <c r="F364" s="105"/>
      <c r="G364" s="105"/>
      <c r="H364" s="100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</row>
    <row r="365" spans="1:23" ht="12.75">
      <c r="A365" s="105"/>
      <c r="B365" s="105"/>
      <c r="C365" s="106"/>
      <c r="D365" s="110"/>
      <c r="E365" s="106"/>
      <c r="F365" s="105"/>
      <c r="G365" s="105"/>
      <c r="H365" s="100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</row>
    <row r="366" spans="1:23" ht="12.75">
      <c r="A366" s="105"/>
      <c r="B366" s="105"/>
      <c r="C366" s="106"/>
      <c r="D366" s="110"/>
      <c r="E366" s="106"/>
      <c r="F366" s="105"/>
      <c r="G366" s="105"/>
      <c r="H366" s="100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</row>
    <row r="367" spans="1:23" ht="12.75">
      <c r="A367" s="105"/>
      <c r="B367" s="105"/>
      <c r="C367" s="106"/>
      <c r="D367" s="110"/>
      <c r="E367" s="106"/>
      <c r="F367" s="105"/>
      <c r="G367" s="105"/>
      <c r="H367" s="100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</row>
    <row r="368" spans="1:23" ht="12.75">
      <c r="A368" s="105"/>
      <c r="B368" s="105"/>
      <c r="C368" s="106"/>
      <c r="D368" s="110"/>
      <c r="E368" s="106"/>
      <c r="F368" s="105"/>
      <c r="G368" s="105"/>
      <c r="H368" s="100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</row>
    <row r="369" spans="1:23" ht="12.75">
      <c r="A369" s="105"/>
      <c r="B369" s="105"/>
      <c r="C369" s="106"/>
      <c r="D369" s="110"/>
      <c r="E369" s="106"/>
      <c r="F369" s="105"/>
      <c r="G369" s="105"/>
      <c r="H369" s="100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</row>
    <row r="370" spans="1:23" ht="12.75">
      <c r="A370" s="105"/>
      <c r="B370" s="105"/>
      <c r="C370" s="106"/>
      <c r="D370" s="110"/>
      <c r="E370" s="106"/>
      <c r="F370" s="105"/>
      <c r="G370" s="105"/>
      <c r="H370" s="100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</row>
    <row r="371" spans="1:23" ht="12.75">
      <c r="A371" s="105"/>
      <c r="B371" s="105"/>
      <c r="C371" s="106"/>
      <c r="D371" s="110"/>
      <c r="E371" s="106"/>
      <c r="F371" s="105"/>
      <c r="G371" s="105"/>
      <c r="H371" s="100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</row>
    <row r="372" spans="1:23" ht="12.75">
      <c r="A372" s="105"/>
      <c r="B372" s="105"/>
      <c r="C372" s="106"/>
      <c r="D372" s="110"/>
      <c r="E372" s="106"/>
      <c r="F372" s="105"/>
      <c r="G372" s="105"/>
      <c r="H372" s="100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</row>
    <row r="373" spans="1:23" ht="12.75">
      <c r="A373" s="105"/>
      <c r="B373" s="105"/>
      <c r="C373" s="106"/>
      <c r="D373" s="110"/>
      <c r="E373" s="106"/>
      <c r="F373" s="105"/>
      <c r="G373" s="105"/>
      <c r="H373" s="100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</row>
    <row r="374" spans="1:23" ht="12.75">
      <c r="A374" s="105"/>
      <c r="B374" s="105"/>
      <c r="C374" s="106"/>
      <c r="D374" s="110"/>
      <c r="E374" s="106"/>
      <c r="F374" s="105"/>
      <c r="G374" s="105"/>
      <c r="H374" s="100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</row>
    <row r="375" spans="1:23" ht="12.75">
      <c r="A375" s="105"/>
      <c r="B375" s="105"/>
      <c r="C375" s="106"/>
      <c r="D375" s="110"/>
      <c r="E375" s="106"/>
      <c r="F375" s="105"/>
      <c r="G375" s="105"/>
      <c r="H375" s="100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</row>
    <row r="376" spans="1:23" ht="12.75">
      <c r="A376" s="105"/>
      <c r="B376" s="105"/>
      <c r="C376" s="106"/>
      <c r="D376" s="110"/>
      <c r="E376" s="106"/>
      <c r="F376" s="105"/>
      <c r="G376" s="105"/>
      <c r="H376" s="100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</row>
    <row r="377" spans="1:23" ht="12.75">
      <c r="A377" s="105"/>
      <c r="B377" s="105"/>
      <c r="C377" s="106"/>
      <c r="D377" s="110"/>
      <c r="E377" s="106"/>
      <c r="F377" s="105"/>
      <c r="G377" s="105"/>
      <c r="H377" s="100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</row>
    <row r="378" spans="1:23" ht="12.75">
      <c r="A378" s="105"/>
      <c r="B378" s="105"/>
      <c r="C378" s="106"/>
      <c r="D378" s="110"/>
      <c r="E378" s="106"/>
      <c r="F378" s="105"/>
      <c r="G378" s="105"/>
      <c r="H378" s="100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</row>
    <row r="379" spans="1:23" ht="12.75">
      <c r="A379" s="105"/>
      <c r="B379" s="105"/>
      <c r="C379" s="106"/>
      <c r="D379" s="110"/>
      <c r="E379" s="106"/>
      <c r="F379" s="105"/>
      <c r="G379" s="105"/>
      <c r="H379" s="100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</row>
    <row r="380" spans="1:23" ht="12.75">
      <c r="A380" s="105"/>
      <c r="B380" s="105"/>
      <c r="C380" s="106"/>
      <c r="D380" s="110"/>
      <c r="E380" s="106"/>
      <c r="F380" s="105"/>
      <c r="G380" s="105"/>
      <c r="H380" s="100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</row>
    <row r="381" spans="1:23" ht="12.75">
      <c r="A381" s="105"/>
      <c r="B381" s="105"/>
      <c r="C381" s="106"/>
      <c r="D381" s="110"/>
      <c r="E381" s="106"/>
      <c r="F381" s="105"/>
      <c r="G381" s="105"/>
      <c r="H381" s="100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</row>
    <row r="382" spans="1:23" ht="12.75">
      <c r="A382" s="105"/>
      <c r="B382" s="105"/>
      <c r="C382" s="106"/>
      <c r="D382" s="110"/>
      <c r="E382" s="106"/>
      <c r="F382" s="105"/>
      <c r="G382" s="105"/>
      <c r="H382" s="100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</row>
    <row r="383" spans="1:23" ht="12.75">
      <c r="A383" s="105"/>
      <c r="B383" s="105"/>
      <c r="C383" s="106"/>
      <c r="D383" s="110"/>
      <c r="E383" s="106"/>
      <c r="F383" s="105"/>
      <c r="G383" s="105"/>
      <c r="H383" s="100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</row>
    <row r="384" spans="1:23" ht="12.75">
      <c r="A384" s="105"/>
      <c r="B384" s="105"/>
      <c r="C384" s="106"/>
      <c r="D384" s="110"/>
      <c r="E384" s="106"/>
      <c r="F384" s="105"/>
      <c r="G384" s="105"/>
      <c r="H384" s="100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</row>
    <row r="385" spans="1:23" ht="12.75">
      <c r="A385" s="105"/>
      <c r="B385" s="105"/>
      <c r="C385" s="106"/>
      <c r="D385" s="110"/>
      <c r="E385" s="106"/>
      <c r="F385" s="105"/>
      <c r="G385" s="105"/>
      <c r="H385" s="100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</row>
    <row r="386" spans="1:23" ht="12.75">
      <c r="A386" s="105"/>
      <c r="B386" s="105"/>
      <c r="C386" s="106"/>
      <c r="D386" s="110"/>
      <c r="E386" s="106"/>
      <c r="F386" s="105"/>
      <c r="G386" s="105"/>
      <c r="H386" s="100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</row>
    <row r="387" spans="1:23" ht="12.75">
      <c r="A387" s="105"/>
      <c r="B387" s="105"/>
      <c r="C387" s="106"/>
      <c r="D387" s="110"/>
      <c r="E387" s="106"/>
      <c r="F387" s="105"/>
      <c r="G387" s="105"/>
      <c r="H387" s="100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</row>
    <row r="388" spans="1:23" ht="12.75">
      <c r="A388" s="105"/>
      <c r="B388" s="105"/>
      <c r="C388" s="106"/>
      <c r="D388" s="110"/>
      <c r="E388" s="106"/>
      <c r="F388" s="105"/>
      <c r="G388" s="105"/>
      <c r="H388" s="100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</row>
    <row r="389" spans="1:23" ht="12.75">
      <c r="A389" s="105"/>
      <c r="B389" s="105"/>
      <c r="C389" s="106"/>
      <c r="D389" s="110"/>
      <c r="E389" s="106"/>
      <c r="F389" s="105"/>
      <c r="G389" s="105"/>
      <c r="H389" s="100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</row>
    <row r="390" spans="1:23" ht="12.75">
      <c r="A390" s="105"/>
      <c r="B390" s="105"/>
      <c r="C390" s="106"/>
      <c r="D390" s="110"/>
      <c r="E390" s="106"/>
      <c r="F390" s="105"/>
      <c r="G390" s="105"/>
      <c r="H390" s="100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</row>
    <row r="391" spans="1:23" ht="12.75">
      <c r="A391" s="105"/>
      <c r="B391" s="105"/>
      <c r="C391" s="106"/>
      <c r="D391" s="110"/>
      <c r="E391" s="106"/>
      <c r="F391" s="105"/>
      <c r="G391" s="105"/>
      <c r="H391" s="100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</row>
    <row r="392" spans="1:23" ht="12.75">
      <c r="A392" s="105"/>
      <c r="B392" s="105"/>
      <c r="C392" s="106"/>
      <c r="D392" s="110"/>
      <c r="E392" s="106"/>
      <c r="F392" s="105"/>
      <c r="G392" s="105"/>
      <c r="H392" s="100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</row>
    <row r="393" spans="1:23" ht="12.75">
      <c r="A393" s="105"/>
      <c r="B393" s="105"/>
      <c r="C393" s="106"/>
      <c r="D393" s="110"/>
      <c r="E393" s="106"/>
      <c r="F393" s="105"/>
      <c r="G393" s="105"/>
      <c r="H393" s="100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</row>
    <row r="394" spans="1:23" ht="12.75">
      <c r="A394" s="105"/>
      <c r="B394" s="105"/>
      <c r="C394" s="106"/>
      <c r="D394" s="110"/>
      <c r="E394" s="106"/>
      <c r="F394" s="105"/>
      <c r="G394" s="105"/>
      <c r="H394" s="100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</row>
    <row r="395" spans="1:23" ht="12.75">
      <c r="A395" s="105"/>
      <c r="B395" s="105"/>
      <c r="C395" s="106"/>
      <c r="D395" s="110"/>
      <c r="E395" s="106"/>
      <c r="F395" s="105"/>
      <c r="G395" s="105"/>
      <c r="H395" s="100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</row>
    <row r="396" spans="1:23" ht="12.75">
      <c r="A396" s="105"/>
      <c r="B396" s="105"/>
      <c r="C396" s="106"/>
      <c r="D396" s="110"/>
      <c r="E396" s="106"/>
      <c r="F396" s="105"/>
      <c r="G396" s="105"/>
      <c r="H396" s="100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</row>
    <row r="397" spans="1:23" ht="12.75">
      <c r="A397" s="105"/>
      <c r="B397" s="105"/>
      <c r="C397" s="106"/>
      <c r="D397" s="110"/>
      <c r="E397" s="106"/>
      <c r="F397" s="105"/>
      <c r="G397" s="105"/>
      <c r="H397" s="100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</row>
    <row r="398" spans="1:23" ht="12.75">
      <c r="A398" s="105"/>
      <c r="B398" s="105"/>
      <c r="C398" s="106"/>
      <c r="D398" s="110"/>
      <c r="E398" s="106"/>
      <c r="F398" s="105"/>
      <c r="G398" s="105"/>
      <c r="H398" s="100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</row>
    <row r="399" spans="1:23" ht="12.75">
      <c r="A399" s="105"/>
      <c r="B399" s="105"/>
      <c r="C399" s="106"/>
      <c r="D399" s="110"/>
      <c r="E399" s="106"/>
      <c r="F399" s="105"/>
      <c r="G399" s="105"/>
      <c r="H399" s="100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</row>
    <row r="400" spans="1:23" ht="12.75">
      <c r="A400" s="105"/>
      <c r="B400" s="105"/>
      <c r="C400" s="106"/>
      <c r="D400" s="110"/>
      <c r="E400" s="106"/>
      <c r="F400" s="105"/>
      <c r="G400" s="105"/>
      <c r="H400" s="100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</row>
    <row r="401" spans="1:23" ht="12.75">
      <c r="A401" s="105"/>
      <c r="B401" s="105"/>
      <c r="C401" s="106"/>
      <c r="D401" s="110"/>
      <c r="E401" s="106"/>
      <c r="F401" s="105"/>
      <c r="G401" s="105"/>
      <c r="H401" s="100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</row>
    <row r="402" spans="1:23" ht="12.75">
      <c r="A402" s="105"/>
      <c r="B402" s="105"/>
      <c r="C402" s="106"/>
      <c r="D402" s="110"/>
      <c r="E402" s="106"/>
      <c r="F402" s="105"/>
      <c r="G402" s="105"/>
      <c r="H402" s="100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</row>
    <row r="403" spans="1:23" ht="12.75">
      <c r="A403" s="105"/>
      <c r="B403" s="105"/>
      <c r="C403" s="106"/>
      <c r="D403" s="110"/>
      <c r="E403" s="106"/>
      <c r="F403" s="105"/>
      <c r="G403" s="105"/>
      <c r="H403" s="100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</row>
    <row r="404" spans="1:23" ht="12.75">
      <c r="A404" s="105"/>
      <c r="B404" s="105"/>
      <c r="C404" s="106"/>
      <c r="D404" s="110"/>
      <c r="E404" s="106"/>
      <c r="F404" s="105"/>
      <c r="G404" s="105"/>
      <c r="H404" s="100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</row>
    <row r="405" spans="1:23" ht="12.75">
      <c r="A405" s="105"/>
      <c r="B405" s="105"/>
      <c r="C405" s="106"/>
      <c r="D405" s="110"/>
      <c r="E405" s="106"/>
      <c r="F405" s="105"/>
      <c r="G405" s="105"/>
      <c r="H405" s="100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</row>
    <row r="406" spans="1:23" ht="12.75">
      <c r="A406" s="105"/>
      <c r="B406" s="105"/>
      <c r="C406" s="106"/>
      <c r="D406" s="110"/>
      <c r="E406" s="106"/>
      <c r="F406" s="105"/>
      <c r="G406" s="105"/>
      <c r="H406" s="100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</row>
    <row r="407" spans="1:23" ht="12.75">
      <c r="A407" s="105"/>
      <c r="B407" s="105"/>
      <c r="C407" s="106"/>
      <c r="D407" s="110"/>
      <c r="E407" s="106"/>
      <c r="F407" s="105"/>
      <c r="G407" s="105"/>
      <c r="H407" s="100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</row>
    <row r="408" spans="1:23" ht="12.75">
      <c r="A408" s="105"/>
      <c r="B408" s="105"/>
      <c r="C408" s="106"/>
      <c r="D408" s="110"/>
      <c r="E408" s="106"/>
      <c r="F408" s="105"/>
      <c r="G408" s="105"/>
      <c r="H408" s="100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</row>
    <row r="409" spans="1:23" ht="12.75">
      <c r="A409" s="105"/>
      <c r="B409" s="105"/>
      <c r="C409" s="106"/>
      <c r="D409" s="110"/>
      <c r="E409" s="106"/>
      <c r="F409" s="105"/>
      <c r="G409" s="105"/>
      <c r="H409" s="100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</row>
    <row r="410" spans="1:23" ht="12.75">
      <c r="A410" s="105"/>
      <c r="B410" s="105"/>
      <c r="C410" s="106"/>
      <c r="D410" s="110"/>
      <c r="E410" s="106"/>
      <c r="F410" s="105"/>
      <c r="G410" s="105"/>
      <c r="H410" s="100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</row>
    <row r="411" spans="1:23" ht="12.75">
      <c r="A411" s="105"/>
      <c r="B411" s="105"/>
      <c r="C411" s="106"/>
      <c r="D411" s="110"/>
      <c r="E411" s="106"/>
      <c r="F411" s="105"/>
      <c r="G411" s="105"/>
      <c r="H411" s="100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</row>
    <row r="412" spans="1:23" ht="12.75">
      <c r="A412" s="105"/>
      <c r="B412" s="105"/>
      <c r="C412" s="106"/>
      <c r="D412" s="110"/>
      <c r="E412" s="106"/>
      <c r="F412" s="105"/>
      <c r="G412" s="105"/>
      <c r="H412" s="100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</row>
    <row r="413" spans="1:23" ht="12.75">
      <c r="A413" s="105"/>
      <c r="B413" s="105"/>
      <c r="C413" s="106"/>
      <c r="D413" s="110"/>
      <c r="E413" s="106"/>
      <c r="F413" s="105"/>
      <c r="G413" s="105"/>
      <c r="H413" s="100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</row>
    <row r="414" spans="1:23" ht="12.75">
      <c r="A414" s="105"/>
      <c r="B414" s="105"/>
      <c r="C414" s="106"/>
      <c r="D414" s="110"/>
      <c r="E414" s="106"/>
      <c r="F414" s="105"/>
      <c r="G414" s="105"/>
      <c r="H414" s="100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</row>
    <row r="415" spans="1:23" ht="12.75">
      <c r="A415" s="105"/>
      <c r="B415" s="105"/>
      <c r="C415" s="106"/>
      <c r="D415" s="110"/>
      <c r="E415" s="106"/>
      <c r="F415" s="105"/>
      <c r="G415" s="105"/>
      <c r="H415" s="100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</row>
    <row r="416" spans="1:23" ht="12.75">
      <c r="A416" s="105"/>
      <c r="B416" s="105"/>
      <c r="C416" s="106"/>
      <c r="D416" s="110"/>
      <c r="E416" s="106"/>
      <c r="F416" s="105"/>
      <c r="G416" s="105"/>
      <c r="H416" s="100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</row>
    <row r="417" spans="1:23" ht="12.75">
      <c r="A417" s="105"/>
      <c r="B417" s="105"/>
      <c r="C417" s="106"/>
      <c r="D417" s="110"/>
      <c r="E417" s="106"/>
      <c r="F417" s="105"/>
      <c r="G417" s="105"/>
      <c r="H417" s="100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</row>
    <row r="418" spans="1:23" ht="12.75">
      <c r="A418" s="105"/>
      <c r="B418" s="105"/>
      <c r="C418" s="106"/>
      <c r="D418" s="110"/>
      <c r="E418" s="106"/>
      <c r="F418" s="105"/>
      <c r="G418" s="105"/>
      <c r="H418" s="100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</row>
    <row r="419" spans="1:23" ht="12.75">
      <c r="A419" s="105"/>
      <c r="B419" s="105"/>
      <c r="C419" s="106"/>
      <c r="D419" s="110"/>
      <c r="E419" s="106"/>
      <c r="F419" s="105"/>
      <c r="G419" s="105"/>
      <c r="H419" s="100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</row>
    <row r="420" spans="1:23" ht="12.75">
      <c r="A420" s="105"/>
      <c r="B420" s="105"/>
      <c r="C420" s="106"/>
      <c r="D420" s="110"/>
      <c r="E420" s="106"/>
      <c r="F420" s="105"/>
      <c r="G420" s="105"/>
      <c r="H420" s="100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</row>
    <row r="421" spans="1:23" ht="12.75">
      <c r="A421" s="105"/>
      <c r="B421" s="105"/>
      <c r="C421" s="106"/>
      <c r="D421" s="110"/>
      <c r="E421" s="106"/>
      <c r="F421" s="105"/>
      <c r="G421" s="105"/>
      <c r="H421" s="100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</row>
    <row r="422" spans="1:23" ht="12.75">
      <c r="A422" s="105"/>
      <c r="B422" s="105"/>
      <c r="C422" s="106"/>
      <c r="D422" s="110"/>
      <c r="E422" s="106"/>
      <c r="F422" s="105"/>
      <c r="G422" s="105"/>
      <c r="H422" s="100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</row>
    <row r="423" spans="1:23" ht="12.75">
      <c r="A423" s="105"/>
      <c r="B423" s="105"/>
      <c r="C423" s="106"/>
      <c r="D423" s="110"/>
      <c r="E423" s="106"/>
      <c r="F423" s="105"/>
      <c r="G423" s="105"/>
      <c r="H423" s="100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</row>
    <row r="424" spans="1:23" ht="12.75">
      <c r="A424" s="105"/>
      <c r="B424" s="105"/>
      <c r="C424" s="106"/>
      <c r="D424" s="110"/>
      <c r="E424" s="106"/>
      <c r="F424" s="105"/>
      <c r="G424" s="105"/>
      <c r="H424" s="100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</row>
    <row r="425" spans="1:23" ht="12.75">
      <c r="A425" s="105"/>
      <c r="B425" s="105"/>
      <c r="C425" s="106"/>
      <c r="D425" s="110"/>
      <c r="E425" s="106"/>
      <c r="F425" s="105"/>
      <c r="G425" s="105"/>
      <c r="H425" s="100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</row>
    <row r="426" spans="1:23" ht="12.75">
      <c r="A426" s="105"/>
      <c r="B426" s="105"/>
      <c r="C426" s="106"/>
      <c r="D426" s="110"/>
      <c r="E426" s="106"/>
      <c r="F426" s="105"/>
      <c r="G426" s="105"/>
      <c r="H426" s="100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</row>
    <row r="427" spans="1:23" ht="12.75">
      <c r="A427" s="105"/>
      <c r="B427" s="105"/>
      <c r="C427" s="106"/>
      <c r="D427" s="110"/>
      <c r="E427" s="106"/>
      <c r="F427" s="105"/>
      <c r="G427" s="105"/>
      <c r="H427" s="100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</row>
    <row r="428" spans="1:23" ht="12.75">
      <c r="A428" s="105"/>
      <c r="B428" s="105"/>
      <c r="C428" s="106"/>
      <c r="D428" s="110"/>
      <c r="E428" s="106"/>
      <c r="F428" s="105"/>
      <c r="G428" s="105"/>
      <c r="H428" s="100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</row>
    <row r="429" spans="1:23" ht="12.75">
      <c r="A429" s="105"/>
      <c r="B429" s="105"/>
      <c r="C429" s="106"/>
      <c r="D429" s="110"/>
      <c r="E429" s="106"/>
      <c r="F429" s="105"/>
      <c r="G429" s="105"/>
      <c r="H429" s="100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</row>
    <row r="430" spans="1:23" ht="12.75">
      <c r="A430" s="105"/>
      <c r="B430" s="105"/>
      <c r="C430" s="106"/>
      <c r="D430" s="110"/>
      <c r="E430" s="106"/>
      <c r="F430" s="105"/>
      <c r="G430" s="105"/>
      <c r="H430" s="100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</row>
    <row r="431" spans="1:23" ht="12.75">
      <c r="A431" s="105"/>
      <c r="B431" s="105"/>
      <c r="C431" s="106"/>
      <c r="D431" s="110"/>
      <c r="E431" s="106"/>
      <c r="F431" s="105"/>
      <c r="G431" s="105"/>
      <c r="H431" s="100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</row>
    <row r="432" spans="1:23" ht="12.75">
      <c r="A432" s="105"/>
      <c r="B432" s="105"/>
      <c r="C432" s="106"/>
      <c r="D432" s="110"/>
      <c r="E432" s="106"/>
      <c r="F432" s="105"/>
      <c r="G432" s="105"/>
      <c r="H432" s="100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</row>
    <row r="433" spans="1:23" ht="12.75">
      <c r="A433" s="105"/>
      <c r="B433" s="105"/>
      <c r="C433" s="106"/>
      <c r="D433" s="110"/>
      <c r="E433" s="106"/>
      <c r="F433" s="105"/>
      <c r="G433" s="105"/>
      <c r="H433" s="100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</row>
    <row r="434" spans="1:23" ht="12.75">
      <c r="A434" s="105"/>
      <c r="B434" s="105"/>
      <c r="C434" s="106"/>
      <c r="D434" s="110"/>
      <c r="E434" s="106"/>
      <c r="F434" s="105"/>
      <c r="G434" s="105"/>
      <c r="H434" s="100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</row>
    <row r="435" spans="1:23" ht="12.75">
      <c r="A435" s="105"/>
      <c r="B435" s="105"/>
      <c r="C435" s="106"/>
      <c r="D435" s="110"/>
      <c r="E435" s="106"/>
      <c r="F435" s="105"/>
      <c r="G435" s="105"/>
      <c r="H435" s="100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</row>
    <row r="436" spans="1:23" ht="12.75">
      <c r="A436" s="105"/>
      <c r="B436" s="105"/>
      <c r="C436" s="106"/>
      <c r="D436" s="110"/>
      <c r="E436" s="106"/>
      <c r="F436" s="105"/>
      <c r="G436" s="105"/>
      <c r="H436" s="100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</row>
    <row r="437" spans="1:23" ht="12.75">
      <c r="A437" s="105"/>
      <c r="B437" s="105"/>
      <c r="C437" s="106"/>
      <c r="D437" s="110"/>
      <c r="E437" s="106"/>
      <c r="F437" s="105"/>
      <c r="G437" s="105"/>
      <c r="H437" s="100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</row>
    <row r="438" spans="1:23" ht="12.75">
      <c r="A438" s="105"/>
      <c r="B438" s="105"/>
      <c r="C438" s="106"/>
      <c r="D438" s="110"/>
      <c r="E438" s="106"/>
      <c r="F438" s="105"/>
      <c r="G438" s="105"/>
      <c r="H438" s="100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</row>
    <row r="439" spans="1:23" ht="12.75">
      <c r="A439" s="105"/>
      <c r="B439" s="105"/>
      <c r="C439" s="106"/>
      <c r="D439" s="110"/>
      <c r="E439" s="106"/>
      <c r="F439" s="105"/>
      <c r="G439" s="105"/>
      <c r="H439" s="100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</row>
    <row r="440" spans="1:23" ht="12.75">
      <c r="A440" s="105"/>
      <c r="B440" s="105"/>
      <c r="C440" s="106"/>
      <c r="D440" s="110"/>
      <c r="E440" s="106"/>
      <c r="F440" s="105"/>
      <c r="G440" s="105"/>
      <c r="H440" s="100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</row>
    <row r="441" spans="1:23" ht="12.75">
      <c r="A441" s="105"/>
      <c r="B441" s="105"/>
      <c r="C441" s="106"/>
      <c r="D441" s="110"/>
      <c r="E441" s="106"/>
      <c r="F441" s="105"/>
      <c r="G441" s="105"/>
      <c r="H441" s="100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</row>
    <row r="442" spans="1:23" ht="12.75">
      <c r="A442" s="105"/>
      <c r="B442" s="105"/>
      <c r="C442" s="106"/>
      <c r="D442" s="110"/>
      <c r="E442" s="106"/>
      <c r="F442" s="105"/>
      <c r="G442" s="105"/>
      <c r="H442" s="100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</row>
    <row r="443" spans="1:23" ht="12.75">
      <c r="A443" s="105"/>
      <c r="B443" s="105"/>
      <c r="C443" s="106"/>
      <c r="D443" s="110"/>
      <c r="E443" s="106"/>
      <c r="F443" s="105"/>
      <c r="G443" s="105"/>
      <c r="H443" s="100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</row>
    <row r="444" spans="1:23" ht="12.75">
      <c r="A444" s="105"/>
      <c r="B444" s="105"/>
      <c r="C444" s="106"/>
      <c r="D444" s="110"/>
      <c r="E444" s="106"/>
      <c r="F444" s="105"/>
      <c r="G444" s="105"/>
      <c r="H444" s="100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</row>
    <row r="445" spans="1:23" ht="12.75">
      <c r="A445" s="105"/>
      <c r="B445" s="105"/>
      <c r="C445" s="106"/>
      <c r="D445" s="110"/>
      <c r="E445" s="106"/>
      <c r="F445" s="105"/>
      <c r="G445" s="105"/>
      <c r="H445" s="100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</row>
    <row r="446" spans="1:23" ht="12.75">
      <c r="A446" s="105"/>
      <c r="B446" s="105"/>
      <c r="C446" s="106"/>
      <c r="D446" s="110"/>
      <c r="E446" s="106"/>
      <c r="F446" s="105"/>
      <c r="G446" s="105"/>
      <c r="H446" s="100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</row>
    <row r="447" spans="1:23" ht="12.75">
      <c r="A447" s="105"/>
      <c r="B447" s="105"/>
      <c r="C447" s="106"/>
      <c r="D447" s="110"/>
      <c r="E447" s="106"/>
      <c r="F447" s="105"/>
      <c r="G447" s="105"/>
      <c r="H447" s="100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</row>
    <row r="448" spans="1:23" ht="12.75">
      <c r="A448" s="105"/>
      <c r="B448" s="105"/>
      <c r="C448" s="106"/>
      <c r="D448" s="110"/>
      <c r="E448" s="106"/>
      <c r="F448" s="105"/>
      <c r="G448" s="105"/>
      <c r="H448" s="100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</row>
    <row r="449" spans="1:23" ht="12.75">
      <c r="A449" s="105"/>
      <c r="B449" s="105"/>
      <c r="C449" s="106"/>
      <c r="D449" s="110"/>
      <c r="E449" s="106"/>
      <c r="F449" s="105"/>
      <c r="G449" s="105"/>
      <c r="H449" s="100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</row>
    <row r="450" spans="1:23" ht="12.75">
      <c r="A450" s="105"/>
      <c r="B450" s="105"/>
      <c r="C450" s="106"/>
      <c r="D450" s="110"/>
      <c r="E450" s="106"/>
      <c r="F450" s="105"/>
      <c r="G450" s="105"/>
      <c r="H450" s="100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</row>
    <row r="451" spans="1:23" ht="12.75">
      <c r="A451" s="105"/>
      <c r="B451" s="105"/>
      <c r="C451" s="106"/>
      <c r="D451" s="110"/>
      <c r="E451" s="106"/>
      <c r="F451" s="105"/>
      <c r="G451" s="105"/>
      <c r="H451" s="100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</row>
    <row r="452" spans="1:23" ht="12.75">
      <c r="A452" s="105"/>
      <c r="B452" s="105"/>
      <c r="C452" s="106"/>
      <c r="D452" s="110"/>
      <c r="E452" s="106"/>
      <c r="F452" s="105"/>
      <c r="G452" s="105"/>
      <c r="H452" s="100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</row>
    <row r="453" spans="1:23" ht="12.75">
      <c r="A453" s="105"/>
      <c r="B453" s="105"/>
      <c r="C453" s="106"/>
      <c r="D453" s="110"/>
      <c r="E453" s="106"/>
      <c r="F453" s="105"/>
      <c r="G453" s="105"/>
      <c r="H453" s="100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</row>
    <row r="454" spans="1:23" ht="12.75">
      <c r="A454" s="105"/>
      <c r="B454" s="105"/>
      <c r="C454" s="106"/>
      <c r="D454" s="110"/>
      <c r="E454" s="106"/>
      <c r="F454" s="105"/>
      <c r="G454" s="105"/>
      <c r="H454" s="100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</row>
    <row r="455" spans="1:23" ht="12.75">
      <c r="A455" s="105"/>
      <c r="B455" s="105"/>
      <c r="C455" s="106"/>
      <c r="D455" s="110"/>
      <c r="E455" s="106"/>
      <c r="F455" s="105"/>
      <c r="G455" s="105"/>
      <c r="H455" s="100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</row>
    <row r="456" spans="1:23" ht="12.75">
      <c r="A456" s="105"/>
      <c r="B456" s="105"/>
      <c r="C456" s="106"/>
      <c r="D456" s="110"/>
      <c r="E456" s="106"/>
      <c r="F456" s="105"/>
      <c r="G456" s="105"/>
      <c r="H456" s="100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</row>
    <row r="457" spans="1:23" ht="12.75">
      <c r="A457" s="105"/>
      <c r="B457" s="105"/>
      <c r="C457" s="106"/>
      <c r="D457" s="110"/>
      <c r="E457" s="106"/>
      <c r="F457" s="105"/>
      <c r="G457" s="105"/>
      <c r="H457" s="100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</row>
    <row r="458" spans="1:23" ht="12.75">
      <c r="A458" s="105"/>
      <c r="B458" s="105"/>
      <c r="C458" s="106"/>
      <c r="D458" s="110"/>
      <c r="E458" s="106"/>
      <c r="F458" s="105"/>
      <c r="G458" s="105"/>
      <c r="H458" s="100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</row>
    <row r="459" spans="1:23" ht="12.75">
      <c r="A459" s="105"/>
      <c r="B459" s="105"/>
      <c r="C459" s="106"/>
      <c r="D459" s="110"/>
      <c r="E459" s="106"/>
      <c r="F459" s="105"/>
      <c r="G459" s="105"/>
      <c r="H459" s="100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</row>
    <row r="460" spans="1:23" ht="12.75">
      <c r="A460" s="105"/>
      <c r="B460" s="105"/>
      <c r="C460" s="106"/>
      <c r="D460" s="110"/>
      <c r="E460" s="106"/>
      <c r="F460" s="105"/>
      <c r="G460" s="105"/>
      <c r="H460" s="100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</row>
    <row r="461" spans="1:23" ht="12.75">
      <c r="A461" s="105"/>
      <c r="B461" s="105"/>
      <c r="C461" s="106"/>
      <c r="D461" s="110"/>
      <c r="E461" s="106"/>
      <c r="F461" s="105"/>
      <c r="G461" s="105"/>
      <c r="H461" s="100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</row>
    <row r="462" spans="1:23" ht="12.75">
      <c r="A462" s="105"/>
      <c r="B462" s="105"/>
      <c r="C462" s="106"/>
      <c r="D462" s="110"/>
      <c r="E462" s="106"/>
      <c r="F462" s="105"/>
      <c r="G462" s="105"/>
      <c r="H462" s="100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</row>
    <row r="463" spans="1:23" ht="12.75">
      <c r="A463" s="105"/>
      <c r="B463" s="105"/>
      <c r="C463" s="106"/>
      <c r="D463" s="110"/>
      <c r="E463" s="106"/>
      <c r="F463" s="105"/>
      <c r="G463" s="105"/>
      <c r="H463" s="100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</row>
    <row r="464" spans="1:23" ht="12.75">
      <c r="A464" s="105"/>
      <c r="B464" s="105"/>
      <c r="C464" s="106"/>
      <c r="D464" s="110"/>
      <c r="E464" s="106"/>
      <c r="F464" s="105"/>
      <c r="G464" s="105"/>
      <c r="H464" s="100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</row>
    <row r="465" spans="1:23" ht="12.75">
      <c r="A465" s="105"/>
      <c r="B465" s="105"/>
      <c r="C465" s="106"/>
      <c r="D465" s="110"/>
      <c r="E465" s="106"/>
      <c r="F465" s="105"/>
      <c r="G465" s="105"/>
      <c r="H465" s="100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</row>
    <row r="466" spans="1:23" ht="12.75">
      <c r="A466" s="105"/>
      <c r="B466" s="105"/>
      <c r="C466" s="106"/>
      <c r="D466" s="110"/>
      <c r="E466" s="106"/>
      <c r="F466" s="105"/>
      <c r="G466" s="105"/>
      <c r="H466" s="100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</row>
    <row r="467" spans="1:23" ht="12.75">
      <c r="A467" s="105"/>
      <c r="B467" s="105"/>
      <c r="C467" s="106"/>
      <c r="D467" s="110"/>
      <c r="E467" s="106"/>
      <c r="F467" s="105"/>
      <c r="G467" s="105"/>
      <c r="H467" s="100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</row>
    <row r="468" spans="1:23" ht="12.75">
      <c r="A468" s="105"/>
      <c r="B468" s="105"/>
      <c r="C468" s="106"/>
      <c r="D468" s="110"/>
      <c r="E468" s="106"/>
      <c r="F468" s="105"/>
      <c r="G468" s="105"/>
      <c r="H468" s="100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</row>
    <row r="469" spans="1:23" ht="12.75">
      <c r="A469" s="105"/>
      <c r="B469" s="105"/>
      <c r="C469" s="106"/>
      <c r="D469" s="110"/>
      <c r="E469" s="106"/>
      <c r="F469" s="105"/>
      <c r="G469" s="105"/>
      <c r="H469" s="100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</row>
    <row r="470" spans="1:23" ht="12.75">
      <c r="A470" s="105"/>
      <c r="B470" s="105"/>
      <c r="C470" s="106"/>
      <c r="D470" s="110"/>
      <c r="E470" s="106"/>
      <c r="F470" s="105"/>
      <c r="G470" s="105"/>
      <c r="H470" s="100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</row>
    <row r="471" spans="1:23" ht="12.75">
      <c r="A471" s="105"/>
      <c r="B471" s="105"/>
      <c r="C471" s="106"/>
      <c r="D471" s="110"/>
      <c r="E471" s="106"/>
      <c r="F471" s="105"/>
      <c r="G471" s="105"/>
      <c r="H471" s="100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</row>
    <row r="472" spans="1:23" ht="12.75">
      <c r="A472" s="105"/>
      <c r="B472" s="105"/>
      <c r="C472" s="106"/>
      <c r="D472" s="110"/>
      <c r="E472" s="106"/>
      <c r="F472" s="105"/>
      <c r="G472" s="105"/>
      <c r="H472" s="100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</row>
    <row r="473" spans="1:23" ht="12.75">
      <c r="A473" s="105"/>
      <c r="B473" s="105"/>
      <c r="C473" s="106"/>
      <c r="D473" s="110"/>
      <c r="E473" s="106"/>
      <c r="F473" s="105"/>
      <c r="G473" s="105"/>
      <c r="H473" s="100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</row>
    <row r="474" spans="1:23" ht="12.75">
      <c r="A474" s="105"/>
      <c r="B474" s="105"/>
      <c r="C474" s="106"/>
      <c r="D474" s="110"/>
      <c r="E474" s="106"/>
      <c r="F474" s="105"/>
      <c r="G474" s="105"/>
      <c r="H474" s="100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</row>
    <row r="475" spans="1:23" ht="12.75">
      <c r="A475" s="105"/>
      <c r="B475" s="105"/>
      <c r="C475" s="106"/>
      <c r="D475" s="110"/>
      <c r="E475" s="106"/>
      <c r="F475" s="105"/>
      <c r="G475" s="105"/>
      <c r="H475" s="100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</row>
    <row r="476" spans="1:23" ht="12.75">
      <c r="A476" s="105"/>
      <c r="B476" s="105"/>
      <c r="C476" s="106"/>
      <c r="D476" s="110"/>
      <c r="E476" s="106"/>
      <c r="F476" s="105"/>
      <c r="G476" s="105"/>
      <c r="H476" s="100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</row>
    <row r="477" spans="1:23" ht="12.75">
      <c r="A477" s="105"/>
      <c r="B477" s="105"/>
      <c r="C477" s="106"/>
      <c r="D477" s="110"/>
      <c r="E477" s="106"/>
      <c r="F477" s="105"/>
      <c r="G477" s="105"/>
      <c r="H477" s="100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</row>
    <row r="478" spans="1:23" ht="12.75">
      <c r="A478" s="105"/>
      <c r="B478" s="105"/>
      <c r="C478" s="106"/>
      <c r="D478" s="110"/>
      <c r="E478" s="106"/>
      <c r="F478" s="105"/>
      <c r="G478" s="105"/>
      <c r="H478" s="100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</row>
    <row r="479" spans="1:23" ht="12.75">
      <c r="A479" s="105"/>
      <c r="B479" s="105"/>
      <c r="C479" s="106"/>
      <c r="D479" s="110"/>
      <c r="E479" s="106"/>
      <c r="F479" s="105"/>
      <c r="G479" s="105"/>
      <c r="H479" s="100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</row>
    <row r="480" spans="1:23" ht="12.75">
      <c r="A480" s="105"/>
      <c r="B480" s="105"/>
      <c r="C480" s="106"/>
      <c r="D480" s="110"/>
      <c r="E480" s="106"/>
      <c r="F480" s="105"/>
      <c r="G480" s="105"/>
      <c r="H480" s="100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</row>
    <row r="481" spans="1:23" ht="12.75">
      <c r="A481" s="105"/>
      <c r="B481" s="105"/>
      <c r="C481" s="106"/>
      <c r="D481" s="110"/>
      <c r="E481" s="106"/>
      <c r="F481" s="105"/>
      <c r="G481" s="105"/>
      <c r="H481" s="100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</row>
    <row r="482" spans="1:23" ht="12.75">
      <c r="A482" s="105"/>
      <c r="B482" s="105"/>
      <c r="C482" s="106"/>
      <c r="D482" s="110"/>
      <c r="E482" s="106"/>
      <c r="F482" s="105"/>
      <c r="G482" s="105"/>
      <c r="H482" s="100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</row>
    <row r="483" spans="1:23" ht="12.75">
      <c r="A483" s="105"/>
      <c r="B483" s="105"/>
      <c r="C483" s="106"/>
      <c r="D483" s="110"/>
      <c r="E483" s="106"/>
      <c r="F483" s="105"/>
      <c r="G483" s="105"/>
      <c r="H483" s="100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</row>
    <row r="484" spans="1:23" ht="12.75">
      <c r="A484" s="105"/>
      <c r="B484" s="105"/>
      <c r="C484" s="106"/>
      <c r="D484" s="110"/>
      <c r="E484" s="106"/>
      <c r="F484" s="105"/>
      <c r="G484" s="105"/>
      <c r="H484" s="100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</row>
    <row r="485" spans="1:23" ht="12.75">
      <c r="A485" s="105"/>
      <c r="B485" s="105"/>
      <c r="C485" s="106"/>
      <c r="D485" s="110"/>
      <c r="E485" s="106"/>
      <c r="F485" s="105"/>
      <c r="G485" s="105"/>
      <c r="H485" s="100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</row>
    <row r="486" spans="1:23" ht="12.75">
      <c r="A486" s="105"/>
      <c r="B486" s="105"/>
      <c r="C486" s="106"/>
      <c r="D486" s="110"/>
      <c r="E486" s="106"/>
      <c r="F486" s="105"/>
      <c r="G486" s="105"/>
      <c r="H486" s="100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</row>
    <row r="487" spans="1:23" ht="12.75">
      <c r="A487" s="105"/>
      <c r="B487" s="105"/>
      <c r="C487" s="106"/>
      <c r="D487" s="110"/>
      <c r="E487" s="106"/>
      <c r="F487" s="105"/>
      <c r="G487" s="105"/>
      <c r="H487" s="100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</row>
    <row r="488" spans="1:23" ht="12.75">
      <c r="A488" s="105"/>
      <c r="B488" s="105"/>
      <c r="C488" s="106"/>
      <c r="D488" s="110"/>
      <c r="E488" s="106"/>
      <c r="F488" s="105"/>
      <c r="G488" s="105"/>
      <c r="H488" s="100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</row>
    <row r="489" spans="1:23" ht="12.75">
      <c r="A489" s="105"/>
      <c r="B489" s="105"/>
      <c r="C489" s="106"/>
      <c r="D489" s="110"/>
      <c r="E489" s="106"/>
      <c r="F489" s="105"/>
      <c r="G489" s="105"/>
      <c r="H489" s="100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</row>
    <row r="490" spans="1:23" ht="12.75">
      <c r="A490" s="105"/>
      <c r="B490" s="105"/>
      <c r="C490" s="106"/>
      <c r="D490" s="110"/>
      <c r="E490" s="106"/>
      <c r="F490" s="105"/>
      <c r="G490" s="105"/>
      <c r="H490" s="100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</row>
    <row r="491" spans="1:23" ht="12.75">
      <c r="A491" s="105"/>
      <c r="B491" s="105"/>
      <c r="C491" s="106"/>
      <c r="D491" s="110"/>
      <c r="E491" s="106"/>
      <c r="F491" s="105"/>
      <c r="G491" s="105"/>
      <c r="H491" s="100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</row>
    <row r="492" spans="1:23" ht="12.75">
      <c r="A492" s="105"/>
      <c r="B492" s="105"/>
      <c r="C492" s="106"/>
      <c r="D492" s="110"/>
      <c r="E492" s="106"/>
      <c r="F492" s="105"/>
      <c r="G492" s="105"/>
      <c r="H492" s="100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</row>
    <row r="493" spans="1:23" ht="12.75">
      <c r="A493" s="105"/>
      <c r="B493" s="105"/>
      <c r="C493" s="106"/>
      <c r="D493" s="110"/>
      <c r="E493" s="106"/>
      <c r="F493" s="105"/>
      <c r="G493" s="105"/>
      <c r="H493" s="100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</row>
    <row r="494" spans="1:23" ht="12.75">
      <c r="A494" s="105"/>
      <c r="B494" s="105"/>
      <c r="C494" s="106"/>
      <c r="D494" s="110"/>
      <c r="E494" s="106"/>
      <c r="F494" s="105"/>
      <c r="G494" s="105"/>
      <c r="H494" s="100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</row>
    <row r="495" spans="1:23" ht="12.75">
      <c r="A495" s="105"/>
      <c r="B495" s="105"/>
      <c r="C495" s="106"/>
      <c r="D495" s="110"/>
      <c r="E495" s="106"/>
      <c r="F495" s="105"/>
      <c r="G495" s="105"/>
      <c r="H495" s="100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</row>
    <row r="496" spans="1:23" ht="12.75">
      <c r="A496" s="105"/>
      <c r="B496" s="105"/>
      <c r="C496" s="106"/>
      <c r="D496" s="110"/>
      <c r="E496" s="106"/>
      <c r="F496" s="105"/>
      <c r="G496" s="105"/>
      <c r="H496" s="100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</row>
    <row r="497" spans="1:23" ht="12.75">
      <c r="A497" s="105"/>
      <c r="B497" s="105"/>
      <c r="C497" s="106"/>
      <c r="D497" s="110"/>
      <c r="E497" s="106"/>
      <c r="F497" s="105"/>
      <c r="G497" s="105"/>
      <c r="H497" s="100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</row>
    <row r="498" spans="1:23" ht="12.75">
      <c r="A498" s="105"/>
      <c r="B498" s="105"/>
      <c r="C498" s="106"/>
      <c r="D498" s="110"/>
      <c r="E498" s="106"/>
      <c r="F498" s="105"/>
      <c r="G498" s="105"/>
      <c r="H498" s="100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</row>
    <row r="499" spans="1:23" ht="12.75">
      <c r="A499" s="105"/>
      <c r="B499" s="105"/>
      <c r="C499" s="106"/>
      <c r="D499" s="110"/>
      <c r="E499" s="106"/>
      <c r="F499" s="105"/>
      <c r="G499" s="105"/>
      <c r="H499" s="100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</row>
    <row r="500" spans="1:23" ht="12.75">
      <c r="A500" s="105"/>
      <c r="B500" s="105"/>
      <c r="C500" s="106"/>
      <c r="D500" s="110"/>
      <c r="E500" s="106"/>
      <c r="F500" s="105"/>
      <c r="G500" s="105"/>
      <c r="H500" s="100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</row>
    <row r="501" spans="1:23" ht="12.75">
      <c r="A501" s="105"/>
      <c r="B501" s="105"/>
      <c r="C501" s="106"/>
      <c r="D501" s="110"/>
      <c r="E501" s="106"/>
      <c r="F501" s="105"/>
      <c r="G501" s="105"/>
      <c r="H501" s="100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</row>
    <row r="502" spans="1:23" ht="12.75">
      <c r="A502" s="105"/>
      <c r="B502" s="105"/>
      <c r="C502" s="106"/>
      <c r="D502" s="110"/>
      <c r="E502" s="106"/>
      <c r="F502" s="105"/>
      <c r="G502" s="105"/>
      <c r="H502" s="100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</row>
    <row r="503" spans="1:23" ht="12.75">
      <c r="A503" s="105"/>
      <c r="B503" s="105"/>
      <c r="C503" s="106"/>
      <c r="D503" s="110"/>
      <c r="E503" s="106"/>
      <c r="F503" s="105"/>
      <c r="G503" s="105"/>
      <c r="H503" s="100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</row>
    <row r="504" spans="1:23" ht="12.75">
      <c r="A504" s="105"/>
      <c r="B504" s="105"/>
      <c r="C504" s="106"/>
      <c r="D504" s="110"/>
      <c r="E504" s="106"/>
      <c r="F504" s="105"/>
      <c r="G504" s="105"/>
      <c r="H504" s="100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</row>
    <row r="505" spans="1:23" ht="12.75">
      <c r="A505" s="105"/>
      <c r="B505" s="105"/>
      <c r="C505" s="106"/>
      <c r="D505" s="110"/>
      <c r="E505" s="106"/>
      <c r="F505" s="105"/>
      <c r="G505" s="105"/>
      <c r="H505" s="100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</row>
    <row r="506" spans="1:23" ht="12.75">
      <c r="A506" s="105"/>
      <c r="B506" s="105"/>
      <c r="C506" s="106"/>
      <c r="D506" s="110"/>
      <c r="E506" s="106"/>
      <c r="F506" s="105"/>
      <c r="G506" s="105"/>
      <c r="H506" s="100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</row>
    <row r="507" spans="1:23" ht="12.75">
      <c r="A507" s="105"/>
      <c r="B507" s="105"/>
      <c r="C507" s="106"/>
      <c r="D507" s="110"/>
      <c r="E507" s="106"/>
      <c r="F507" s="105"/>
      <c r="G507" s="105"/>
      <c r="H507" s="100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</row>
    <row r="508" spans="1:23" ht="12.75">
      <c r="A508" s="105"/>
      <c r="B508" s="105"/>
      <c r="C508" s="106"/>
      <c r="D508" s="110"/>
      <c r="E508" s="106"/>
      <c r="F508" s="105"/>
      <c r="G508" s="105"/>
      <c r="H508" s="100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</row>
    <row r="509" spans="1:23" ht="12.75">
      <c r="A509" s="105"/>
      <c r="B509" s="105"/>
      <c r="C509" s="106"/>
      <c r="D509" s="110"/>
      <c r="E509" s="106"/>
      <c r="F509" s="105"/>
      <c r="G509" s="105"/>
      <c r="H509" s="100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</row>
    <row r="510" spans="1:23" ht="12.75">
      <c r="A510" s="105"/>
      <c r="B510" s="105"/>
      <c r="C510" s="106"/>
      <c r="D510" s="110"/>
      <c r="E510" s="106"/>
      <c r="F510" s="105"/>
      <c r="G510" s="105"/>
      <c r="H510" s="100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</row>
    <row r="511" spans="1:23" ht="12.75">
      <c r="A511" s="105"/>
      <c r="B511" s="105"/>
      <c r="C511" s="106"/>
      <c r="D511" s="110"/>
      <c r="E511" s="106"/>
      <c r="F511" s="105"/>
      <c r="G511" s="105"/>
      <c r="H511" s="100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</row>
    <row r="512" spans="1:23" ht="12.75">
      <c r="A512" s="105"/>
      <c r="B512" s="105"/>
      <c r="C512" s="106"/>
      <c r="D512" s="110"/>
      <c r="E512" s="106"/>
      <c r="F512" s="105"/>
      <c r="G512" s="105"/>
      <c r="H512" s="100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</row>
    <row r="513" spans="1:23" ht="12.75">
      <c r="A513" s="105"/>
      <c r="B513" s="105"/>
      <c r="C513" s="106"/>
      <c r="D513" s="110"/>
      <c r="E513" s="106"/>
      <c r="F513" s="105"/>
      <c r="G513" s="105"/>
      <c r="H513" s="100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</row>
    <row r="514" spans="1:23" ht="12.75">
      <c r="A514" s="105"/>
      <c r="B514" s="105"/>
      <c r="C514" s="106"/>
      <c r="D514" s="110"/>
      <c r="E514" s="106"/>
      <c r="F514" s="105"/>
      <c r="G514" s="105"/>
      <c r="H514" s="100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</row>
    <row r="515" spans="1:23" ht="12.75">
      <c r="A515" s="105"/>
      <c r="B515" s="105"/>
      <c r="C515" s="106"/>
      <c r="D515" s="110"/>
      <c r="E515" s="106"/>
      <c r="F515" s="105"/>
      <c r="G515" s="105"/>
      <c r="H515" s="100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</row>
    <row r="516" spans="1:23" ht="12.75">
      <c r="A516" s="105"/>
      <c r="B516" s="105"/>
      <c r="C516" s="106"/>
      <c r="D516" s="110"/>
      <c r="E516" s="106"/>
      <c r="F516" s="105"/>
      <c r="G516" s="105"/>
      <c r="H516" s="100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</row>
    <row r="517" spans="1:23" ht="12.75">
      <c r="A517" s="105"/>
      <c r="B517" s="105"/>
      <c r="C517" s="106"/>
      <c r="D517" s="110"/>
      <c r="E517" s="106"/>
      <c r="F517" s="105"/>
      <c r="G517" s="105"/>
      <c r="H517" s="100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</row>
    <row r="518" spans="1:23" ht="12.75">
      <c r="A518" s="105"/>
      <c r="B518" s="105"/>
      <c r="C518" s="106"/>
      <c r="D518" s="110"/>
      <c r="E518" s="106"/>
      <c r="F518" s="105"/>
      <c r="G518" s="105"/>
      <c r="H518" s="100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</row>
    <row r="519" spans="1:23" ht="12.75">
      <c r="A519" s="105"/>
      <c r="B519" s="105"/>
      <c r="C519" s="106"/>
      <c r="D519" s="110"/>
      <c r="E519" s="106"/>
      <c r="F519" s="105"/>
      <c r="G519" s="105"/>
      <c r="H519" s="100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</row>
    <row r="520" spans="1:23" ht="12.75">
      <c r="A520" s="105"/>
      <c r="B520" s="105"/>
      <c r="C520" s="106"/>
      <c r="D520" s="110"/>
      <c r="E520" s="106"/>
      <c r="F520" s="105"/>
      <c r="G520" s="105"/>
      <c r="H520" s="100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</row>
    <row r="521" spans="1:23" ht="12.75">
      <c r="A521" s="105"/>
      <c r="B521" s="105"/>
      <c r="C521" s="106"/>
      <c r="D521" s="110"/>
      <c r="E521" s="106"/>
      <c r="F521" s="105"/>
      <c r="G521" s="105"/>
      <c r="H521" s="100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</row>
    <row r="522" spans="1:23" ht="12.75">
      <c r="A522" s="105"/>
      <c r="B522" s="105"/>
      <c r="C522" s="106"/>
      <c r="D522" s="110"/>
      <c r="E522" s="106"/>
      <c r="F522" s="105"/>
      <c r="G522" s="105"/>
      <c r="H522" s="100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</row>
    <row r="523" spans="1:23" ht="12.75">
      <c r="A523" s="105"/>
      <c r="B523" s="105"/>
      <c r="C523" s="106"/>
      <c r="D523" s="110"/>
      <c r="E523" s="106"/>
      <c r="F523" s="105"/>
      <c r="G523" s="105"/>
      <c r="H523" s="100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</row>
    <row r="524" spans="1:23" ht="12.75">
      <c r="A524" s="105"/>
      <c r="B524" s="105"/>
      <c r="C524" s="106"/>
      <c r="D524" s="110"/>
      <c r="E524" s="106"/>
      <c r="F524" s="105"/>
      <c r="G524" s="105"/>
      <c r="H524" s="100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</row>
    <row r="525" spans="1:23" ht="12.75">
      <c r="A525" s="105"/>
      <c r="B525" s="105"/>
      <c r="C525" s="106"/>
      <c r="D525" s="110"/>
      <c r="E525" s="106"/>
      <c r="F525" s="105"/>
      <c r="G525" s="105"/>
      <c r="H525" s="100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</row>
    <row r="526" spans="1:23" ht="12.75">
      <c r="A526" s="105"/>
      <c r="B526" s="105"/>
      <c r="C526" s="106"/>
      <c r="D526" s="110"/>
      <c r="E526" s="106"/>
      <c r="F526" s="105"/>
      <c r="G526" s="105"/>
      <c r="H526" s="100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</row>
    <row r="527" spans="1:23" ht="12.75">
      <c r="A527" s="105"/>
      <c r="B527" s="105"/>
      <c r="C527" s="106"/>
      <c r="D527" s="110"/>
      <c r="E527" s="106"/>
      <c r="F527" s="105"/>
      <c r="G527" s="105"/>
      <c r="H527" s="100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</row>
    <row r="528" spans="1:23" ht="12.75">
      <c r="A528" s="105"/>
      <c r="B528" s="105"/>
      <c r="C528" s="106"/>
      <c r="D528" s="110"/>
      <c r="E528" s="106"/>
      <c r="F528" s="105"/>
      <c r="G528" s="105"/>
      <c r="H528" s="100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</row>
    <row r="529" spans="1:23" ht="12.75">
      <c r="A529" s="105"/>
      <c r="B529" s="105"/>
      <c r="C529" s="106"/>
      <c r="D529" s="110"/>
      <c r="E529" s="106"/>
      <c r="F529" s="105"/>
      <c r="G529" s="105"/>
      <c r="H529" s="100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</row>
    <row r="530" spans="1:23" ht="12.75">
      <c r="A530" s="105"/>
      <c r="B530" s="105"/>
      <c r="C530" s="106"/>
      <c r="D530" s="110"/>
      <c r="E530" s="106"/>
      <c r="F530" s="105"/>
      <c r="G530" s="105"/>
      <c r="H530" s="100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</row>
    <row r="531" spans="1:23" ht="12.75">
      <c r="A531" s="105"/>
      <c r="B531" s="105"/>
      <c r="C531" s="106"/>
      <c r="D531" s="110"/>
      <c r="E531" s="106"/>
      <c r="F531" s="105"/>
      <c r="G531" s="105"/>
      <c r="H531" s="100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</row>
    <row r="532" spans="1:23" ht="12.75">
      <c r="A532" s="105"/>
      <c r="B532" s="105"/>
      <c r="C532" s="106"/>
      <c r="D532" s="110"/>
      <c r="E532" s="106"/>
      <c r="F532" s="105"/>
      <c r="G532" s="105"/>
      <c r="H532" s="100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</row>
    <row r="533" spans="1:23" ht="12.75">
      <c r="A533" s="105"/>
      <c r="B533" s="105"/>
      <c r="C533" s="106"/>
      <c r="D533" s="110"/>
      <c r="E533" s="106"/>
      <c r="F533" s="105"/>
      <c r="G533" s="105"/>
      <c r="H533" s="100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</row>
    <row r="534" spans="1:23" ht="12.75">
      <c r="A534" s="105"/>
      <c r="B534" s="105"/>
      <c r="C534" s="106"/>
      <c r="D534" s="110"/>
      <c r="E534" s="106"/>
      <c r="F534" s="105"/>
      <c r="G534" s="105"/>
      <c r="H534" s="100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</row>
    <row r="535" spans="1:23" ht="12.75">
      <c r="A535" s="105"/>
      <c r="B535" s="105"/>
      <c r="C535" s="106"/>
      <c r="D535" s="110"/>
      <c r="E535" s="106"/>
      <c r="F535" s="105"/>
      <c r="G535" s="105"/>
      <c r="H535" s="100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</row>
    <row r="536" spans="1:23" ht="12.75">
      <c r="A536" s="105"/>
      <c r="B536" s="105"/>
      <c r="C536" s="106"/>
      <c r="D536" s="110"/>
      <c r="E536" s="106"/>
      <c r="F536" s="105"/>
      <c r="G536" s="105"/>
      <c r="H536" s="100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</row>
    <row r="537" spans="1:23" ht="12.75">
      <c r="A537" s="105"/>
      <c r="B537" s="105"/>
      <c r="C537" s="106"/>
      <c r="D537" s="110"/>
      <c r="E537" s="106"/>
      <c r="F537" s="105"/>
      <c r="G537" s="105"/>
      <c r="H537" s="100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</row>
    <row r="538" spans="1:23" ht="12.75">
      <c r="A538" s="105"/>
      <c r="B538" s="105"/>
      <c r="C538" s="106"/>
      <c r="D538" s="110"/>
      <c r="E538" s="106"/>
      <c r="F538" s="105"/>
      <c r="G538" s="105"/>
      <c r="H538" s="100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</row>
    <row r="539" spans="1:23" ht="12.75">
      <c r="A539" s="105"/>
      <c r="B539" s="105"/>
      <c r="C539" s="106"/>
      <c r="D539" s="110"/>
      <c r="E539" s="106"/>
      <c r="F539" s="105"/>
      <c r="G539" s="105"/>
      <c r="H539" s="100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</row>
    <row r="540" spans="1:23" ht="12.75">
      <c r="A540" s="105"/>
      <c r="B540" s="105"/>
      <c r="C540" s="106"/>
      <c r="D540" s="110"/>
      <c r="E540" s="106"/>
      <c r="F540" s="105"/>
      <c r="G540" s="105"/>
      <c r="H540" s="100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</row>
    <row r="541" spans="1:23" ht="12.75">
      <c r="A541" s="105"/>
      <c r="B541" s="105"/>
      <c r="C541" s="106"/>
      <c r="D541" s="110"/>
      <c r="E541" s="106"/>
      <c r="F541" s="105"/>
      <c r="G541" s="105"/>
      <c r="H541" s="100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</row>
    <row r="542" spans="1:23" ht="12.75">
      <c r="A542" s="105"/>
      <c r="B542" s="105"/>
      <c r="C542" s="106"/>
      <c r="D542" s="110"/>
      <c r="E542" s="106"/>
      <c r="F542" s="105"/>
      <c r="G542" s="105"/>
      <c r="H542" s="100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</row>
    <row r="543" spans="1:23" ht="12.75">
      <c r="A543" s="105"/>
      <c r="B543" s="105"/>
      <c r="C543" s="106"/>
      <c r="D543" s="110"/>
      <c r="E543" s="106"/>
      <c r="F543" s="105"/>
      <c r="G543" s="105"/>
      <c r="H543" s="100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</row>
    <row r="544" spans="1:23" ht="12.75">
      <c r="A544" s="105"/>
      <c r="B544" s="105"/>
      <c r="C544" s="106"/>
      <c r="D544" s="110"/>
      <c r="E544" s="106"/>
      <c r="F544" s="105"/>
      <c r="G544" s="105"/>
      <c r="H544" s="100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</row>
    <row r="545" spans="1:23" ht="12.75">
      <c r="A545" s="105"/>
      <c r="B545" s="105"/>
      <c r="C545" s="106"/>
      <c r="D545" s="110"/>
      <c r="E545" s="106"/>
      <c r="F545" s="105"/>
      <c r="G545" s="105"/>
      <c r="H545" s="100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</row>
    <row r="546" spans="1:23" ht="12.75">
      <c r="A546" s="105"/>
      <c r="B546" s="105"/>
      <c r="C546" s="106"/>
      <c r="D546" s="110"/>
      <c r="E546" s="106"/>
      <c r="F546" s="105"/>
      <c r="G546" s="105"/>
      <c r="H546" s="100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</row>
    <row r="547" spans="1:23" ht="12.75">
      <c r="A547" s="105"/>
      <c r="B547" s="105"/>
      <c r="C547" s="106"/>
      <c r="D547" s="110"/>
      <c r="E547" s="106"/>
      <c r="F547" s="105"/>
      <c r="G547" s="105"/>
      <c r="H547" s="100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</row>
    <row r="548" spans="1:23" ht="12.75">
      <c r="A548" s="105"/>
      <c r="B548" s="105"/>
      <c r="C548" s="106"/>
      <c r="D548" s="110"/>
      <c r="E548" s="106"/>
      <c r="F548" s="105"/>
      <c r="G548" s="105"/>
      <c r="H548" s="100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</row>
    <row r="549" spans="1:23" ht="12.75">
      <c r="A549" s="105"/>
      <c r="B549" s="105"/>
      <c r="C549" s="106"/>
      <c r="D549" s="110"/>
      <c r="E549" s="106"/>
      <c r="F549" s="105"/>
      <c r="G549" s="105"/>
      <c r="H549" s="100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</row>
    <row r="550" spans="1:23" ht="12.75">
      <c r="A550" s="105"/>
      <c r="B550" s="105"/>
      <c r="C550" s="106"/>
      <c r="D550" s="110"/>
      <c r="E550" s="106"/>
      <c r="F550" s="105"/>
      <c r="G550" s="105"/>
      <c r="H550" s="100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</row>
    <row r="551" spans="1:23" ht="12.75">
      <c r="A551" s="105"/>
      <c r="B551" s="105"/>
      <c r="C551" s="106"/>
      <c r="D551" s="110"/>
      <c r="E551" s="106"/>
      <c r="F551" s="105"/>
      <c r="G551" s="105"/>
      <c r="H551" s="100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</row>
    <row r="552" spans="1:23" ht="12.75">
      <c r="A552" s="105"/>
      <c r="B552" s="105"/>
      <c r="C552" s="106"/>
      <c r="D552" s="110"/>
      <c r="E552" s="106"/>
      <c r="F552" s="105"/>
      <c r="G552" s="105"/>
      <c r="H552" s="100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</row>
    <row r="553" spans="1:23" ht="12.75">
      <c r="A553" s="105"/>
      <c r="B553" s="105"/>
      <c r="C553" s="106"/>
      <c r="D553" s="110"/>
      <c r="E553" s="106"/>
      <c r="F553" s="105"/>
      <c r="G553" s="105"/>
      <c r="H553" s="100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</row>
    <row r="554" spans="1:23" ht="12.75">
      <c r="A554" s="105"/>
      <c r="B554" s="105"/>
      <c r="C554" s="106"/>
      <c r="D554" s="110"/>
      <c r="E554" s="106"/>
      <c r="F554" s="105"/>
      <c r="G554" s="105"/>
      <c r="H554" s="100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</row>
    <row r="555" spans="1:23" ht="12.75">
      <c r="A555" s="105"/>
      <c r="B555" s="105"/>
      <c r="C555" s="106"/>
      <c r="D555" s="110"/>
      <c r="E555" s="106"/>
      <c r="F555" s="105"/>
      <c r="G555" s="105"/>
      <c r="H555" s="100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</row>
    <row r="556" spans="1:23" ht="12.75">
      <c r="A556" s="105"/>
      <c r="B556" s="105"/>
      <c r="C556" s="106"/>
      <c r="D556" s="110"/>
      <c r="E556" s="106"/>
      <c r="F556" s="105"/>
      <c r="G556" s="105"/>
      <c r="H556" s="100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</row>
    <row r="557" spans="1:23" ht="12.75">
      <c r="A557" s="105"/>
      <c r="B557" s="105"/>
      <c r="C557" s="106"/>
      <c r="D557" s="110"/>
      <c r="E557" s="106"/>
      <c r="F557" s="105"/>
      <c r="G557" s="105"/>
      <c r="H557" s="100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</row>
    <row r="558" spans="1:23" ht="12.75">
      <c r="A558" s="105"/>
      <c r="B558" s="105"/>
      <c r="C558" s="106"/>
      <c r="D558" s="110"/>
      <c r="E558" s="106"/>
      <c r="F558" s="105"/>
      <c r="G558" s="105"/>
      <c r="H558" s="100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</row>
    <row r="559" spans="1:23" ht="12.75">
      <c r="A559" s="105"/>
      <c r="B559" s="105"/>
      <c r="C559" s="106"/>
      <c r="D559" s="110"/>
      <c r="E559" s="106"/>
      <c r="F559" s="105"/>
      <c r="G559" s="105"/>
      <c r="H559" s="100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</row>
    <row r="560" spans="1:23" ht="12.75">
      <c r="A560" s="105"/>
      <c r="B560" s="105"/>
      <c r="C560" s="106"/>
      <c r="D560" s="110"/>
      <c r="E560" s="106"/>
      <c r="F560" s="105"/>
      <c r="G560" s="105"/>
      <c r="H560" s="100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</row>
    <row r="561" spans="1:23" ht="12.75">
      <c r="A561" s="105"/>
      <c r="B561" s="105"/>
      <c r="C561" s="106"/>
      <c r="D561" s="110"/>
      <c r="E561" s="106"/>
      <c r="F561" s="105"/>
      <c r="G561" s="105"/>
      <c r="H561" s="100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</row>
    <row r="562" spans="1:23" ht="12.75">
      <c r="A562" s="105"/>
      <c r="B562" s="105"/>
      <c r="C562" s="106"/>
      <c r="D562" s="110"/>
      <c r="E562" s="106"/>
      <c r="F562" s="105"/>
      <c r="G562" s="105"/>
      <c r="H562" s="100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</row>
    <row r="563" spans="1:23" ht="12.75">
      <c r="A563" s="105"/>
      <c r="B563" s="105"/>
      <c r="C563" s="106"/>
      <c r="D563" s="110"/>
      <c r="E563" s="106"/>
      <c r="F563" s="105"/>
      <c r="G563" s="105"/>
      <c r="H563" s="100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</row>
    <row r="564" spans="1:23" ht="12.75">
      <c r="A564" s="105"/>
      <c r="B564" s="105"/>
      <c r="C564" s="106"/>
      <c r="D564" s="110"/>
      <c r="E564" s="106"/>
      <c r="F564" s="105"/>
      <c r="G564" s="105"/>
      <c r="H564" s="100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</row>
    <row r="565" spans="1:23" ht="12.75">
      <c r="A565" s="105"/>
      <c r="B565" s="105"/>
      <c r="C565" s="106"/>
      <c r="D565" s="110"/>
      <c r="E565" s="106"/>
      <c r="F565" s="105"/>
      <c r="G565" s="105"/>
      <c r="H565" s="100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</row>
    <row r="566" spans="1:23" ht="12.75">
      <c r="A566" s="105"/>
      <c r="B566" s="105"/>
      <c r="C566" s="106"/>
      <c r="D566" s="110"/>
      <c r="E566" s="106"/>
      <c r="F566" s="105"/>
      <c r="G566" s="105"/>
      <c r="H566" s="100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</row>
    <row r="567" spans="1:23" ht="12.75">
      <c r="A567" s="105"/>
      <c r="B567" s="105"/>
      <c r="C567" s="106"/>
      <c r="D567" s="110"/>
      <c r="E567" s="106"/>
      <c r="F567" s="105"/>
      <c r="G567" s="105"/>
      <c r="H567" s="100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</row>
    <row r="568" spans="1:23" ht="12.75">
      <c r="A568" s="105"/>
      <c r="B568" s="105"/>
      <c r="C568" s="106"/>
      <c r="D568" s="110"/>
      <c r="E568" s="106"/>
      <c r="F568" s="105"/>
      <c r="G568" s="105"/>
      <c r="H568" s="100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</row>
    <row r="569" spans="1:23" ht="12.75">
      <c r="A569" s="105"/>
      <c r="B569" s="105"/>
      <c r="C569" s="106"/>
      <c r="D569" s="110"/>
      <c r="E569" s="106"/>
      <c r="F569" s="105"/>
      <c r="G569" s="105"/>
      <c r="H569" s="100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</row>
    <row r="570" spans="1:23" ht="12.75">
      <c r="A570" s="105"/>
      <c r="B570" s="105"/>
      <c r="C570" s="106"/>
      <c r="D570" s="110"/>
      <c r="E570" s="106"/>
      <c r="F570" s="105"/>
      <c r="G570" s="105"/>
      <c r="H570" s="100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</row>
    <row r="571" spans="1:23" ht="12.75">
      <c r="A571" s="105"/>
      <c r="B571" s="105"/>
      <c r="C571" s="106"/>
      <c r="D571" s="110"/>
      <c r="E571" s="106"/>
      <c r="F571" s="105"/>
      <c r="G571" s="105"/>
      <c r="H571" s="100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</row>
    <row r="572" spans="1:23" ht="12.75">
      <c r="A572" s="105"/>
      <c r="B572" s="105"/>
      <c r="C572" s="106"/>
      <c r="D572" s="110"/>
      <c r="E572" s="106"/>
      <c r="F572" s="105"/>
      <c r="G572" s="105"/>
      <c r="H572" s="100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</row>
    <row r="573" spans="1:23" ht="12.75">
      <c r="A573" s="105"/>
      <c r="B573" s="105"/>
      <c r="C573" s="106"/>
      <c r="D573" s="110"/>
      <c r="E573" s="106"/>
      <c r="F573" s="105"/>
      <c r="G573" s="105"/>
      <c r="H573" s="100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</row>
    <row r="574" spans="1:23" ht="12.75">
      <c r="A574" s="105"/>
      <c r="B574" s="105"/>
      <c r="C574" s="106"/>
      <c r="D574" s="110"/>
      <c r="E574" s="106"/>
      <c r="F574" s="105"/>
      <c r="G574" s="105"/>
      <c r="H574" s="100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</row>
    <row r="575" spans="1:23" ht="12.75">
      <c r="A575" s="105"/>
      <c r="B575" s="105"/>
      <c r="C575" s="106"/>
      <c r="D575" s="110"/>
      <c r="E575" s="106"/>
      <c r="F575" s="105"/>
      <c r="G575" s="105"/>
      <c r="H575" s="100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</row>
    <row r="576" spans="1:23" ht="12.75">
      <c r="A576" s="105"/>
      <c r="B576" s="105"/>
      <c r="C576" s="106"/>
      <c r="D576" s="110"/>
      <c r="E576" s="106"/>
      <c r="F576" s="105"/>
      <c r="G576" s="105"/>
      <c r="H576" s="100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</row>
    <row r="577" spans="1:23" ht="12.75">
      <c r="A577" s="105"/>
      <c r="B577" s="105"/>
      <c r="C577" s="106"/>
      <c r="D577" s="110"/>
      <c r="E577" s="106"/>
      <c r="F577" s="105"/>
      <c r="G577" s="105"/>
      <c r="H577" s="100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</row>
    <row r="578" spans="1:23" ht="12.75">
      <c r="A578" s="105"/>
      <c r="B578" s="105"/>
      <c r="C578" s="106"/>
      <c r="D578" s="110"/>
      <c r="E578" s="106"/>
      <c r="F578" s="105"/>
      <c r="G578" s="105"/>
      <c r="H578" s="100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</row>
    <row r="579" spans="1:23" ht="12.75">
      <c r="A579" s="105"/>
      <c r="B579" s="105"/>
      <c r="C579" s="106"/>
      <c r="D579" s="110"/>
      <c r="E579" s="106"/>
      <c r="F579" s="105"/>
      <c r="G579" s="105"/>
      <c r="H579" s="100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</row>
    <row r="580" spans="1:23" ht="12.75">
      <c r="A580" s="105"/>
      <c r="B580" s="105"/>
      <c r="C580" s="106"/>
      <c r="D580" s="110"/>
      <c r="E580" s="106"/>
      <c r="F580" s="105"/>
      <c r="G580" s="105"/>
      <c r="H580" s="100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</row>
    <row r="581" spans="1:23" ht="12.75">
      <c r="A581" s="105"/>
      <c r="B581" s="105"/>
      <c r="C581" s="106"/>
      <c r="D581" s="110"/>
      <c r="E581" s="106"/>
      <c r="F581" s="105"/>
      <c r="G581" s="105"/>
      <c r="H581" s="100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</row>
    <row r="582" spans="1:23" ht="12.75">
      <c r="A582" s="105"/>
      <c r="B582" s="105"/>
      <c r="C582" s="106"/>
      <c r="D582" s="110"/>
      <c r="E582" s="106"/>
      <c r="F582" s="105"/>
      <c r="G582" s="105"/>
      <c r="H582" s="100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</row>
    <row r="583" spans="1:23" ht="12.75">
      <c r="A583" s="105"/>
      <c r="B583" s="105"/>
      <c r="C583" s="106"/>
      <c r="D583" s="110"/>
      <c r="E583" s="106"/>
      <c r="F583" s="105"/>
      <c r="G583" s="105"/>
      <c r="H583" s="100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</row>
    <row r="584" spans="1:23" ht="12.75">
      <c r="A584" s="105"/>
      <c r="B584" s="105"/>
      <c r="C584" s="106"/>
      <c r="D584" s="110"/>
      <c r="E584" s="106"/>
      <c r="F584" s="105"/>
      <c r="G584" s="105"/>
      <c r="H584" s="100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</row>
    <row r="585" spans="1:23" ht="12.75">
      <c r="A585" s="105"/>
      <c r="B585" s="105"/>
      <c r="C585" s="106"/>
      <c r="D585" s="110"/>
      <c r="E585" s="106"/>
      <c r="F585" s="105"/>
      <c r="G585" s="105"/>
      <c r="H585" s="100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</row>
    <row r="586" spans="1:23" ht="12.75">
      <c r="A586" s="105"/>
      <c r="B586" s="105"/>
      <c r="C586" s="106"/>
      <c r="D586" s="110"/>
      <c r="E586" s="106"/>
      <c r="F586" s="105"/>
      <c r="G586" s="105"/>
      <c r="H586" s="100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</row>
    <row r="587" spans="1:23" ht="12.75">
      <c r="A587" s="105"/>
      <c r="B587" s="105"/>
      <c r="C587" s="106"/>
      <c r="D587" s="110"/>
      <c r="E587" s="106"/>
      <c r="F587" s="105"/>
      <c r="G587" s="105"/>
      <c r="H587" s="100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</row>
    <row r="588" spans="1:23" ht="12.75">
      <c r="A588" s="105"/>
      <c r="B588" s="105"/>
      <c r="C588" s="106"/>
      <c r="D588" s="110"/>
      <c r="E588" s="106"/>
      <c r="F588" s="105"/>
      <c r="G588" s="105"/>
      <c r="H588" s="100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</row>
    <row r="589" spans="1:23" ht="12.75">
      <c r="A589" s="105"/>
      <c r="B589" s="105"/>
      <c r="C589" s="106"/>
      <c r="D589" s="110"/>
      <c r="E589" s="106"/>
      <c r="F589" s="105"/>
      <c r="G589" s="105"/>
      <c r="H589" s="100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</row>
    <row r="590" spans="1:23" ht="12.75">
      <c r="A590" s="105"/>
      <c r="B590" s="105"/>
      <c r="C590" s="106"/>
      <c r="D590" s="110"/>
      <c r="E590" s="106"/>
      <c r="F590" s="105"/>
      <c r="G590" s="105"/>
      <c r="H590" s="100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</row>
    <row r="591" spans="1:23" ht="12.75">
      <c r="A591" s="105"/>
      <c r="B591" s="105"/>
      <c r="C591" s="106"/>
      <c r="D591" s="110"/>
      <c r="E591" s="106"/>
      <c r="F591" s="105"/>
      <c r="G591" s="105"/>
      <c r="H591" s="100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</row>
    <row r="592" spans="1:23" ht="12.75">
      <c r="A592" s="105"/>
      <c r="B592" s="105"/>
      <c r="C592" s="106"/>
      <c r="D592" s="110"/>
      <c r="E592" s="106"/>
      <c r="F592" s="105"/>
      <c r="G592" s="105"/>
      <c r="H592" s="100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</row>
    <row r="593" spans="1:23" ht="12.75">
      <c r="A593" s="105"/>
      <c r="B593" s="105"/>
      <c r="C593" s="106"/>
      <c r="D593" s="110"/>
      <c r="E593" s="106"/>
      <c r="F593" s="105"/>
      <c r="G593" s="105"/>
      <c r="H593" s="100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</row>
    <row r="594" spans="1:23" ht="12.75">
      <c r="A594" s="105"/>
      <c r="B594" s="105"/>
      <c r="C594" s="106"/>
      <c r="D594" s="110"/>
      <c r="E594" s="106"/>
      <c r="F594" s="105"/>
      <c r="G594" s="105"/>
      <c r="H594" s="100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</row>
    <row r="595" spans="1:23" ht="12.75">
      <c r="A595" s="105"/>
      <c r="B595" s="105"/>
      <c r="C595" s="106"/>
      <c r="D595" s="110"/>
      <c r="E595" s="106"/>
      <c r="F595" s="105"/>
      <c r="G595" s="105"/>
      <c r="H595" s="100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</row>
    <row r="596" spans="1:23" ht="12.75">
      <c r="A596" s="105"/>
      <c r="B596" s="105"/>
      <c r="C596" s="106"/>
      <c r="D596" s="110"/>
      <c r="E596" s="106"/>
      <c r="F596" s="105"/>
      <c r="G596" s="105"/>
      <c r="H596" s="100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</row>
    <row r="597" spans="1:23" ht="12.75">
      <c r="A597" s="105"/>
      <c r="B597" s="105"/>
      <c r="C597" s="106"/>
      <c r="D597" s="110"/>
      <c r="E597" s="106"/>
      <c r="F597" s="105"/>
      <c r="G597" s="105"/>
      <c r="H597" s="100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</row>
    <row r="598" spans="1:23" ht="12.75">
      <c r="A598" s="105"/>
      <c r="B598" s="105"/>
      <c r="C598" s="106"/>
      <c r="D598" s="110"/>
      <c r="E598" s="106"/>
      <c r="F598" s="105"/>
      <c r="G598" s="105"/>
      <c r="H598" s="100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</row>
    <row r="599" spans="1:23" ht="12.75">
      <c r="A599" s="105"/>
      <c r="B599" s="105"/>
      <c r="C599" s="106"/>
      <c r="D599" s="110"/>
      <c r="E599" s="106"/>
      <c r="F599" s="105"/>
      <c r="G599" s="105"/>
      <c r="H599" s="100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</row>
    <row r="600" spans="1:23" ht="12.75">
      <c r="A600" s="105"/>
      <c r="B600" s="105"/>
      <c r="C600" s="106"/>
      <c r="D600" s="110"/>
      <c r="E600" s="106"/>
      <c r="F600" s="105"/>
      <c r="G600" s="105"/>
      <c r="H600" s="100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</row>
    <row r="601" spans="1:23" ht="12.75">
      <c r="A601" s="105"/>
      <c r="B601" s="105"/>
      <c r="C601" s="106"/>
      <c r="D601" s="110"/>
      <c r="E601" s="106"/>
      <c r="F601" s="105"/>
      <c r="G601" s="105"/>
      <c r="H601" s="100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</row>
    <row r="602" spans="1:23" ht="12.75">
      <c r="A602" s="105"/>
      <c r="B602" s="105"/>
      <c r="C602" s="106"/>
      <c r="D602" s="110"/>
      <c r="E602" s="106"/>
      <c r="F602" s="105"/>
      <c r="G602" s="105"/>
      <c r="H602" s="100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</row>
    <row r="603" spans="1:23" ht="12.75">
      <c r="A603" s="105"/>
      <c r="B603" s="105"/>
      <c r="C603" s="106"/>
      <c r="D603" s="110"/>
      <c r="E603" s="106"/>
      <c r="F603" s="105"/>
      <c r="G603" s="105"/>
      <c r="H603" s="100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</row>
    <row r="604" spans="1:23" ht="12.75">
      <c r="A604" s="105"/>
      <c r="B604" s="105"/>
      <c r="C604" s="106"/>
      <c r="D604" s="110"/>
      <c r="E604" s="106"/>
      <c r="F604" s="105"/>
      <c r="G604" s="105"/>
      <c r="H604" s="100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</row>
    <row r="605" spans="1:23" ht="12.75">
      <c r="A605" s="105"/>
      <c r="B605" s="105"/>
      <c r="C605" s="106"/>
      <c r="D605" s="110"/>
      <c r="E605" s="106"/>
      <c r="F605" s="105"/>
      <c r="G605" s="105"/>
      <c r="H605" s="100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</row>
    <row r="606" spans="1:23" ht="12.75">
      <c r="A606" s="105"/>
      <c r="B606" s="105"/>
      <c r="C606" s="106"/>
      <c r="D606" s="110"/>
      <c r="E606" s="106"/>
      <c r="F606" s="105"/>
      <c r="G606" s="105"/>
      <c r="H606" s="100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</row>
    <row r="607" spans="1:23" ht="12.75">
      <c r="A607" s="105"/>
      <c r="B607" s="105"/>
      <c r="C607" s="106"/>
      <c r="D607" s="110"/>
      <c r="E607" s="106"/>
      <c r="F607" s="105"/>
      <c r="G607" s="105"/>
      <c r="H607" s="100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</row>
    <row r="608" spans="1:23" ht="12.75">
      <c r="A608" s="105"/>
      <c r="B608" s="105"/>
      <c r="C608" s="106"/>
      <c r="D608" s="110"/>
      <c r="E608" s="106"/>
      <c r="F608" s="105"/>
      <c r="G608" s="105"/>
      <c r="H608" s="100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</row>
    <row r="609" spans="1:23" ht="12.75">
      <c r="A609" s="105"/>
      <c r="B609" s="105"/>
      <c r="C609" s="106"/>
      <c r="D609" s="110"/>
      <c r="E609" s="106"/>
      <c r="F609" s="105"/>
      <c r="G609" s="105"/>
      <c r="H609" s="100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</row>
    <row r="610" spans="1:23" ht="12.75">
      <c r="A610" s="105"/>
      <c r="B610" s="105"/>
      <c r="C610" s="106"/>
      <c r="D610" s="110"/>
      <c r="E610" s="106"/>
      <c r="F610" s="105"/>
      <c r="G610" s="105"/>
      <c r="H610" s="100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</row>
    <row r="611" spans="1:23" ht="12.75">
      <c r="A611" s="105"/>
      <c r="B611" s="105"/>
      <c r="C611" s="106"/>
      <c r="D611" s="110"/>
      <c r="E611" s="106"/>
      <c r="F611" s="105"/>
      <c r="G611" s="105"/>
      <c r="H611" s="100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</row>
    <row r="612" spans="1:23" ht="12.75">
      <c r="A612" s="105"/>
      <c r="B612" s="105"/>
      <c r="C612" s="106"/>
      <c r="D612" s="110"/>
      <c r="E612" s="106"/>
      <c r="F612" s="105"/>
      <c r="G612" s="105"/>
      <c r="H612" s="100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</row>
    <row r="613" spans="1:23" ht="12.75">
      <c r="A613" s="105"/>
      <c r="B613" s="105"/>
      <c r="C613" s="106"/>
      <c r="D613" s="110"/>
      <c r="E613" s="106"/>
      <c r="F613" s="105"/>
      <c r="G613" s="105"/>
      <c r="H613" s="100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</row>
    <row r="614" spans="1:23" ht="12.75">
      <c r="A614" s="105"/>
      <c r="B614" s="105"/>
      <c r="C614" s="106"/>
      <c r="D614" s="110"/>
      <c r="E614" s="106"/>
      <c r="F614" s="105"/>
      <c r="G614" s="105"/>
      <c r="H614" s="100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</row>
    <row r="615" spans="1:23" ht="12.75">
      <c r="A615" s="105"/>
      <c r="B615" s="105"/>
      <c r="C615" s="106"/>
      <c r="D615" s="110"/>
      <c r="E615" s="106"/>
      <c r="F615" s="105"/>
      <c r="G615" s="105"/>
      <c r="H615" s="100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</row>
    <row r="616" spans="1:23" ht="12.75">
      <c r="A616" s="105"/>
      <c r="B616" s="105"/>
      <c r="C616" s="106"/>
      <c r="D616" s="110"/>
      <c r="E616" s="106"/>
      <c r="F616" s="105"/>
      <c r="G616" s="105"/>
      <c r="H616" s="100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</row>
    <row r="617" spans="1:23" ht="12.75">
      <c r="A617" s="105"/>
      <c r="B617" s="105"/>
      <c r="C617" s="106"/>
      <c r="D617" s="110"/>
      <c r="E617" s="106"/>
      <c r="F617" s="105"/>
      <c r="G617" s="105"/>
      <c r="H617" s="100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</row>
    <row r="618" spans="1:23" ht="12.75">
      <c r="A618" s="105"/>
      <c r="B618" s="105"/>
      <c r="C618" s="106"/>
      <c r="D618" s="110"/>
      <c r="E618" s="106"/>
      <c r="F618" s="105"/>
      <c r="G618" s="105"/>
      <c r="H618" s="100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</row>
    <row r="619" spans="1:23" ht="12.75">
      <c r="A619" s="105"/>
      <c r="B619" s="105"/>
      <c r="C619" s="106"/>
      <c r="D619" s="110"/>
      <c r="E619" s="106"/>
      <c r="F619" s="105"/>
      <c r="G619" s="105"/>
      <c r="H619" s="100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</row>
    <row r="620" spans="1:23" ht="12.75">
      <c r="A620" s="105"/>
      <c r="B620" s="105"/>
      <c r="C620" s="106"/>
      <c r="D620" s="110"/>
      <c r="E620" s="106"/>
      <c r="F620" s="105"/>
      <c r="G620" s="105"/>
      <c r="H620" s="100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</row>
    <row r="621" spans="1:23" ht="12.75">
      <c r="A621" s="105"/>
      <c r="B621" s="105"/>
      <c r="C621" s="106"/>
      <c r="D621" s="110"/>
      <c r="E621" s="106"/>
      <c r="F621" s="105"/>
      <c r="G621" s="105"/>
      <c r="H621" s="100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</row>
    <row r="622" spans="1:23" ht="12.75">
      <c r="A622" s="105"/>
      <c r="B622" s="105"/>
      <c r="C622" s="106"/>
      <c r="D622" s="110"/>
      <c r="E622" s="106"/>
      <c r="F622" s="105"/>
      <c r="G622" s="105"/>
      <c r="H622" s="100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</row>
    <row r="623" spans="1:23" ht="12.75">
      <c r="A623" s="105"/>
      <c r="B623" s="105"/>
      <c r="C623" s="106"/>
      <c r="D623" s="110"/>
      <c r="E623" s="106"/>
      <c r="F623" s="105"/>
      <c r="G623" s="105"/>
      <c r="H623" s="100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</row>
    <row r="624" spans="1:23" ht="12.75">
      <c r="A624" s="105"/>
      <c r="B624" s="105"/>
      <c r="C624" s="106"/>
      <c r="D624" s="110"/>
      <c r="E624" s="106"/>
      <c r="F624" s="105"/>
      <c r="G624" s="105"/>
      <c r="H624" s="100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</row>
    <row r="625" spans="1:23" ht="12.75">
      <c r="A625" s="105"/>
      <c r="B625" s="105"/>
      <c r="C625" s="106"/>
      <c r="D625" s="110"/>
      <c r="E625" s="106"/>
      <c r="F625" s="105"/>
      <c r="G625" s="105"/>
      <c r="H625" s="100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</row>
    <row r="626" spans="1:23" ht="12.75">
      <c r="A626" s="105"/>
      <c r="B626" s="105"/>
      <c r="C626" s="106"/>
      <c r="D626" s="110"/>
      <c r="E626" s="106"/>
      <c r="F626" s="105"/>
      <c r="G626" s="105"/>
      <c r="H626" s="100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</row>
    <row r="627" spans="1:23" ht="12.75">
      <c r="A627" s="105"/>
      <c r="B627" s="105"/>
      <c r="C627" s="106"/>
      <c r="D627" s="110"/>
      <c r="E627" s="106"/>
      <c r="F627" s="105"/>
      <c r="G627" s="105"/>
      <c r="H627" s="100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</row>
    <row r="628" spans="1:23" ht="12.75">
      <c r="A628" s="105"/>
      <c r="B628" s="105"/>
      <c r="C628" s="106"/>
      <c r="D628" s="110"/>
      <c r="E628" s="106"/>
      <c r="F628" s="105"/>
      <c r="G628" s="105"/>
      <c r="H628" s="100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</row>
    <row r="629" spans="1:23" ht="12.75">
      <c r="A629" s="105"/>
      <c r="B629" s="105"/>
      <c r="C629" s="106"/>
      <c r="D629" s="110"/>
      <c r="E629" s="106"/>
      <c r="F629" s="105"/>
      <c r="G629" s="105"/>
      <c r="H629" s="100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</row>
    <row r="630" spans="1:23" ht="12.75">
      <c r="A630" s="105"/>
      <c r="B630" s="105"/>
      <c r="C630" s="106"/>
      <c r="D630" s="110"/>
      <c r="E630" s="106"/>
      <c r="F630" s="105"/>
      <c r="G630" s="105"/>
      <c r="H630" s="100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</row>
    <row r="631" spans="1:23" ht="12.75">
      <c r="A631" s="105"/>
      <c r="B631" s="105"/>
      <c r="C631" s="106"/>
      <c r="D631" s="110"/>
      <c r="E631" s="106"/>
      <c r="F631" s="105"/>
      <c r="G631" s="105"/>
      <c r="H631" s="100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</row>
    <row r="632" spans="1:23" ht="12.75">
      <c r="A632" s="105"/>
      <c r="B632" s="105"/>
      <c r="C632" s="106"/>
      <c r="D632" s="110"/>
      <c r="E632" s="106"/>
      <c r="F632" s="105"/>
      <c r="G632" s="105"/>
      <c r="H632" s="100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</row>
    <row r="633" spans="1:23" ht="12.75">
      <c r="A633" s="105"/>
      <c r="B633" s="105"/>
      <c r="C633" s="106"/>
      <c r="D633" s="110"/>
      <c r="E633" s="106"/>
      <c r="F633" s="105"/>
      <c r="G633" s="105"/>
      <c r="H633" s="100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</row>
    <row r="634" spans="1:23" ht="12.75">
      <c r="A634" s="105"/>
      <c r="B634" s="105"/>
      <c r="C634" s="106"/>
      <c r="D634" s="110"/>
      <c r="E634" s="106"/>
      <c r="F634" s="105"/>
      <c r="G634" s="105"/>
      <c r="H634" s="100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</row>
    <row r="635" spans="1:23" ht="12.75">
      <c r="A635" s="105"/>
      <c r="B635" s="105"/>
      <c r="C635" s="106"/>
      <c r="D635" s="110"/>
      <c r="E635" s="106"/>
      <c r="F635" s="105"/>
      <c r="G635" s="105"/>
      <c r="H635" s="100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</row>
    <row r="636" spans="1:23" ht="12.75">
      <c r="A636" s="105"/>
      <c r="B636" s="105"/>
      <c r="C636" s="106"/>
      <c r="D636" s="110"/>
      <c r="E636" s="106"/>
      <c r="F636" s="105"/>
      <c r="G636" s="105"/>
      <c r="H636" s="100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</row>
    <row r="637" spans="1:23" ht="12.75">
      <c r="A637" s="105"/>
      <c r="B637" s="105"/>
      <c r="C637" s="106"/>
      <c r="D637" s="110"/>
      <c r="E637" s="106"/>
      <c r="F637" s="105"/>
      <c r="G637" s="105"/>
      <c r="H637" s="100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</row>
    <row r="638" spans="1:23" ht="12.75">
      <c r="A638" s="105"/>
      <c r="B638" s="105"/>
      <c r="C638" s="106"/>
      <c r="D638" s="110"/>
      <c r="E638" s="106"/>
      <c r="F638" s="105"/>
      <c r="G638" s="105"/>
      <c r="H638" s="100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</row>
    <row r="639" spans="1:23" ht="12.75">
      <c r="A639" s="105"/>
      <c r="B639" s="105"/>
      <c r="C639" s="106"/>
      <c r="D639" s="110"/>
      <c r="E639" s="106"/>
      <c r="F639" s="105"/>
      <c r="G639" s="105"/>
      <c r="H639" s="100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</row>
    <row r="640" spans="1:23" ht="12.75">
      <c r="A640" s="105"/>
      <c r="B640" s="105"/>
      <c r="C640" s="106"/>
      <c r="D640" s="110"/>
      <c r="E640" s="106"/>
      <c r="F640" s="105"/>
      <c r="G640" s="105"/>
      <c r="H640" s="100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</row>
    <row r="641" spans="1:23" ht="12.75">
      <c r="A641" s="105"/>
      <c r="B641" s="105"/>
      <c r="C641" s="106"/>
      <c r="D641" s="110"/>
      <c r="E641" s="106"/>
      <c r="F641" s="105"/>
      <c r="G641" s="105"/>
      <c r="H641" s="100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</row>
    <row r="642" spans="1:23" ht="12.75">
      <c r="A642" s="105"/>
      <c r="B642" s="105"/>
      <c r="C642" s="106"/>
      <c r="D642" s="110"/>
      <c r="E642" s="106"/>
      <c r="F642" s="105"/>
      <c r="G642" s="105"/>
      <c r="H642" s="100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</row>
    <row r="643" spans="1:23" ht="12.75">
      <c r="A643" s="105"/>
      <c r="B643" s="105"/>
      <c r="C643" s="106"/>
      <c r="D643" s="110"/>
      <c r="E643" s="106"/>
      <c r="F643" s="105"/>
      <c r="G643" s="105"/>
      <c r="H643" s="100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</row>
    <row r="644" spans="1:23" ht="12.75">
      <c r="A644" s="105"/>
      <c r="B644" s="105"/>
      <c r="C644" s="106"/>
      <c r="D644" s="110"/>
      <c r="E644" s="106"/>
      <c r="F644" s="105"/>
      <c r="G644" s="105"/>
      <c r="H644" s="100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</row>
    <row r="645" spans="1:23" ht="12.75">
      <c r="A645" s="105"/>
      <c r="B645" s="105"/>
      <c r="C645" s="106"/>
      <c r="D645" s="110"/>
      <c r="E645" s="106"/>
      <c r="F645" s="105"/>
      <c r="G645" s="105"/>
      <c r="H645" s="100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</row>
    <row r="646" spans="1:23" ht="12.75">
      <c r="A646" s="105"/>
      <c r="B646" s="105"/>
      <c r="C646" s="106"/>
      <c r="D646" s="110"/>
      <c r="E646" s="106"/>
      <c r="F646" s="105"/>
      <c r="G646" s="105"/>
      <c r="H646" s="100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</row>
    <row r="647" spans="1:23" ht="12.75">
      <c r="A647" s="105"/>
      <c r="B647" s="105"/>
      <c r="C647" s="106"/>
      <c r="D647" s="110"/>
      <c r="E647" s="106"/>
      <c r="F647" s="105"/>
      <c r="G647" s="105"/>
      <c r="H647" s="100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</row>
    <row r="648" spans="1:23" ht="12.75">
      <c r="A648" s="105"/>
      <c r="B648" s="105"/>
      <c r="C648" s="106"/>
      <c r="D648" s="110"/>
      <c r="E648" s="106"/>
      <c r="F648" s="105"/>
      <c r="G648" s="105"/>
      <c r="H648" s="100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</row>
    <row r="649" spans="1:23" ht="12.75">
      <c r="A649" s="105"/>
      <c r="B649" s="105"/>
      <c r="C649" s="106"/>
      <c r="D649" s="110"/>
      <c r="E649" s="106"/>
      <c r="F649" s="105"/>
      <c r="G649" s="105"/>
      <c r="H649" s="100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</row>
    <row r="650" spans="1:23" ht="12.75">
      <c r="A650" s="105"/>
      <c r="B650" s="105"/>
      <c r="C650" s="106"/>
      <c r="D650" s="110"/>
      <c r="E650" s="106"/>
      <c r="F650" s="105"/>
      <c r="G650" s="105"/>
      <c r="H650" s="100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</row>
    <row r="651" spans="1:23" ht="12.75">
      <c r="A651" s="105"/>
      <c r="B651" s="105"/>
      <c r="C651" s="106"/>
      <c r="D651" s="110"/>
      <c r="E651" s="106"/>
      <c r="F651" s="105"/>
      <c r="G651" s="105"/>
      <c r="H651" s="100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</row>
    <row r="652" spans="1:23" ht="12.75">
      <c r="A652" s="105"/>
      <c r="B652" s="105"/>
      <c r="C652" s="106"/>
      <c r="D652" s="110"/>
      <c r="E652" s="106"/>
      <c r="F652" s="105"/>
      <c r="G652" s="105"/>
      <c r="H652" s="100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</row>
    <row r="653" spans="1:23" ht="12.75">
      <c r="A653" s="105"/>
      <c r="B653" s="105"/>
      <c r="C653" s="106"/>
      <c r="D653" s="110"/>
      <c r="E653" s="106"/>
      <c r="F653" s="105"/>
      <c r="G653" s="105"/>
      <c r="H653" s="100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</row>
    <row r="654" spans="1:23" ht="12.75">
      <c r="A654" s="105"/>
      <c r="B654" s="105"/>
      <c r="C654" s="106"/>
      <c r="D654" s="110"/>
      <c r="E654" s="106"/>
      <c r="F654" s="105"/>
      <c r="G654" s="105"/>
      <c r="H654" s="100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</row>
    <row r="655" spans="1:23" ht="12.75">
      <c r="A655" s="105"/>
      <c r="B655" s="105"/>
      <c r="C655" s="106"/>
      <c r="D655" s="110"/>
      <c r="E655" s="106"/>
      <c r="F655" s="105"/>
      <c r="G655" s="105"/>
      <c r="H655" s="100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</row>
    <row r="656" spans="1:23" ht="12.75">
      <c r="A656" s="105"/>
      <c r="B656" s="105"/>
      <c r="C656" s="106"/>
      <c r="D656" s="110"/>
      <c r="E656" s="106"/>
      <c r="F656" s="105"/>
      <c r="G656" s="105"/>
      <c r="H656" s="100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</row>
    <row r="657" spans="1:23" ht="12.75">
      <c r="A657" s="105"/>
      <c r="B657" s="105"/>
      <c r="C657" s="106"/>
      <c r="D657" s="110"/>
      <c r="E657" s="106"/>
      <c r="F657" s="105"/>
      <c r="G657" s="105"/>
      <c r="H657" s="100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</row>
    <row r="658" spans="1:23" ht="12.75">
      <c r="A658" s="105"/>
      <c r="B658" s="105"/>
      <c r="C658" s="106"/>
      <c r="D658" s="110"/>
      <c r="E658" s="106"/>
      <c r="F658" s="105"/>
      <c r="G658" s="105"/>
      <c r="H658" s="100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</row>
    <row r="659" spans="1:23" ht="12.75">
      <c r="A659" s="105"/>
      <c r="B659" s="105"/>
      <c r="C659" s="106"/>
      <c r="D659" s="110"/>
      <c r="E659" s="106"/>
      <c r="F659" s="105"/>
      <c r="G659" s="105"/>
      <c r="H659" s="100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</row>
    <row r="660" spans="1:23" ht="12.75">
      <c r="A660" s="105"/>
      <c r="B660" s="105"/>
      <c r="C660" s="106"/>
      <c r="D660" s="110"/>
      <c r="E660" s="106"/>
      <c r="F660" s="105"/>
      <c r="G660" s="105"/>
      <c r="H660" s="100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</row>
    <row r="661" spans="1:23" ht="12.75">
      <c r="A661" s="105"/>
      <c r="B661" s="105"/>
      <c r="C661" s="106"/>
      <c r="D661" s="110"/>
      <c r="E661" s="106"/>
      <c r="F661" s="105"/>
      <c r="G661" s="105"/>
      <c r="H661" s="100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</row>
    <row r="662" spans="1:23" ht="12.75">
      <c r="A662" s="105"/>
      <c r="B662" s="105"/>
      <c r="C662" s="106"/>
      <c r="D662" s="110"/>
      <c r="E662" s="106"/>
      <c r="F662" s="105"/>
      <c r="G662" s="105"/>
      <c r="H662" s="100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</row>
    <row r="663" spans="1:23" ht="12.75">
      <c r="A663" s="105"/>
      <c r="B663" s="105"/>
      <c r="C663" s="106"/>
      <c r="D663" s="110"/>
      <c r="E663" s="106"/>
      <c r="F663" s="105"/>
      <c r="G663" s="105"/>
      <c r="H663" s="100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</row>
    <row r="664" spans="1:23" ht="12.75">
      <c r="A664" s="105"/>
      <c r="B664" s="105"/>
      <c r="C664" s="106"/>
      <c r="D664" s="110"/>
      <c r="E664" s="106"/>
      <c r="F664" s="105"/>
      <c r="G664" s="105"/>
      <c r="H664" s="100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</row>
    <row r="665" spans="1:23" ht="12.75">
      <c r="A665" s="105"/>
      <c r="B665" s="105"/>
      <c r="C665" s="106"/>
      <c r="D665" s="110"/>
      <c r="E665" s="106"/>
      <c r="F665" s="105"/>
      <c r="G665" s="105"/>
      <c r="H665" s="100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</row>
    <row r="666" spans="1:23" ht="12.75">
      <c r="A666" s="105"/>
      <c r="B666" s="105"/>
      <c r="C666" s="106"/>
      <c r="D666" s="110"/>
      <c r="E666" s="106"/>
      <c r="F666" s="105"/>
      <c r="G666" s="105"/>
      <c r="H666" s="100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</row>
    <row r="667" spans="1:23" ht="12.75">
      <c r="A667" s="105"/>
      <c r="B667" s="105"/>
      <c r="C667" s="106"/>
      <c r="D667" s="110"/>
      <c r="E667" s="106"/>
      <c r="F667" s="105"/>
      <c r="G667" s="105"/>
      <c r="H667" s="100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</row>
    <row r="668" spans="1:23" ht="12.75">
      <c r="A668" s="105"/>
      <c r="B668" s="105"/>
      <c r="C668" s="106"/>
      <c r="D668" s="110"/>
      <c r="E668" s="106"/>
      <c r="F668" s="105"/>
      <c r="G668" s="105"/>
      <c r="H668" s="100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</row>
    <row r="669" spans="1:23" ht="12.75">
      <c r="A669" s="105"/>
      <c r="B669" s="105"/>
      <c r="C669" s="106"/>
      <c r="D669" s="110"/>
      <c r="E669" s="106"/>
      <c r="F669" s="105"/>
      <c r="G669" s="105"/>
      <c r="H669" s="100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</row>
    <row r="670" spans="1:23" ht="12.75">
      <c r="A670" s="105"/>
      <c r="B670" s="105"/>
      <c r="C670" s="106"/>
      <c r="D670" s="110"/>
      <c r="E670" s="106"/>
      <c r="F670" s="105"/>
      <c r="G670" s="105"/>
      <c r="H670" s="100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</row>
    <row r="671" spans="1:23" ht="12.75">
      <c r="A671" s="105"/>
      <c r="B671" s="105"/>
      <c r="C671" s="106"/>
      <c r="D671" s="110"/>
      <c r="E671" s="106"/>
      <c r="F671" s="105"/>
      <c r="G671" s="105"/>
      <c r="H671" s="100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</row>
    <row r="672" spans="1:23" ht="12.75">
      <c r="A672" s="105"/>
      <c r="B672" s="105"/>
      <c r="C672" s="106"/>
      <c r="D672" s="110"/>
      <c r="E672" s="106"/>
      <c r="F672" s="105"/>
      <c r="G672" s="105"/>
      <c r="H672" s="100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</row>
    <row r="673" spans="1:23" ht="12.75">
      <c r="A673" s="105"/>
      <c r="B673" s="105"/>
      <c r="C673" s="106"/>
      <c r="D673" s="110"/>
      <c r="E673" s="106"/>
      <c r="F673" s="105"/>
      <c r="G673" s="105"/>
      <c r="H673" s="100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</row>
    <row r="674" spans="1:23" ht="12.75">
      <c r="A674" s="105"/>
      <c r="B674" s="105"/>
      <c r="C674" s="106"/>
      <c r="D674" s="110"/>
      <c r="E674" s="106"/>
      <c r="F674" s="105"/>
      <c r="G674" s="105"/>
      <c r="H674" s="100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</row>
    <row r="675" spans="1:23" ht="12.75">
      <c r="A675" s="105"/>
      <c r="B675" s="105"/>
      <c r="C675" s="106"/>
      <c r="D675" s="110"/>
      <c r="E675" s="106"/>
      <c r="F675" s="105"/>
      <c r="G675" s="105"/>
      <c r="H675" s="100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</row>
    <row r="676" spans="1:23" ht="12.75">
      <c r="A676" s="105"/>
      <c r="B676" s="105"/>
      <c r="C676" s="106"/>
      <c r="D676" s="110"/>
      <c r="E676" s="106"/>
      <c r="F676" s="105"/>
      <c r="G676" s="105"/>
      <c r="H676" s="100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</row>
    <row r="677" spans="1:23" ht="12.75">
      <c r="A677" s="105"/>
      <c r="B677" s="105"/>
      <c r="C677" s="106"/>
      <c r="D677" s="110"/>
      <c r="E677" s="106"/>
      <c r="F677" s="105"/>
      <c r="G677" s="105"/>
      <c r="H677" s="100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</row>
    <row r="678" spans="1:23" ht="12.75">
      <c r="A678" s="105"/>
      <c r="B678" s="105"/>
      <c r="C678" s="106"/>
      <c r="D678" s="110"/>
      <c r="E678" s="106"/>
      <c r="F678" s="105"/>
      <c r="G678" s="105"/>
      <c r="H678" s="100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</row>
    <row r="679" spans="1:23" ht="12.75">
      <c r="A679" s="105"/>
      <c r="B679" s="105"/>
      <c r="C679" s="106"/>
      <c r="D679" s="110"/>
      <c r="E679" s="106"/>
      <c r="F679" s="105"/>
      <c r="G679" s="105"/>
      <c r="H679" s="100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</row>
    <row r="680" spans="1:23" ht="12.75">
      <c r="A680" s="105"/>
      <c r="B680" s="105"/>
      <c r="C680" s="106"/>
      <c r="D680" s="110"/>
      <c r="E680" s="106"/>
      <c r="F680" s="105"/>
      <c r="G680" s="105"/>
      <c r="H680" s="100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</row>
    <row r="681" spans="1:23" ht="12.75">
      <c r="A681" s="105"/>
      <c r="B681" s="105"/>
      <c r="C681" s="106"/>
      <c r="D681" s="110"/>
      <c r="E681" s="106"/>
      <c r="F681" s="105"/>
      <c r="G681" s="105"/>
      <c r="H681" s="100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</row>
    <row r="682" spans="1:23" ht="12.75">
      <c r="A682" s="105"/>
      <c r="B682" s="105"/>
      <c r="C682" s="106"/>
      <c r="D682" s="110"/>
      <c r="E682" s="106"/>
      <c r="F682" s="105"/>
      <c r="G682" s="105"/>
      <c r="H682" s="100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</row>
    <row r="683" spans="1:23" ht="12.75">
      <c r="A683" s="105"/>
      <c r="B683" s="105"/>
      <c r="C683" s="106"/>
      <c r="D683" s="110"/>
      <c r="E683" s="106"/>
      <c r="F683" s="105"/>
      <c r="G683" s="105"/>
      <c r="H683" s="100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</row>
    <row r="684" spans="1:23" ht="12.75">
      <c r="A684" s="105"/>
      <c r="B684" s="105"/>
      <c r="C684" s="106"/>
      <c r="D684" s="110"/>
      <c r="E684" s="106"/>
      <c r="F684" s="105"/>
      <c r="G684" s="105"/>
      <c r="H684" s="100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</row>
    <row r="685" spans="1:23" ht="12.75">
      <c r="A685" s="105"/>
      <c r="B685" s="105"/>
      <c r="C685" s="106"/>
      <c r="D685" s="110"/>
      <c r="E685" s="106"/>
      <c r="F685" s="105"/>
      <c r="G685" s="105"/>
      <c r="H685" s="100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</row>
    <row r="686" spans="1:23" ht="12.75">
      <c r="A686" s="105"/>
      <c r="B686" s="105"/>
      <c r="C686" s="106"/>
      <c r="D686" s="110"/>
      <c r="E686" s="106"/>
      <c r="F686" s="105"/>
      <c r="G686" s="105"/>
      <c r="H686" s="100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</row>
    <row r="687" spans="1:23" ht="12.75">
      <c r="A687" s="105"/>
      <c r="B687" s="105"/>
      <c r="C687" s="106"/>
      <c r="D687" s="110"/>
      <c r="E687" s="106"/>
      <c r="F687" s="105"/>
      <c r="G687" s="105"/>
      <c r="H687" s="100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</row>
    <row r="688" spans="1:23" ht="12.75">
      <c r="A688" s="105"/>
      <c r="B688" s="105"/>
      <c r="C688" s="106"/>
      <c r="D688" s="110"/>
      <c r="E688" s="106"/>
      <c r="F688" s="105"/>
      <c r="G688" s="105"/>
      <c r="H688" s="100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</row>
    <row r="689" spans="1:23" ht="12.75">
      <c r="A689" s="105"/>
      <c r="B689" s="105"/>
      <c r="C689" s="106"/>
      <c r="D689" s="110"/>
      <c r="E689" s="106"/>
      <c r="F689" s="105"/>
      <c r="G689" s="105"/>
      <c r="H689" s="100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</row>
    <row r="690" spans="1:23" ht="12.75">
      <c r="A690" s="105"/>
      <c r="B690" s="105"/>
      <c r="C690" s="106"/>
      <c r="D690" s="110"/>
      <c r="E690" s="106"/>
      <c r="F690" s="105"/>
      <c r="G690" s="105"/>
      <c r="H690" s="100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</row>
    <row r="691" spans="1:23" ht="12.75">
      <c r="A691" s="105"/>
      <c r="B691" s="105"/>
      <c r="C691" s="106"/>
      <c r="D691" s="110"/>
      <c r="E691" s="106"/>
      <c r="F691" s="105"/>
      <c r="G691" s="105"/>
      <c r="H691" s="100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</row>
    <row r="692" spans="1:23" ht="12.75">
      <c r="A692" s="105"/>
      <c r="B692" s="105"/>
      <c r="C692" s="106"/>
      <c r="D692" s="110"/>
      <c r="E692" s="106"/>
      <c r="F692" s="105"/>
      <c r="G692" s="105"/>
      <c r="H692" s="100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</row>
    <row r="693" spans="1:23" ht="12.75">
      <c r="A693" s="105"/>
      <c r="B693" s="105"/>
      <c r="C693" s="106"/>
      <c r="D693" s="110"/>
      <c r="E693" s="106"/>
      <c r="F693" s="105"/>
      <c r="G693" s="105"/>
      <c r="H693" s="100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</row>
    <row r="694" spans="1:23" ht="12.75">
      <c r="A694" s="105"/>
      <c r="B694" s="105"/>
      <c r="C694" s="106"/>
      <c r="D694" s="110"/>
      <c r="E694" s="106"/>
      <c r="F694" s="105"/>
      <c r="G694" s="105"/>
      <c r="H694" s="100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</row>
    <row r="695" spans="1:23" ht="12.75">
      <c r="A695" s="105"/>
      <c r="B695" s="105"/>
      <c r="C695" s="106"/>
      <c r="D695" s="110"/>
      <c r="E695" s="106"/>
      <c r="F695" s="105"/>
      <c r="G695" s="105"/>
      <c r="H695" s="100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</row>
    <row r="696" spans="1:23" ht="12.75">
      <c r="A696" s="105"/>
      <c r="B696" s="105"/>
      <c r="C696" s="106"/>
      <c r="D696" s="110"/>
      <c r="E696" s="106"/>
      <c r="F696" s="105"/>
      <c r="G696" s="105"/>
      <c r="H696" s="100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</row>
    <row r="697" spans="1:23" ht="12.75">
      <c r="A697" s="105"/>
      <c r="B697" s="105"/>
      <c r="C697" s="106"/>
      <c r="D697" s="110"/>
      <c r="E697" s="106"/>
      <c r="F697" s="105"/>
      <c r="G697" s="105"/>
      <c r="H697" s="100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</row>
    <row r="698" spans="1:23" ht="12.75">
      <c r="A698" s="105"/>
      <c r="B698" s="105"/>
      <c r="C698" s="106"/>
      <c r="D698" s="110"/>
      <c r="E698" s="106"/>
      <c r="F698" s="105"/>
      <c r="G698" s="105"/>
      <c r="H698" s="100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</row>
    <row r="699" spans="1:23" ht="12.75">
      <c r="A699" s="105"/>
      <c r="B699" s="105"/>
      <c r="C699" s="106"/>
      <c r="D699" s="110"/>
      <c r="E699" s="106"/>
      <c r="F699" s="105"/>
      <c r="G699" s="105"/>
      <c r="H699" s="100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</row>
    <row r="700" spans="1:23" ht="12.75">
      <c r="A700" s="105"/>
      <c r="B700" s="105"/>
      <c r="C700" s="106"/>
      <c r="D700" s="110"/>
      <c r="E700" s="106"/>
      <c r="F700" s="105"/>
      <c r="G700" s="105"/>
      <c r="H700" s="100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</row>
    <row r="701" spans="1:23" ht="12.75">
      <c r="A701" s="105"/>
      <c r="B701" s="105"/>
      <c r="C701" s="106"/>
      <c r="D701" s="110"/>
      <c r="E701" s="106"/>
      <c r="F701" s="105"/>
      <c r="G701" s="105"/>
      <c r="H701" s="100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</row>
    <row r="702" spans="1:23" ht="12.75">
      <c r="A702" s="105"/>
      <c r="B702" s="105"/>
      <c r="C702" s="106"/>
      <c r="D702" s="110"/>
      <c r="E702" s="106"/>
      <c r="F702" s="105"/>
      <c r="G702" s="105"/>
      <c r="H702" s="100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</row>
    <row r="703" spans="1:23" ht="12.75">
      <c r="A703" s="105"/>
      <c r="B703" s="105"/>
      <c r="C703" s="106"/>
      <c r="D703" s="110"/>
      <c r="E703" s="106"/>
      <c r="F703" s="105"/>
      <c r="G703" s="105"/>
      <c r="H703" s="100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</row>
    <row r="704" spans="1:23" ht="12.75">
      <c r="A704" s="105"/>
      <c r="B704" s="105"/>
      <c r="C704" s="106"/>
      <c r="D704" s="110"/>
      <c r="E704" s="106"/>
      <c r="F704" s="105"/>
      <c r="G704" s="105"/>
      <c r="H704" s="100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</row>
    <row r="705" spans="1:23" ht="12.75">
      <c r="A705" s="105"/>
      <c r="B705" s="105"/>
      <c r="C705" s="106"/>
      <c r="D705" s="110"/>
      <c r="E705" s="106"/>
      <c r="F705" s="105"/>
      <c r="G705" s="105"/>
      <c r="H705" s="100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</row>
    <row r="706" spans="1:23" ht="12.75">
      <c r="A706" s="105"/>
      <c r="B706" s="105"/>
      <c r="C706" s="106"/>
      <c r="D706" s="110"/>
      <c r="E706" s="106"/>
      <c r="F706" s="105"/>
      <c r="G706" s="105"/>
      <c r="H706" s="100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</row>
    <row r="707" spans="1:23" ht="12.75">
      <c r="A707" s="105"/>
      <c r="B707" s="105"/>
      <c r="C707" s="106"/>
      <c r="D707" s="110"/>
      <c r="E707" s="106"/>
      <c r="F707" s="105"/>
      <c r="G707" s="105"/>
      <c r="H707" s="100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</row>
    <row r="708" spans="1:23" ht="12.75">
      <c r="A708" s="105"/>
      <c r="B708" s="105"/>
      <c r="C708" s="106"/>
      <c r="D708" s="110"/>
      <c r="E708" s="106"/>
      <c r="F708" s="105"/>
      <c r="G708" s="105"/>
      <c r="H708" s="100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</row>
    <row r="709" spans="1:23" ht="12.75">
      <c r="A709" s="105"/>
      <c r="B709" s="105"/>
      <c r="C709" s="106"/>
      <c r="D709" s="110"/>
      <c r="E709" s="106"/>
      <c r="F709" s="105"/>
      <c r="G709" s="105"/>
      <c r="H709" s="100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</row>
    <row r="710" spans="1:23" ht="12.75">
      <c r="A710" s="105"/>
      <c r="B710" s="105"/>
      <c r="C710" s="106"/>
      <c r="D710" s="110"/>
      <c r="E710" s="106"/>
      <c r="F710" s="105"/>
      <c r="G710" s="105"/>
      <c r="H710" s="100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</row>
    <row r="711" spans="1:23" ht="12.75">
      <c r="A711" s="105"/>
      <c r="B711" s="105"/>
      <c r="C711" s="106"/>
      <c r="D711" s="110"/>
      <c r="E711" s="106"/>
      <c r="F711" s="105"/>
      <c r="G711" s="105"/>
      <c r="H711" s="100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</row>
    <row r="712" spans="1:23" ht="12.75">
      <c r="A712" s="105"/>
      <c r="B712" s="105"/>
      <c r="C712" s="106"/>
      <c r="D712" s="110"/>
      <c r="E712" s="106"/>
      <c r="F712" s="105"/>
      <c r="G712" s="105"/>
      <c r="H712" s="100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</row>
    <row r="713" spans="1:23" ht="12.75">
      <c r="A713" s="105"/>
      <c r="B713" s="105"/>
      <c r="C713" s="106"/>
      <c r="D713" s="110"/>
      <c r="E713" s="106"/>
      <c r="F713" s="105"/>
      <c r="G713" s="105"/>
      <c r="H713" s="100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</row>
    <row r="714" spans="1:23" ht="12.75">
      <c r="A714" s="105"/>
      <c r="B714" s="105"/>
      <c r="C714" s="106"/>
      <c r="D714" s="110"/>
      <c r="E714" s="106"/>
      <c r="F714" s="105"/>
      <c r="G714" s="105"/>
      <c r="H714" s="100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</row>
    <row r="715" spans="1:23" ht="12.75">
      <c r="A715" s="105"/>
      <c r="B715" s="105"/>
      <c r="C715" s="106"/>
      <c r="D715" s="110"/>
      <c r="E715" s="106"/>
      <c r="F715" s="105"/>
      <c r="G715" s="105"/>
      <c r="H715" s="100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</row>
    <row r="716" spans="1:23" ht="12.75">
      <c r="A716" s="105"/>
      <c r="B716" s="105"/>
      <c r="C716" s="106"/>
      <c r="D716" s="110"/>
      <c r="E716" s="106"/>
      <c r="F716" s="105"/>
      <c r="G716" s="105"/>
      <c r="H716" s="100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</row>
    <row r="717" spans="1:23" ht="12.75">
      <c r="A717" s="105"/>
      <c r="B717" s="105"/>
      <c r="C717" s="106"/>
      <c r="D717" s="110"/>
      <c r="E717" s="106"/>
      <c r="F717" s="105"/>
      <c r="G717" s="105"/>
      <c r="H717" s="100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</row>
    <row r="718" spans="1:23" ht="12.75">
      <c r="A718" s="105"/>
      <c r="B718" s="105"/>
      <c r="C718" s="106"/>
      <c r="D718" s="110"/>
      <c r="E718" s="106"/>
      <c r="F718" s="105"/>
      <c r="G718" s="105"/>
      <c r="H718" s="100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</row>
    <row r="719" spans="1:23" ht="12.75">
      <c r="A719" s="105"/>
      <c r="B719" s="105"/>
      <c r="C719" s="106"/>
      <c r="D719" s="110"/>
      <c r="E719" s="106"/>
      <c r="F719" s="105"/>
      <c r="G719" s="105"/>
      <c r="H719" s="100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</row>
    <row r="720" spans="1:23" ht="12.75">
      <c r="A720" s="105"/>
      <c r="B720" s="105"/>
      <c r="C720" s="106"/>
      <c r="D720" s="110"/>
      <c r="E720" s="106"/>
      <c r="F720" s="105"/>
      <c r="G720" s="105"/>
      <c r="H720" s="100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</row>
    <row r="721" spans="1:23" ht="12.75">
      <c r="A721" s="105"/>
      <c r="B721" s="105"/>
      <c r="C721" s="106"/>
      <c r="D721" s="110"/>
      <c r="E721" s="106"/>
      <c r="F721" s="105"/>
      <c r="G721" s="105"/>
      <c r="H721" s="100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</row>
    <row r="722" spans="1:23" ht="12.75">
      <c r="A722" s="105"/>
      <c r="B722" s="105"/>
      <c r="C722" s="106"/>
      <c r="D722" s="110"/>
      <c r="E722" s="106"/>
      <c r="F722" s="105"/>
      <c r="G722" s="105"/>
      <c r="H722" s="100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</row>
    <row r="723" spans="1:23" ht="12.75">
      <c r="A723" s="105"/>
      <c r="B723" s="105"/>
      <c r="C723" s="106"/>
      <c r="D723" s="110"/>
      <c r="E723" s="106"/>
      <c r="F723" s="105"/>
      <c r="G723" s="105"/>
      <c r="H723" s="100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</row>
    <row r="724" spans="1:23" ht="12.75">
      <c r="A724" s="105"/>
      <c r="B724" s="105"/>
      <c r="C724" s="106"/>
      <c r="D724" s="110"/>
      <c r="E724" s="106"/>
      <c r="F724" s="105"/>
      <c r="G724" s="105"/>
      <c r="H724" s="100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</row>
    <row r="725" spans="1:23" ht="12.75">
      <c r="A725" s="105"/>
      <c r="B725" s="105"/>
      <c r="C725" s="106"/>
      <c r="D725" s="110"/>
      <c r="E725" s="106"/>
      <c r="F725" s="105"/>
      <c r="G725" s="105"/>
      <c r="H725" s="100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</row>
    <row r="726" spans="1:23" ht="12.75">
      <c r="A726" s="105"/>
      <c r="B726" s="105"/>
      <c r="C726" s="106"/>
      <c r="D726" s="110"/>
      <c r="E726" s="106"/>
      <c r="F726" s="105"/>
      <c r="G726" s="105"/>
      <c r="H726" s="100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</row>
    <row r="727" spans="1:23" ht="12.75">
      <c r="A727" s="105"/>
      <c r="B727" s="105"/>
      <c r="C727" s="106"/>
      <c r="D727" s="110"/>
      <c r="E727" s="106"/>
      <c r="F727" s="105"/>
      <c r="G727" s="105"/>
      <c r="H727" s="100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</row>
    <row r="728" spans="1:23" ht="12.75">
      <c r="A728" s="105"/>
      <c r="B728" s="105"/>
      <c r="C728" s="106"/>
      <c r="D728" s="110"/>
      <c r="E728" s="106"/>
      <c r="F728" s="105"/>
      <c r="G728" s="105"/>
      <c r="H728" s="100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</row>
    <row r="729" spans="1:23" ht="12.75">
      <c r="A729" s="105"/>
      <c r="B729" s="105"/>
      <c r="C729" s="106"/>
      <c r="D729" s="110"/>
      <c r="E729" s="106"/>
      <c r="F729" s="105"/>
      <c r="G729" s="105"/>
      <c r="H729" s="100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</row>
    <row r="730" spans="1:23" ht="12.75">
      <c r="A730" s="105"/>
      <c r="B730" s="105"/>
      <c r="C730" s="106"/>
      <c r="D730" s="110"/>
      <c r="E730" s="106"/>
      <c r="F730" s="105"/>
      <c r="G730" s="105"/>
      <c r="H730" s="100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</row>
    <row r="731" spans="1:23" ht="12.75">
      <c r="A731" s="105"/>
      <c r="B731" s="105"/>
      <c r="C731" s="106"/>
      <c r="D731" s="110"/>
      <c r="E731" s="106"/>
      <c r="F731" s="105"/>
      <c r="G731" s="105"/>
      <c r="H731" s="100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</row>
    <row r="732" spans="1:23" ht="12.75">
      <c r="A732" s="105"/>
      <c r="B732" s="105"/>
      <c r="C732" s="106"/>
      <c r="D732" s="110"/>
      <c r="E732" s="106"/>
      <c r="F732" s="105"/>
      <c r="G732" s="105"/>
      <c r="H732" s="100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</row>
    <row r="733" spans="1:23" ht="12.75">
      <c r="A733" s="105"/>
      <c r="B733" s="105"/>
      <c r="C733" s="106"/>
      <c r="D733" s="110"/>
      <c r="E733" s="106"/>
      <c r="F733" s="105"/>
      <c r="G733" s="105"/>
      <c r="H733" s="100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</row>
    <row r="734" spans="1:23" ht="12.75">
      <c r="A734" s="105"/>
      <c r="B734" s="105"/>
      <c r="C734" s="106"/>
      <c r="D734" s="110"/>
      <c r="E734" s="106"/>
      <c r="F734" s="105"/>
      <c r="G734" s="105"/>
      <c r="H734" s="100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</row>
    <row r="735" spans="1:23" ht="12.75">
      <c r="A735" s="105"/>
      <c r="B735" s="105"/>
      <c r="C735" s="106"/>
      <c r="D735" s="110"/>
      <c r="E735" s="106"/>
      <c r="F735" s="105"/>
      <c r="G735" s="105"/>
      <c r="H735" s="100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</row>
    <row r="736" spans="1:23" ht="12.75">
      <c r="A736" s="105"/>
      <c r="B736" s="105"/>
      <c r="C736" s="106"/>
      <c r="D736" s="110"/>
      <c r="E736" s="106"/>
      <c r="F736" s="105"/>
      <c r="G736" s="105"/>
      <c r="H736" s="100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</row>
    <row r="737" spans="1:23" ht="12.75">
      <c r="A737" s="105"/>
      <c r="B737" s="105"/>
      <c r="C737" s="106"/>
      <c r="D737" s="110"/>
      <c r="E737" s="106"/>
      <c r="F737" s="105"/>
      <c r="G737" s="105"/>
      <c r="H737" s="100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</row>
    <row r="738" spans="1:23" ht="12.75">
      <c r="A738" s="105"/>
      <c r="B738" s="105"/>
      <c r="C738" s="106"/>
      <c r="D738" s="110"/>
      <c r="E738" s="106"/>
      <c r="F738" s="105"/>
      <c r="G738" s="105"/>
      <c r="H738" s="100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</row>
    <row r="739" spans="1:23" ht="12.75">
      <c r="A739" s="105"/>
      <c r="B739" s="105"/>
      <c r="C739" s="106"/>
      <c r="D739" s="110"/>
      <c r="E739" s="106"/>
      <c r="F739" s="105"/>
      <c r="G739" s="105"/>
      <c r="H739" s="100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</row>
    <row r="740" spans="1:23" ht="12.75">
      <c r="A740" s="105"/>
      <c r="B740" s="105"/>
      <c r="C740" s="106"/>
      <c r="D740" s="110"/>
      <c r="E740" s="106"/>
      <c r="F740" s="105"/>
      <c r="G740" s="105"/>
      <c r="H740" s="100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</row>
    <row r="741" spans="1:23" ht="12.75">
      <c r="A741" s="105"/>
      <c r="B741" s="105"/>
      <c r="C741" s="106"/>
      <c r="D741" s="110"/>
      <c r="E741" s="106"/>
      <c r="F741" s="105"/>
      <c r="G741" s="105"/>
      <c r="H741" s="100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</row>
    <row r="742" spans="1:23" ht="12.75">
      <c r="A742" s="105"/>
      <c r="B742" s="105"/>
      <c r="C742" s="106"/>
      <c r="D742" s="110"/>
      <c r="E742" s="106"/>
      <c r="F742" s="105"/>
      <c r="G742" s="105"/>
      <c r="H742" s="100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</row>
    <row r="743" spans="1:23" ht="12.75">
      <c r="A743" s="105"/>
      <c r="B743" s="105"/>
      <c r="C743" s="106"/>
      <c r="D743" s="110"/>
      <c r="E743" s="106"/>
      <c r="F743" s="105"/>
      <c r="G743" s="105"/>
      <c r="H743" s="100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</row>
    <row r="744" spans="1:23" ht="12.75">
      <c r="A744" s="105"/>
      <c r="B744" s="105"/>
      <c r="C744" s="106"/>
      <c r="D744" s="110"/>
      <c r="E744" s="106"/>
      <c r="F744" s="105"/>
      <c r="G744" s="105"/>
      <c r="H744" s="100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</row>
    <row r="745" spans="1:23" ht="12.75">
      <c r="A745" s="105"/>
      <c r="B745" s="105"/>
      <c r="C745" s="106"/>
      <c r="D745" s="110"/>
      <c r="E745" s="106"/>
      <c r="F745" s="105"/>
      <c r="G745" s="105"/>
      <c r="H745" s="100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</row>
    <row r="746" spans="1:23" ht="12.75">
      <c r="A746" s="105"/>
      <c r="B746" s="105"/>
      <c r="C746" s="106"/>
      <c r="D746" s="110"/>
      <c r="E746" s="106"/>
      <c r="F746" s="105"/>
      <c r="G746" s="105"/>
      <c r="H746" s="100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</row>
    <row r="747" spans="1:23" ht="12.75">
      <c r="A747" s="105"/>
      <c r="B747" s="105"/>
      <c r="C747" s="106"/>
      <c r="D747" s="110"/>
      <c r="E747" s="106"/>
      <c r="F747" s="105"/>
      <c r="G747" s="105"/>
      <c r="H747" s="100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</row>
    <row r="748" spans="1:23" ht="12.75">
      <c r="A748" s="105"/>
      <c r="B748" s="105"/>
      <c r="C748" s="106"/>
      <c r="D748" s="110"/>
      <c r="E748" s="106"/>
      <c r="F748" s="105"/>
      <c r="G748" s="105"/>
      <c r="H748" s="100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</row>
    <row r="749" spans="1:23" ht="12.75">
      <c r="A749" s="105"/>
      <c r="B749" s="105"/>
      <c r="C749" s="106"/>
      <c r="D749" s="110"/>
      <c r="E749" s="106"/>
      <c r="F749" s="105"/>
      <c r="G749" s="105"/>
      <c r="H749" s="100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</row>
    <row r="750" spans="1:23" ht="12.75">
      <c r="A750" s="105"/>
      <c r="B750" s="105"/>
      <c r="C750" s="106"/>
      <c r="D750" s="110"/>
      <c r="E750" s="106"/>
      <c r="F750" s="105"/>
      <c r="G750" s="105"/>
      <c r="H750" s="100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</row>
    <row r="751" spans="1:23" ht="12.75">
      <c r="A751" s="105"/>
      <c r="B751" s="105"/>
      <c r="C751" s="106"/>
      <c r="D751" s="110"/>
      <c r="E751" s="106"/>
      <c r="F751" s="105"/>
      <c r="G751" s="105"/>
      <c r="H751" s="100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</row>
    <row r="752" spans="1:23" ht="12.75">
      <c r="A752" s="105"/>
      <c r="B752" s="105"/>
      <c r="C752" s="106"/>
      <c r="D752" s="110"/>
      <c r="E752" s="106"/>
      <c r="F752" s="105"/>
      <c r="G752" s="105"/>
      <c r="H752" s="100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</row>
    <row r="753" spans="1:23" ht="12.75">
      <c r="A753" s="105"/>
      <c r="B753" s="105"/>
      <c r="C753" s="106"/>
      <c r="D753" s="110"/>
      <c r="E753" s="106"/>
      <c r="F753" s="105"/>
      <c r="G753" s="105"/>
      <c r="H753" s="100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</row>
    <row r="754" spans="1:23" ht="12.75">
      <c r="A754" s="105"/>
      <c r="B754" s="105"/>
      <c r="C754" s="106"/>
      <c r="D754" s="110"/>
      <c r="E754" s="106"/>
      <c r="F754" s="105"/>
      <c r="G754" s="105"/>
      <c r="H754" s="100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</row>
    <row r="755" spans="1:23" ht="12.75">
      <c r="A755" s="105"/>
      <c r="B755" s="105"/>
      <c r="C755" s="106"/>
      <c r="D755" s="110"/>
      <c r="E755" s="106"/>
      <c r="F755" s="105"/>
      <c r="G755" s="105"/>
      <c r="H755" s="100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</row>
    <row r="756" spans="1:23" ht="12.75">
      <c r="A756" s="105"/>
      <c r="B756" s="105"/>
      <c r="C756" s="106"/>
      <c r="D756" s="110"/>
      <c r="E756" s="106"/>
      <c r="F756" s="105"/>
      <c r="G756" s="105"/>
      <c r="H756" s="100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</row>
    <row r="757" spans="1:23" ht="12.75">
      <c r="A757" s="105"/>
      <c r="B757" s="105"/>
      <c r="C757" s="106"/>
      <c r="D757" s="110"/>
      <c r="E757" s="106"/>
      <c r="F757" s="105"/>
      <c r="G757" s="105"/>
      <c r="H757" s="100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</row>
    <row r="758" spans="1:23" ht="12.75">
      <c r="A758" s="105"/>
      <c r="B758" s="105"/>
      <c r="C758" s="106"/>
      <c r="D758" s="110"/>
      <c r="E758" s="106"/>
      <c r="F758" s="105"/>
      <c r="G758" s="105"/>
      <c r="H758" s="100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</row>
    <row r="759" spans="1:23" ht="12.75">
      <c r="A759" s="105"/>
      <c r="B759" s="105"/>
      <c r="C759" s="106"/>
      <c r="D759" s="110"/>
      <c r="E759" s="106"/>
      <c r="F759" s="105"/>
      <c r="G759" s="105"/>
      <c r="H759" s="100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</row>
    <row r="760" spans="1:23" ht="12.75">
      <c r="A760" s="105"/>
      <c r="B760" s="105"/>
      <c r="C760" s="106"/>
      <c r="D760" s="110"/>
      <c r="E760" s="106"/>
      <c r="F760" s="105"/>
      <c r="G760" s="105"/>
      <c r="H760" s="100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</row>
    <row r="761" spans="1:23" ht="12.75">
      <c r="A761" s="105"/>
      <c r="B761" s="105"/>
      <c r="C761" s="106"/>
      <c r="D761" s="110"/>
      <c r="E761" s="106"/>
      <c r="F761" s="105"/>
      <c r="G761" s="105"/>
      <c r="H761" s="100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</row>
    <row r="762" spans="1:23" ht="12.75">
      <c r="A762" s="105"/>
      <c r="B762" s="105"/>
      <c r="C762" s="106"/>
      <c r="D762" s="110"/>
      <c r="E762" s="106"/>
      <c r="F762" s="105"/>
      <c r="G762" s="105"/>
      <c r="H762" s="100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</row>
    <row r="763" spans="1:23" ht="12.75">
      <c r="A763" s="105"/>
      <c r="B763" s="105"/>
      <c r="C763" s="106"/>
      <c r="D763" s="110"/>
      <c r="E763" s="106"/>
      <c r="F763" s="105"/>
      <c r="G763" s="105"/>
      <c r="H763" s="100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</row>
    <row r="764" spans="1:23" ht="12.75">
      <c r="A764" s="105"/>
      <c r="B764" s="105"/>
      <c r="C764" s="106"/>
      <c r="D764" s="110"/>
      <c r="E764" s="106"/>
      <c r="F764" s="105"/>
      <c r="G764" s="105"/>
      <c r="H764" s="100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</row>
    <row r="765" spans="1:23" ht="12.75">
      <c r="A765" s="105"/>
      <c r="B765" s="105"/>
      <c r="C765" s="106"/>
      <c r="D765" s="110"/>
      <c r="E765" s="106"/>
      <c r="F765" s="105"/>
      <c r="G765" s="105"/>
      <c r="H765" s="100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</row>
    <row r="766" spans="1:23" ht="12.75">
      <c r="A766" s="105"/>
      <c r="B766" s="105"/>
      <c r="C766" s="106"/>
      <c r="D766" s="110"/>
      <c r="E766" s="106"/>
      <c r="F766" s="105"/>
      <c r="G766" s="105"/>
      <c r="H766" s="100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</row>
    <row r="767" spans="1:23" ht="12.75">
      <c r="A767" s="105"/>
      <c r="B767" s="105"/>
      <c r="C767" s="106"/>
      <c r="D767" s="110"/>
      <c r="E767" s="106"/>
      <c r="F767" s="105"/>
      <c r="G767" s="105"/>
      <c r="H767" s="100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</row>
    <row r="768" spans="1:23" ht="12.75">
      <c r="A768" s="105"/>
      <c r="B768" s="105"/>
      <c r="C768" s="106"/>
      <c r="D768" s="110"/>
      <c r="E768" s="106"/>
      <c r="F768" s="105"/>
      <c r="G768" s="105"/>
      <c r="H768" s="100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</row>
    <row r="769" spans="1:23" ht="12.75">
      <c r="A769" s="105"/>
      <c r="B769" s="105"/>
      <c r="C769" s="106"/>
      <c r="D769" s="110"/>
      <c r="E769" s="106"/>
      <c r="F769" s="105"/>
      <c r="G769" s="105"/>
      <c r="H769" s="100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</row>
    <row r="770" spans="1:23" ht="12.75">
      <c r="A770" s="105"/>
      <c r="B770" s="105"/>
      <c r="C770" s="106"/>
      <c r="D770" s="110"/>
      <c r="E770" s="106"/>
      <c r="F770" s="105"/>
      <c r="G770" s="105"/>
      <c r="H770" s="100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</row>
    <row r="771" spans="1:23" ht="12.75">
      <c r="A771" s="105"/>
      <c r="B771" s="105"/>
      <c r="C771" s="106"/>
      <c r="D771" s="110"/>
      <c r="E771" s="106"/>
      <c r="F771" s="105"/>
      <c r="G771" s="105"/>
      <c r="H771" s="100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</row>
    <row r="772" spans="1:23" ht="12.75">
      <c r="A772" s="105"/>
      <c r="B772" s="105"/>
      <c r="C772" s="106"/>
      <c r="D772" s="110"/>
      <c r="E772" s="106"/>
      <c r="F772" s="105"/>
      <c r="G772" s="105"/>
      <c r="H772" s="100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</row>
    <row r="773" spans="1:23" ht="12.75">
      <c r="A773" s="105"/>
      <c r="B773" s="105"/>
      <c r="C773" s="106"/>
      <c r="D773" s="110"/>
      <c r="E773" s="106"/>
      <c r="F773" s="105"/>
      <c r="G773" s="105"/>
      <c r="H773" s="100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</row>
    <row r="774" spans="1:23" ht="12.75">
      <c r="A774" s="105"/>
      <c r="B774" s="105"/>
      <c r="C774" s="106"/>
      <c r="D774" s="110"/>
      <c r="E774" s="106"/>
      <c r="F774" s="105"/>
      <c r="G774" s="105"/>
      <c r="H774" s="100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</row>
    <row r="775" spans="1:23" ht="12.75">
      <c r="A775" s="105"/>
      <c r="B775" s="105"/>
      <c r="C775" s="106"/>
      <c r="D775" s="110"/>
      <c r="E775" s="106"/>
      <c r="F775" s="105"/>
      <c r="G775" s="105"/>
      <c r="H775" s="100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</row>
    <row r="776" spans="1:23" ht="12.75">
      <c r="A776" s="105"/>
      <c r="B776" s="105"/>
      <c r="C776" s="106"/>
      <c r="D776" s="110"/>
      <c r="E776" s="106"/>
      <c r="F776" s="105"/>
      <c r="G776" s="105"/>
      <c r="H776" s="100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</row>
    <row r="777" spans="1:23" ht="12.75">
      <c r="A777" s="105"/>
      <c r="B777" s="105"/>
      <c r="C777" s="106"/>
      <c r="D777" s="110"/>
      <c r="E777" s="106"/>
      <c r="F777" s="105"/>
      <c r="G777" s="105"/>
      <c r="H777" s="100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</row>
    <row r="778" spans="1:23" ht="12.75">
      <c r="A778" s="105"/>
      <c r="B778" s="105"/>
      <c r="C778" s="106"/>
      <c r="D778" s="110"/>
      <c r="E778" s="106"/>
      <c r="F778" s="105"/>
      <c r="G778" s="105"/>
      <c r="H778" s="100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</row>
    <row r="779" spans="1:23" ht="12.75">
      <c r="A779" s="105"/>
      <c r="B779" s="105"/>
      <c r="C779" s="106"/>
      <c r="D779" s="110"/>
      <c r="E779" s="106"/>
      <c r="F779" s="105"/>
      <c r="G779" s="105"/>
      <c r="H779" s="100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</row>
    <row r="780" spans="1:23" ht="12.75">
      <c r="A780" s="105"/>
      <c r="B780" s="105"/>
      <c r="C780" s="106"/>
      <c r="D780" s="110"/>
      <c r="E780" s="106"/>
      <c r="F780" s="105"/>
      <c r="G780" s="105"/>
      <c r="H780" s="100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</row>
    <row r="781" spans="1:23" ht="12.75">
      <c r="A781" s="105"/>
      <c r="B781" s="105"/>
      <c r="C781" s="106"/>
      <c r="D781" s="110"/>
      <c r="E781" s="106"/>
      <c r="F781" s="105"/>
      <c r="G781" s="105"/>
      <c r="H781" s="100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</row>
    <row r="782" spans="1:23" ht="12.75">
      <c r="A782" s="105"/>
      <c r="B782" s="105"/>
      <c r="C782" s="106"/>
      <c r="D782" s="110"/>
      <c r="E782" s="106"/>
      <c r="F782" s="105"/>
      <c r="G782" s="105"/>
      <c r="H782" s="100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</row>
    <row r="783" spans="1:23" ht="12.75">
      <c r="A783" s="105"/>
      <c r="B783" s="105"/>
      <c r="C783" s="106"/>
      <c r="D783" s="110"/>
      <c r="E783" s="106"/>
      <c r="F783" s="105"/>
      <c r="G783" s="105"/>
      <c r="H783" s="100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</row>
    <row r="784" spans="1:23" ht="12.75">
      <c r="A784" s="105"/>
      <c r="B784" s="105"/>
      <c r="C784" s="106"/>
      <c r="D784" s="110"/>
      <c r="E784" s="106"/>
      <c r="F784" s="105"/>
      <c r="G784" s="105"/>
      <c r="H784" s="100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</row>
    <row r="785" spans="1:23" ht="12.75">
      <c r="A785" s="105"/>
      <c r="B785" s="105"/>
      <c r="C785" s="106"/>
      <c r="D785" s="110"/>
      <c r="E785" s="106"/>
      <c r="F785" s="105"/>
      <c r="G785" s="105"/>
      <c r="H785" s="100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</row>
    <row r="786" spans="1:23" ht="12.75">
      <c r="A786" s="105"/>
      <c r="B786" s="105"/>
      <c r="C786" s="106"/>
      <c r="D786" s="110"/>
      <c r="E786" s="106"/>
      <c r="F786" s="105"/>
      <c r="G786" s="105"/>
      <c r="H786" s="100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</row>
    <row r="787" spans="1:23" ht="12.75">
      <c r="A787" s="105"/>
      <c r="B787" s="105"/>
      <c r="C787" s="106"/>
      <c r="D787" s="110"/>
      <c r="E787" s="106"/>
      <c r="F787" s="105"/>
      <c r="G787" s="105"/>
      <c r="H787" s="100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</row>
    <row r="788" spans="1:23" ht="12.75">
      <c r="A788" s="105"/>
      <c r="B788" s="105"/>
      <c r="C788" s="106"/>
      <c r="D788" s="110"/>
      <c r="E788" s="106"/>
      <c r="F788" s="105"/>
      <c r="G788" s="105"/>
      <c r="H788" s="100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</row>
    <row r="789" spans="1:23" ht="12.75">
      <c r="A789" s="105"/>
      <c r="B789" s="105"/>
      <c r="C789" s="106"/>
      <c r="D789" s="110"/>
      <c r="E789" s="106"/>
      <c r="F789" s="105"/>
      <c r="G789" s="105"/>
      <c r="H789" s="100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</row>
    <row r="790" spans="1:23" ht="12.75">
      <c r="A790" s="105"/>
      <c r="B790" s="105"/>
      <c r="C790" s="106"/>
      <c r="D790" s="110"/>
      <c r="E790" s="106"/>
      <c r="F790" s="105"/>
      <c r="G790" s="105"/>
      <c r="H790" s="100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</row>
    <row r="791" spans="1:23" ht="12.75">
      <c r="A791" s="105"/>
      <c r="B791" s="105"/>
      <c r="C791" s="106"/>
      <c r="D791" s="110"/>
      <c r="E791" s="106"/>
      <c r="F791" s="105"/>
      <c r="G791" s="105"/>
      <c r="H791" s="100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</row>
    <row r="792" spans="1:23" ht="12.75">
      <c r="A792" s="105"/>
      <c r="B792" s="105"/>
      <c r="C792" s="106"/>
      <c r="D792" s="110"/>
      <c r="E792" s="106"/>
      <c r="F792" s="105"/>
      <c r="G792" s="105"/>
      <c r="H792" s="100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</row>
    <row r="793" spans="1:23" ht="12.75">
      <c r="A793" s="105"/>
      <c r="B793" s="105"/>
      <c r="C793" s="106"/>
      <c r="D793" s="110"/>
      <c r="E793" s="106"/>
      <c r="F793" s="105"/>
      <c r="G793" s="105"/>
      <c r="H793" s="100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</row>
    <row r="794" spans="1:23" ht="12.75">
      <c r="A794" s="105"/>
      <c r="B794" s="105"/>
      <c r="C794" s="106"/>
      <c r="D794" s="110"/>
      <c r="E794" s="106"/>
      <c r="F794" s="105"/>
      <c r="G794" s="105"/>
      <c r="H794" s="100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</row>
    <row r="795" spans="1:23" ht="12.75">
      <c r="A795" s="105"/>
      <c r="B795" s="105"/>
      <c r="C795" s="106"/>
      <c r="D795" s="110"/>
      <c r="E795" s="106"/>
      <c r="F795" s="105"/>
      <c r="G795" s="105"/>
      <c r="H795" s="100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</row>
    <row r="796" spans="1:23" ht="12.75">
      <c r="A796" s="105"/>
      <c r="B796" s="105"/>
      <c r="C796" s="106"/>
      <c r="D796" s="110"/>
      <c r="E796" s="106"/>
      <c r="F796" s="105"/>
      <c r="G796" s="105"/>
      <c r="H796" s="100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</row>
    <row r="797" spans="1:23" ht="12.75">
      <c r="A797" s="105"/>
      <c r="B797" s="105"/>
      <c r="C797" s="106"/>
      <c r="D797" s="110"/>
      <c r="E797" s="106"/>
      <c r="F797" s="105"/>
      <c r="G797" s="105"/>
      <c r="H797" s="100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</row>
    <row r="798" spans="1:23" ht="12.75">
      <c r="A798" s="105"/>
      <c r="B798" s="105"/>
      <c r="C798" s="106"/>
      <c r="D798" s="110"/>
      <c r="E798" s="106"/>
      <c r="F798" s="105"/>
      <c r="G798" s="105"/>
      <c r="H798" s="100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</row>
    <row r="799" spans="1:23" ht="12.75">
      <c r="A799" s="105"/>
      <c r="B799" s="105"/>
      <c r="C799" s="106"/>
      <c r="D799" s="110"/>
      <c r="E799" s="106"/>
      <c r="F799" s="105"/>
      <c r="G799" s="105"/>
      <c r="H799" s="100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</row>
    <row r="800" spans="1:23" ht="12.75">
      <c r="A800" s="105"/>
      <c r="B800" s="105"/>
      <c r="C800" s="106"/>
      <c r="D800" s="110"/>
      <c r="E800" s="106"/>
      <c r="F800" s="105"/>
      <c r="G800" s="105"/>
      <c r="H800" s="100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</row>
    <row r="801" spans="1:23" ht="12.75">
      <c r="A801" s="105"/>
      <c r="B801" s="105"/>
      <c r="C801" s="106"/>
      <c r="D801" s="110"/>
      <c r="E801" s="106"/>
      <c r="F801" s="105"/>
      <c r="G801" s="105"/>
      <c r="H801" s="100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</row>
    <row r="802" spans="1:23" ht="12.75">
      <c r="A802" s="105"/>
      <c r="B802" s="105"/>
      <c r="C802" s="106"/>
      <c r="D802" s="110"/>
      <c r="E802" s="106"/>
      <c r="F802" s="105"/>
      <c r="G802" s="105"/>
      <c r="H802" s="100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</row>
    <row r="803" spans="1:23" ht="12.75">
      <c r="A803" s="105"/>
      <c r="B803" s="105"/>
      <c r="C803" s="106"/>
      <c r="D803" s="110"/>
      <c r="E803" s="106"/>
      <c r="F803" s="105"/>
      <c r="G803" s="105"/>
      <c r="H803" s="100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</row>
    <row r="804" spans="1:23" ht="12.75">
      <c r="A804" s="105"/>
      <c r="B804" s="105"/>
      <c r="C804" s="106"/>
      <c r="D804" s="110"/>
      <c r="E804" s="106"/>
      <c r="F804" s="105"/>
      <c r="G804" s="105"/>
      <c r="H804" s="100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</row>
    <row r="805" spans="1:23" ht="12.75">
      <c r="A805" s="105"/>
      <c r="B805" s="105"/>
      <c r="C805" s="106"/>
      <c r="D805" s="110"/>
      <c r="E805" s="106"/>
      <c r="F805" s="105"/>
      <c r="G805" s="105"/>
      <c r="H805" s="100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</row>
    <row r="806" spans="1:23" ht="12.75">
      <c r="A806" s="105"/>
      <c r="B806" s="105"/>
      <c r="C806" s="106"/>
      <c r="D806" s="110"/>
      <c r="E806" s="106"/>
      <c r="F806" s="105"/>
      <c r="G806" s="105"/>
      <c r="H806" s="100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</row>
    <row r="807" spans="1:23" ht="12.75">
      <c r="A807" s="105"/>
      <c r="B807" s="105"/>
      <c r="C807" s="106"/>
      <c r="D807" s="110"/>
      <c r="E807" s="106"/>
      <c r="F807" s="105"/>
      <c r="G807" s="105"/>
      <c r="H807" s="100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</row>
    <row r="808" spans="1:23" ht="12.75">
      <c r="A808" s="105"/>
      <c r="B808" s="105"/>
      <c r="C808" s="106"/>
      <c r="D808" s="110"/>
      <c r="E808" s="106"/>
      <c r="F808" s="105"/>
      <c r="G808" s="105"/>
      <c r="H808" s="100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</row>
    <row r="809" spans="1:23" ht="12.75">
      <c r="A809" s="105"/>
      <c r="B809" s="105"/>
      <c r="C809" s="106"/>
      <c r="D809" s="110"/>
      <c r="E809" s="106"/>
      <c r="F809" s="105"/>
      <c r="G809" s="105"/>
      <c r="H809" s="100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</row>
    <row r="810" spans="1:23" ht="12.75">
      <c r="A810" s="105"/>
      <c r="B810" s="105"/>
      <c r="C810" s="106"/>
      <c r="D810" s="110"/>
      <c r="E810" s="106"/>
      <c r="F810" s="105"/>
      <c r="G810" s="105"/>
      <c r="H810" s="100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</row>
    <row r="811" spans="1:23" ht="12.75">
      <c r="A811" s="105"/>
      <c r="B811" s="105"/>
      <c r="C811" s="106"/>
      <c r="D811" s="110"/>
      <c r="E811" s="106"/>
      <c r="F811" s="105"/>
      <c r="G811" s="105"/>
      <c r="H811" s="100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</row>
    <row r="812" spans="1:23" ht="12.75">
      <c r="A812" s="105"/>
      <c r="B812" s="105"/>
      <c r="C812" s="106"/>
      <c r="D812" s="110"/>
      <c r="E812" s="106"/>
      <c r="F812" s="105"/>
      <c r="G812" s="105"/>
      <c r="H812" s="100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</row>
    <row r="813" spans="1:23" ht="12.75">
      <c r="A813" s="105"/>
      <c r="B813" s="105"/>
      <c r="C813" s="106"/>
      <c r="D813" s="110"/>
      <c r="E813" s="106"/>
      <c r="F813" s="105"/>
      <c r="G813" s="105"/>
      <c r="H813" s="100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</row>
    <row r="814" spans="1:23" ht="12.75">
      <c r="A814" s="105"/>
      <c r="B814" s="105"/>
      <c r="C814" s="106"/>
      <c r="D814" s="110"/>
      <c r="E814" s="106"/>
      <c r="F814" s="105"/>
      <c r="G814" s="105"/>
      <c r="H814" s="100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</row>
    <row r="815" spans="1:23" ht="12.75">
      <c r="A815" s="105"/>
      <c r="B815" s="105"/>
      <c r="C815" s="106"/>
      <c r="D815" s="110"/>
      <c r="E815" s="106"/>
      <c r="F815" s="105"/>
      <c r="G815" s="105"/>
      <c r="H815" s="100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</row>
    <row r="816" spans="1:23" ht="12.75">
      <c r="A816" s="105"/>
      <c r="B816" s="105"/>
      <c r="C816" s="106"/>
      <c r="D816" s="110"/>
      <c r="E816" s="106"/>
      <c r="F816" s="105"/>
      <c r="G816" s="105"/>
      <c r="H816" s="100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</row>
    <row r="817" spans="1:23" ht="12.75">
      <c r="A817" s="105"/>
      <c r="B817" s="105"/>
      <c r="C817" s="106"/>
      <c r="D817" s="110"/>
      <c r="E817" s="106"/>
      <c r="F817" s="105"/>
      <c r="G817" s="105"/>
      <c r="H817" s="100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</row>
    <row r="818" spans="1:23" ht="12.75">
      <c r="A818" s="105"/>
      <c r="B818" s="105"/>
      <c r="C818" s="106"/>
      <c r="D818" s="110"/>
      <c r="E818" s="106"/>
      <c r="F818" s="105"/>
      <c r="G818" s="105"/>
      <c r="H818" s="100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</row>
    <row r="819" spans="1:23" ht="12.75">
      <c r="A819" s="105"/>
      <c r="B819" s="105"/>
      <c r="C819" s="106"/>
      <c r="D819" s="110"/>
      <c r="E819" s="106"/>
      <c r="F819" s="105"/>
      <c r="G819" s="105"/>
      <c r="H819" s="100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</row>
    <row r="820" spans="1:23" ht="12.75">
      <c r="A820" s="105"/>
      <c r="B820" s="105"/>
      <c r="C820" s="106"/>
      <c r="D820" s="110"/>
      <c r="E820" s="106"/>
      <c r="F820" s="105"/>
      <c r="G820" s="105"/>
      <c r="H820" s="100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</row>
    <row r="821" spans="1:23" ht="12.75">
      <c r="A821" s="105"/>
      <c r="B821" s="105"/>
      <c r="C821" s="106"/>
      <c r="D821" s="110"/>
      <c r="E821" s="106"/>
      <c r="F821" s="105"/>
      <c r="G821" s="105"/>
      <c r="H821" s="100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</row>
    <row r="822" spans="1:23" ht="12.75">
      <c r="A822" s="105"/>
      <c r="B822" s="105"/>
      <c r="C822" s="106"/>
      <c r="D822" s="110"/>
      <c r="E822" s="106"/>
      <c r="F822" s="105"/>
      <c r="G822" s="105"/>
      <c r="H822" s="100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</row>
    <row r="823" spans="1:23" ht="12.75">
      <c r="A823" s="105"/>
      <c r="B823" s="105"/>
      <c r="C823" s="106"/>
      <c r="D823" s="110"/>
      <c r="E823" s="106"/>
      <c r="F823" s="105"/>
      <c r="G823" s="105"/>
      <c r="H823" s="100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</row>
    <row r="824" spans="1:23" ht="12.75">
      <c r="A824" s="105"/>
      <c r="B824" s="105"/>
      <c r="C824" s="106"/>
      <c r="D824" s="110"/>
      <c r="E824" s="106"/>
      <c r="F824" s="105"/>
      <c r="G824" s="105"/>
      <c r="H824" s="100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</row>
    <row r="825" spans="1:23" ht="12.75">
      <c r="A825" s="105"/>
      <c r="B825" s="105"/>
      <c r="C825" s="106"/>
      <c r="D825" s="110"/>
      <c r="E825" s="106"/>
      <c r="F825" s="105"/>
      <c r="G825" s="105"/>
      <c r="H825" s="100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</row>
    <row r="826" spans="1:23" ht="12.75">
      <c r="A826" s="105"/>
      <c r="B826" s="105"/>
      <c r="C826" s="106"/>
      <c r="D826" s="110"/>
      <c r="E826" s="106"/>
      <c r="F826" s="105"/>
      <c r="G826" s="105"/>
      <c r="H826" s="100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</row>
    <row r="827" spans="1:23" ht="12.75">
      <c r="A827" s="105"/>
      <c r="B827" s="105"/>
      <c r="C827" s="106"/>
      <c r="D827" s="110"/>
      <c r="E827" s="106"/>
      <c r="F827" s="105"/>
      <c r="G827" s="105"/>
      <c r="H827" s="100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</row>
    <row r="828" spans="1:23" ht="12.75">
      <c r="A828" s="105"/>
      <c r="B828" s="105"/>
      <c r="C828" s="106"/>
      <c r="D828" s="110"/>
      <c r="E828" s="106"/>
      <c r="F828" s="105"/>
      <c r="G828" s="105"/>
      <c r="H828" s="100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</row>
    <row r="829" spans="1:23" ht="12.75">
      <c r="A829" s="105"/>
      <c r="B829" s="105"/>
      <c r="C829" s="106"/>
      <c r="D829" s="110"/>
      <c r="E829" s="106"/>
      <c r="F829" s="105"/>
      <c r="G829" s="105"/>
      <c r="H829" s="100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</row>
    <row r="830" spans="1:23" ht="12.75">
      <c r="A830" s="105"/>
      <c r="B830" s="105"/>
      <c r="C830" s="106"/>
      <c r="D830" s="110"/>
      <c r="E830" s="106"/>
      <c r="F830" s="105"/>
      <c r="G830" s="105"/>
      <c r="H830" s="100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</row>
    <row r="831" spans="1:23" ht="12.75">
      <c r="A831" s="105"/>
      <c r="B831" s="105"/>
      <c r="C831" s="106"/>
      <c r="D831" s="110"/>
      <c r="E831" s="106"/>
      <c r="F831" s="105"/>
      <c r="G831" s="105"/>
      <c r="H831" s="100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</row>
    <row r="832" spans="1:23" ht="12.75">
      <c r="A832" s="105"/>
      <c r="B832" s="105"/>
      <c r="C832" s="106"/>
      <c r="D832" s="110"/>
      <c r="E832" s="106"/>
      <c r="F832" s="105"/>
      <c r="G832" s="105"/>
      <c r="H832" s="100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</row>
    <row r="833" spans="1:23" ht="12.75">
      <c r="A833" s="105"/>
      <c r="B833" s="105"/>
      <c r="C833" s="106"/>
      <c r="D833" s="110"/>
      <c r="E833" s="106"/>
      <c r="F833" s="105"/>
      <c r="G833" s="105"/>
      <c r="H833" s="100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</row>
    <row r="834" spans="1:23" ht="12.75">
      <c r="A834" s="105"/>
      <c r="B834" s="105"/>
      <c r="C834" s="106"/>
      <c r="D834" s="110"/>
      <c r="E834" s="106"/>
      <c r="F834" s="105"/>
      <c r="G834" s="105"/>
      <c r="H834" s="100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</row>
    <row r="835" spans="1:23" ht="12.75">
      <c r="A835" s="105"/>
      <c r="B835" s="105"/>
      <c r="C835" s="106"/>
      <c r="D835" s="110"/>
      <c r="E835" s="106"/>
      <c r="F835" s="105"/>
      <c r="G835" s="105"/>
      <c r="H835" s="100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</row>
    <row r="836" spans="1:23" ht="12.75">
      <c r="A836" s="105"/>
      <c r="B836" s="105"/>
      <c r="C836" s="106"/>
      <c r="D836" s="110"/>
      <c r="E836" s="106"/>
      <c r="F836" s="105"/>
      <c r="G836" s="105"/>
      <c r="H836" s="100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</row>
    <row r="837" spans="1:23" ht="12.75">
      <c r="A837" s="105"/>
      <c r="B837" s="105"/>
      <c r="C837" s="106"/>
      <c r="D837" s="110"/>
      <c r="E837" s="106"/>
      <c r="F837" s="105"/>
      <c r="G837" s="105"/>
      <c r="H837" s="100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</row>
    <row r="838" spans="1:23" ht="12.75">
      <c r="A838" s="105"/>
      <c r="B838" s="105"/>
      <c r="C838" s="106"/>
      <c r="D838" s="110"/>
      <c r="E838" s="106"/>
      <c r="F838" s="105"/>
      <c r="G838" s="105"/>
      <c r="H838" s="100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</row>
    <row r="839" spans="1:23" ht="12.75">
      <c r="A839" s="105"/>
      <c r="B839" s="105"/>
      <c r="C839" s="106"/>
      <c r="D839" s="110"/>
      <c r="E839" s="106"/>
      <c r="F839" s="105"/>
      <c r="G839" s="105"/>
      <c r="H839" s="100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</row>
    <row r="840" spans="1:23" ht="12.75">
      <c r="A840" s="105"/>
      <c r="B840" s="105"/>
      <c r="C840" s="106"/>
      <c r="D840" s="110"/>
      <c r="E840" s="106"/>
      <c r="F840" s="105"/>
      <c r="G840" s="105"/>
      <c r="H840" s="100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</row>
    <row r="841" spans="1:23" ht="12.75">
      <c r="A841" s="105"/>
      <c r="B841" s="105"/>
      <c r="C841" s="106"/>
      <c r="D841" s="110"/>
      <c r="E841" s="106"/>
      <c r="F841" s="105"/>
      <c r="G841" s="105"/>
      <c r="H841" s="100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</row>
    <row r="842" spans="1:23" ht="12.75">
      <c r="A842" s="105"/>
      <c r="B842" s="105"/>
      <c r="C842" s="106"/>
      <c r="D842" s="110"/>
      <c r="E842" s="106"/>
      <c r="F842" s="105"/>
      <c r="G842" s="105"/>
      <c r="H842" s="100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</row>
    <row r="843" spans="1:23" ht="12.75">
      <c r="A843" s="105"/>
      <c r="B843" s="105"/>
      <c r="C843" s="106"/>
      <c r="D843" s="110"/>
      <c r="E843" s="106"/>
      <c r="F843" s="105"/>
      <c r="G843" s="105"/>
      <c r="H843" s="100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</row>
    <row r="844" spans="1:23" ht="12.75">
      <c r="A844" s="105"/>
      <c r="B844" s="105"/>
      <c r="C844" s="106"/>
      <c r="D844" s="110"/>
      <c r="E844" s="106"/>
      <c r="F844" s="105"/>
      <c r="G844" s="105"/>
      <c r="H844" s="100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</row>
    <row r="845" spans="1:23" ht="12.75">
      <c r="A845" s="105"/>
      <c r="B845" s="105"/>
      <c r="C845" s="106"/>
      <c r="D845" s="110"/>
      <c r="E845" s="106"/>
      <c r="F845" s="105"/>
      <c r="G845" s="105"/>
      <c r="H845" s="100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</row>
    <row r="846" spans="1:23" ht="12.75">
      <c r="A846" s="105"/>
      <c r="B846" s="105"/>
      <c r="C846" s="106"/>
      <c r="D846" s="110"/>
      <c r="E846" s="106"/>
      <c r="F846" s="105"/>
      <c r="G846" s="105"/>
      <c r="H846" s="100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</row>
    <row r="847" spans="1:23" ht="12.75">
      <c r="A847" s="105"/>
      <c r="B847" s="105"/>
      <c r="C847" s="106"/>
      <c r="D847" s="110"/>
      <c r="E847" s="106"/>
      <c r="F847" s="105"/>
      <c r="G847" s="105"/>
      <c r="H847" s="100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</row>
    <row r="848" spans="1:23" ht="12.75">
      <c r="A848" s="105"/>
      <c r="B848" s="105"/>
      <c r="C848" s="106"/>
      <c r="D848" s="110"/>
      <c r="E848" s="106"/>
      <c r="F848" s="105"/>
      <c r="G848" s="105"/>
      <c r="H848" s="100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</row>
    <row r="849" spans="1:23" ht="12.75">
      <c r="A849" s="105"/>
      <c r="B849" s="105"/>
      <c r="C849" s="106"/>
      <c r="D849" s="110"/>
      <c r="E849" s="106"/>
      <c r="F849" s="105"/>
      <c r="G849" s="105"/>
      <c r="H849" s="100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</row>
    <row r="850" spans="1:23" ht="12.75">
      <c r="A850" s="105"/>
      <c r="B850" s="105"/>
      <c r="C850" s="106"/>
      <c r="D850" s="110"/>
      <c r="E850" s="106"/>
      <c r="F850" s="105"/>
      <c r="G850" s="105"/>
      <c r="H850" s="100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</row>
    <row r="851" spans="1:23" ht="12.75">
      <c r="A851" s="105"/>
      <c r="B851" s="105"/>
      <c r="C851" s="106"/>
      <c r="D851" s="110"/>
      <c r="E851" s="106"/>
      <c r="F851" s="105"/>
      <c r="G851" s="105"/>
      <c r="H851" s="100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</row>
    <row r="852" spans="1:23" ht="12.75">
      <c r="A852" s="105"/>
      <c r="B852" s="105"/>
      <c r="C852" s="106"/>
      <c r="D852" s="110"/>
      <c r="E852" s="106"/>
      <c r="F852" s="105"/>
      <c r="G852" s="105"/>
      <c r="H852" s="100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</row>
    <row r="853" spans="1:23" ht="12.75">
      <c r="A853" s="105"/>
      <c r="B853" s="105"/>
      <c r="C853" s="106"/>
      <c r="D853" s="110"/>
      <c r="E853" s="106"/>
      <c r="F853" s="105"/>
      <c r="G853" s="105"/>
      <c r="H853" s="100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</row>
    <row r="854" spans="1:23" ht="12.75">
      <c r="A854" s="105"/>
      <c r="B854" s="105"/>
      <c r="C854" s="106"/>
      <c r="D854" s="110"/>
      <c r="E854" s="106"/>
      <c r="F854" s="105"/>
      <c r="G854" s="105"/>
      <c r="H854" s="100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</row>
    <row r="855" spans="1:23" ht="12.75">
      <c r="A855" s="105"/>
      <c r="B855" s="105"/>
      <c r="C855" s="106"/>
      <c r="D855" s="110"/>
      <c r="E855" s="106"/>
      <c r="F855" s="105"/>
      <c r="G855" s="105"/>
      <c r="H855" s="100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</row>
    <row r="856" spans="1:23" ht="12.75">
      <c r="A856" s="105"/>
      <c r="B856" s="105"/>
      <c r="C856" s="106"/>
      <c r="D856" s="110"/>
      <c r="E856" s="106"/>
      <c r="F856" s="105"/>
      <c r="G856" s="105"/>
      <c r="H856" s="100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</row>
    <row r="857" spans="1:23" ht="12.75">
      <c r="A857" s="105"/>
      <c r="B857" s="105"/>
      <c r="C857" s="106"/>
      <c r="D857" s="110"/>
      <c r="E857" s="106"/>
      <c r="F857" s="105"/>
      <c r="G857" s="105"/>
      <c r="H857" s="100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</row>
    <row r="858" spans="1:23" ht="12.75">
      <c r="A858" s="105"/>
      <c r="B858" s="105"/>
      <c r="C858" s="106"/>
      <c r="D858" s="110"/>
      <c r="E858" s="106"/>
      <c r="F858" s="105"/>
      <c r="G858" s="105"/>
      <c r="H858" s="100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</row>
    <row r="859" spans="1:23" ht="12.75">
      <c r="A859" s="105"/>
      <c r="B859" s="105"/>
      <c r="C859" s="106"/>
      <c r="D859" s="110"/>
      <c r="E859" s="106"/>
      <c r="F859" s="105"/>
      <c r="G859" s="105"/>
      <c r="H859" s="100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</row>
    <row r="860" spans="1:23" ht="12.75">
      <c r="A860" s="105"/>
      <c r="B860" s="105"/>
      <c r="C860" s="106"/>
      <c r="D860" s="110"/>
      <c r="E860" s="106"/>
      <c r="F860" s="105"/>
      <c r="G860" s="105"/>
      <c r="H860" s="100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</row>
    <row r="861" spans="1:23" ht="12.75">
      <c r="A861" s="105"/>
      <c r="B861" s="105"/>
      <c r="C861" s="106"/>
      <c r="D861" s="110"/>
      <c r="E861" s="106"/>
      <c r="F861" s="105"/>
      <c r="G861" s="105"/>
      <c r="H861" s="100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</row>
    <row r="862" spans="1:23" ht="12.75">
      <c r="A862" s="105"/>
      <c r="B862" s="105"/>
      <c r="C862" s="106"/>
      <c r="D862" s="110"/>
      <c r="E862" s="106"/>
      <c r="F862" s="105"/>
      <c r="G862" s="105"/>
      <c r="H862" s="100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</row>
    <row r="863" spans="1:23" ht="12.75">
      <c r="A863" s="105"/>
      <c r="B863" s="105"/>
      <c r="C863" s="106"/>
      <c r="D863" s="110"/>
      <c r="E863" s="106"/>
      <c r="F863" s="105"/>
      <c r="G863" s="105"/>
      <c r="H863" s="100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</row>
    <row r="864" spans="1:23" ht="12.75">
      <c r="A864" s="105"/>
      <c r="B864" s="105"/>
      <c r="C864" s="106"/>
      <c r="D864" s="110"/>
      <c r="E864" s="106"/>
      <c r="F864" s="105"/>
      <c r="G864" s="105"/>
      <c r="H864" s="100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</row>
    <row r="865" spans="1:23" ht="12.75">
      <c r="A865" s="105"/>
      <c r="B865" s="105"/>
      <c r="C865" s="106"/>
      <c r="D865" s="110"/>
      <c r="E865" s="106"/>
      <c r="F865" s="105"/>
      <c r="G865" s="105"/>
      <c r="H865" s="100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</row>
    <row r="866" spans="1:23" ht="12.75">
      <c r="A866" s="105"/>
      <c r="B866" s="105"/>
      <c r="C866" s="106"/>
      <c r="D866" s="110"/>
      <c r="E866" s="106"/>
      <c r="F866" s="105"/>
      <c r="G866" s="105"/>
      <c r="H866" s="100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</row>
    <row r="867" spans="1:23" ht="12.75">
      <c r="A867" s="105"/>
      <c r="B867" s="105"/>
      <c r="C867" s="106"/>
      <c r="D867" s="110"/>
      <c r="E867" s="106"/>
      <c r="F867" s="105"/>
      <c r="G867" s="105"/>
      <c r="H867" s="100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</row>
    <row r="868" spans="1:23" ht="12.75">
      <c r="A868" s="105"/>
      <c r="B868" s="105"/>
      <c r="C868" s="106"/>
      <c r="D868" s="110"/>
      <c r="E868" s="106"/>
      <c r="F868" s="105"/>
      <c r="G868" s="105"/>
      <c r="H868" s="100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</row>
    <row r="869" spans="1:23" ht="12.75">
      <c r="A869" s="105"/>
      <c r="B869" s="105"/>
      <c r="C869" s="106"/>
      <c r="D869" s="110"/>
      <c r="E869" s="106"/>
      <c r="F869" s="105"/>
      <c r="G869" s="105"/>
      <c r="H869" s="100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</row>
    <row r="870" spans="1:23" ht="12.75">
      <c r="A870" s="105"/>
      <c r="B870" s="105"/>
      <c r="C870" s="106"/>
      <c r="D870" s="110"/>
      <c r="E870" s="106"/>
      <c r="F870" s="105"/>
      <c r="G870" s="105"/>
      <c r="H870" s="100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</row>
    <row r="871" spans="1:23" ht="12.75">
      <c r="A871" s="105"/>
      <c r="B871" s="105"/>
      <c r="C871" s="106"/>
      <c r="D871" s="110"/>
      <c r="E871" s="106"/>
      <c r="F871" s="105"/>
      <c r="G871" s="105"/>
      <c r="H871" s="100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</row>
    <row r="872" spans="1:23" ht="12.75">
      <c r="A872" s="105"/>
      <c r="B872" s="105"/>
      <c r="C872" s="106"/>
      <c r="D872" s="110"/>
      <c r="E872" s="106"/>
      <c r="F872" s="105"/>
      <c r="G872" s="105"/>
      <c r="H872" s="100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</row>
    <row r="873" spans="1:23" ht="12.75">
      <c r="A873" s="105"/>
      <c r="B873" s="105"/>
      <c r="C873" s="106"/>
      <c r="D873" s="110"/>
      <c r="E873" s="106"/>
      <c r="F873" s="105"/>
      <c r="G873" s="105"/>
      <c r="H873" s="100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</row>
    <row r="874" spans="1:23" ht="12.75">
      <c r="A874" s="105"/>
      <c r="B874" s="105"/>
      <c r="C874" s="106"/>
      <c r="D874" s="110"/>
      <c r="E874" s="106"/>
      <c r="F874" s="105"/>
      <c r="G874" s="105"/>
      <c r="H874" s="100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</row>
    <row r="875" spans="1:23" ht="12.75">
      <c r="A875" s="105"/>
      <c r="B875" s="105"/>
      <c r="C875" s="106"/>
      <c r="D875" s="110"/>
      <c r="E875" s="106"/>
      <c r="F875" s="105"/>
      <c r="G875" s="105"/>
      <c r="H875" s="100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</row>
    <row r="876" spans="1:23" ht="12.75">
      <c r="A876" s="105"/>
      <c r="B876" s="105"/>
      <c r="C876" s="106"/>
      <c r="D876" s="110"/>
      <c r="E876" s="106"/>
      <c r="F876" s="105"/>
      <c r="G876" s="105"/>
      <c r="H876" s="100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</row>
    <row r="877" spans="1:23" ht="12.75">
      <c r="A877" s="105"/>
      <c r="B877" s="105"/>
      <c r="C877" s="106"/>
      <c r="D877" s="110"/>
      <c r="E877" s="106"/>
      <c r="F877" s="105"/>
      <c r="G877" s="105"/>
      <c r="H877" s="100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</row>
    <row r="878" spans="1:23" ht="12.75">
      <c r="A878" s="105"/>
      <c r="B878" s="105"/>
      <c r="C878" s="106"/>
      <c r="D878" s="110"/>
      <c r="E878" s="106"/>
      <c r="F878" s="105"/>
      <c r="G878" s="105"/>
      <c r="H878" s="100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</row>
    <row r="879" spans="1:23" ht="12.75">
      <c r="A879" s="105"/>
      <c r="B879" s="105"/>
      <c r="C879" s="106"/>
      <c r="D879" s="110"/>
      <c r="E879" s="106"/>
      <c r="F879" s="105"/>
      <c r="G879" s="105"/>
      <c r="H879" s="100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</row>
    <row r="880" spans="1:23" ht="12.75">
      <c r="A880" s="105"/>
      <c r="B880" s="105"/>
      <c r="C880" s="106"/>
      <c r="D880" s="110"/>
      <c r="E880" s="106"/>
      <c r="F880" s="105"/>
      <c r="G880" s="105"/>
      <c r="H880" s="100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</row>
    <row r="881" spans="1:23" ht="12.75">
      <c r="A881" s="105"/>
      <c r="B881" s="105"/>
      <c r="C881" s="106"/>
      <c r="D881" s="110"/>
      <c r="E881" s="106"/>
      <c r="F881" s="105"/>
      <c r="G881" s="105"/>
      <c r="H881" s="100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</row>
    <row r="882" spans="1:23" ht="12.75">
      <c r="A882" s="105"/>
      <c r="B882" s="105"/>
      <c r="C882" s="106"/>
      <c r="D882" s="110"/>
      <c r="E882" s="106"/>
      <c r="F882" s="105"/>
      <c r="G882" s="105"/>
      <c r="H882" s="100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</row>
    <row r="883" spans="1:23" ht="12.75">
      <c r="A883" s="105"/>
      <c r="B883" s="105"/>
      <c r="C883" s="106"/>
      <c r="D883" s="110"/>
      <c r="E883" s="106"/>
      <c r="F883" s="105"/>
      <c r="G883" s="105"/>
      <c r="H883" s="100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</row>
    <row r="884" spans="1:23" ht="12.75">
      <c r="A884" s="105"/>
      <c r="B884" s="105"/>
      <c r="C884" s="106"/>
      <c r="D884" s="110"/>
      <c r="E884" s="106"/>
      <c r="F884" s="105"/>
      <c r="G884" s="105"/>
      <c r="H884" s="100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</row>
    <row r="885" spans="1:23" ht="12.75">
      <c r="A885" s="105"/>
      <c r="B885" s="105"/>
      <c r="C885" s="106"/>
      <c r="D885" s="110"/>
      <c r="E885" s="106"/>
      <c r="F885" s="105"/>
      <c r="G885" s="105"/>
      <c r="H885" s="100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</row>
    <row r="886" spans="1:23" ht="12.75">
      <c r="A886" s="105"/>
      <c r="B886" s="105"/>
      <c r="C886" s="106"/>
      <c r="D886" s="110"/>
      <c r="E886" s="106"/>
      <c r="F886" s="105"/>
      <c r="G886" s="105"/>
      <c r="H886" s="100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</row>
    <row r="887" spans="1:23" ht="12.75">
      <c r="A887" s="105"/>
      <c r="B887" s="105"/>
      <c r="C887" s="106"/>
      <c r="D887" s="110"/>
      <c r="E887" s="106"/>
      <c r="F887" s="105"/>
      <c r="G887" s="105"/>
      <c r="H887" s="100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</row>
    <row r="888" spans="1:23" ht="12.75">
      <c r="A888" s="105"/>
      <c r="B888" s="105"/>
      <c r="C888" s="106"/>
      <c r="D888" s="110"/>
      <c r="E888" s="106"/>
      <c r="F888" s="105"/>
      <c r="G888" s="105"/>
      <c r="H888" s="100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</row>
    <row r="889" spans="1:23" ht="12.75">
      <c r="A889" s="105"/>
      <c r="B889" s="105"/>
      <c r="C889" s="106"/>
      <c r="D889" s="110"/>
      <c r="E889" s="106"/>
      <c r="F889" s="105"/>
      <c r="G889" s="105"/>
      <c r="H889" s="100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</row>
    <row r="890" spans="1:23" ht="12.75">
      <c r="A890" s="105"/>
      <c r="B890" s="105"/>
      <c r="C890" s="106"/>
      <c r="D890" s="110"/>
      <c r="E890" s="106"/>
      <c r="F890" s="105"/>
      <c r="G890" s="105"/>
      <c r="H890" s="100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</row>
    <row r="891" spans="1:23" ht="12.75">
      <c r="A891" s="105"/>
      <c r="B891" s="105"/>
      <c r="C891" s="106"/>
      <c r="D891" s="110"/>
      <c r="E891" s="106"/>
      <c r="F891" s="105"/>
      <c r="G891" s="105"/>
      <c r="H891" s="100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</row>
    <row r="892" spans="1:23" ht="12.75">
      <c r="A892" s="105"/>
      <c r="B892" s="105"/>
      <c r="C892" s="106"/>
      <c r="D892" s="110"/>
      <c r="E892" s="106"/>
      <c r="F892" s="105"/>
      <c r="G892" s="105"/>
      <c r="H892" s="100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</row>
    <row r="893" spans="1:23" ht="12.75">
      <c r="A893" s="105"/>
      <c r="B893" s="105"/>
      <c r="C893" s="106"/>
      <c r="D893" s="110"/>
      <c r="E893" s="106"/>
      <c r="F893" s="105"/>
      <c r="G893" s="105"/>
      <c r="H893" s="100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</row>
    <row r="894" spans="1:23" ht="12.75">
      <c r="A894" s="105"/>
      <c r="B894" s="105"/>
      <c r="C894" s="106"/>
      <c r="D894" s="110"/>
      <c r="E894" s="106"/>
      <c r="F894" s="105"/>
      <c r="G894" s="105"/>
      <c r="H894" s="100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</row>
    <row r="895" spans="1:23" ht="12.75">
      <c r="A895" s="105"/>
      <c r="B895" s="105"/>
      <c r="C895" s="106"/>
      <c r="D895" s="110"/>
      <c r="E895" s="106"/>
      <c r="F895" s="105"/>
      <c r="G895" s="105"/>
      <c r="H895" s="100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</row>
    <row r="896" spans="1:23" ht="12.75">
      <c r="A896" s="105"/>
      <c r="B896" s="105"/>
      <c r="C896" s="106"/>
      <c r="D896" s="110"/>
      <c r="E896" s="106"/>
      <c r="F896" s="105"/>
      <c r="G896" s="105"/>
      <c r="H896" s="100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</row>
    <row r="897" spans="1:23" ht="12.75">
      <c r="A897" s="105"/>
      <c r="B897" s="105"/>
      <c r="C897" s="106"/>
      <c r="D897" s="110"/>
      <c r="E897" s="106"/>
      <c r="F897" s="105"/>
      <c r="G897" s="105"/>
      <c r="H897" s="100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</row>
    <row r="898" spans="1:23" ht="12.75">
      <c r="A898" s="105"/>
      <c r="B898" s="105"/>
      <c r="C898" s="106"/>
      <c r="D898" s="110"/>
      <c r="E898" s="106"/>
      <c r="F898" s="105"/>
      <c r="G898" s="105"/>
      <c r="H898" s="100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</row>
    <row r="899" spans="1:23" ht="12.75">
      <c r="A899" s="105"/>
      <c r="B899" s="105"/>
      <c r="C899" s="106"/>
      <c r="D899" s="110"/>
      <c r="E899" s="106"/>
      <c r="F899" s="105"/>
      <c r="G899" s="105"/>
      <c r="H899" s="100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</row>
    <row r="900" spans="1:23" ht="12.75">
      <c r="A900" s="105"/>
      <c r="B900" s="105"/>
      <c r="C900" s="106"/>
      <c r="D900" s="110"/>
      <c r="E900" s="106"/>
      <c r="F900" s="105"/>
      <c r="G900" s="105"/>
      <c r="H900" s="100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</row>
    <row r="901" spans="1:23" ht="12.75">
      <c r="A901" s="105"/>
      <c r="B901" s="105"/>
      <c r="C901" s="106"/>
      <c r="D901" s="110"/>
      <c r="E901" s="106"/>
      <c r="F901" s="105"/>
      <c r="G901" s="105"/>
      <c r="H901" s="100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</row>
    <row r="902" spans="1:23" ht="12.75">
      <c r="A902" s="105"/>
      <c r="B902" s="105"/>
      <c r="C902" s="106"/>
      <c r="D902" s="110"/>
      <c r="E902" s="106"/>
      <c r="F902" s="105"/>
      <c r="G902" s="105"/>
      <c r="H902" s="100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</row>
    <row r="903" spans="1:23" ht="12.75">
      <c r="A903" s="105"/>
      <c r="B903" s="105"/>
      <c r="C903" s="106"/>
      <c r="D903" s="110"/>
      <c r="E903" s="106"/>
      <c r="F903" s="105"/>
      <c r="G903" s="105"/>
      <c r="H903" s="100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</row>
    <row r="904" spans="1:23" ht="12.75">
      <c r="A904" s="105"/>
      <c r="B904" s="105"/>
      <c r="C904" s="106"/>
      <c r="D904" s="110"/>
      <c r="E904" s="106"/>
      <c r="F904" s="105"/>
      <c r="G904" s="105"/>
      <c r="H904" s="100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</row>
    <row r="905" spans="1:23" ht="12.75">
      <c r="A905" s="105"/>
      <c r="B905" s="105"/>
      <c r="C905" s="106"/>
      <c r="D905" s="110"/>
      <c r="E905" s="106"/>
      <c r="F905" s="105"/>
      <c r="G905" s="105"/>
      <c r="H905" s="100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</row>
    <row r="906" spans="1:23" ht="12.75">
      <c r="A906" s="105"/>
      <c r="B906" s="105"/>
      <c r="C906" s="106"/>
      <c r="D906" s="110"/>
      <c r="E906" s="106"/>
      <c r="F906" s="105"/>
      <c r="G906" s="105"/>
      <c r="H906" s="100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</row>
    <row r="907" spans="1:23" ht="12.75">
      <c r="A907" s="105"/>
      <c r="B907" s="105"/>
      <c r="C907" s="106"/>
      <c r="D907" s="110"/>
      <c r="E907" s="106"/>
      <c r="F907" s="105"/>
      <c r="G907" s="105"/>
      <c r="H907" s="100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</row>
    <row r="908" spans="1:23" ht="12.75">
      <c r="A908" s="105"/>
      <c r="B908" s="105"/>
      <c r="C908" s="106"/>
      <c r="D908" s="110"/>
      <c r="E908" s="106"/>
      <c r="F908" s="105"/>
      <c r="G908" s="105"/>
      <c r="H908" s="100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</row>
    <row r="909" spans="1:23" ht="12.75">
      <c r="A909" s="105"/>
      <c r="B909" s="105"/>
      <c r="C909" s="106"/>
      <c r="D909" s="110"/>
      <c r="E909" s="106"/>
      <c r="F909" s="105"/>
      <c r="G909" s="105"/>
      <c r="H909" s="100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</row>
    <row r="910" spans="1:23" ht="12.75">
      <c r="A910" s="105"/>
      <c r="B910" s="105"/>
      <c r="C910" s="106"/>
      <c r="D910" s="110"/>
      <c r="E910" s="106"/>
      <c r="F910" s="105"/>
      <c r="G910" s="105"/>
      <c r="H910" s="100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</row>
    <row r="911" spans="1:23" ht="12.75">
      <c r="A911" s="105"/>
      <c r="B911" s="105"/>
      <c r="C911" s="106"/>
      <c r="D911" s="110"/>
      <c r="E911" s="106"/>
      <c r="F911" s="105"/>
      <c r="G911" s="105"/>
      <c r="H911" s="100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</row>
    <row r="912" spans="1:23" ht="12.75">
      <c r="A912" s="105"/>
      <c r="B912" s="105"/>
      <c r="C912" s="106"/>
      <c r="D912" s="110"/>
      <c r="E912" s="106"/>
      <c r="F912" s="105"/>
      <c r="G912" s="105"/>
      <c r="H912" s="100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</row>
    <row r="913" spans="1:23" ht="12.75">
      <c r="A913" s="105"/>
      <c r="B913" s="105"/>
      <c r="C913" s="106"/>
      <c r="D913" s="110"/>
      <c r="E913" s="106"/>
      <c r="F913" s="105"/>
      <c r="G913" s="105"/>
      <c r="H913" s="100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</row>
    <row r="914" spans="1:23" ht="12.75">
      <c r="A914" s="105"/>
      <c r="B914" s="105"/>
      <c r="C914" s="106"/>
      <c r="D914" s="110"/>
      <c r="E914" s="106"/>
      <c r="F914" s="105"/>
      <c r="G914" s="105"/>
      <c r="H914" s="100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</row>
    <row r="915" spans="1:23" ht="12.75">
      <c r="A915" s="105"/>
      <c r="B915" s="105"/>
      <c r="C915" s="106"/>
      <c r="D915" s="110"/>
      <c r="E915" s="106"/>
      <c r="F915" s="105"/>
      <c r="G915" s="105"/>
      <c r="H915" s="100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</row>
    <row r="916" spans="1:23" ht="12.75">
      <c r="A916" s="105"/>
      <c r="B916" s="105"/>
      <c r="C916" s="106"/>
      <c r="D916" s="110"/>
      <c r="E916" s="106"/>
      <c r="F916" s="105"/>
      <c r="G916" s="105"/>
      <c r="H916" s="100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</row>
    <row r="917" spans="1:23" ht="12.75">
      <c r="A917" s="105"/>
      <c r="B917" s="105"/>
      <c r="C917" s="106"/>
      <c r="D917" s="110"/>
      <c r="E917" s="106"/>
      <c r="F917" s="105"/>
      <c r="G917" s="105"/>
      <c r="H917" s="100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</row>
    <row r="918" spans="1:23" ht="12.75">
      <c r="A918" s="105"/>
      <c r="B918" s="105"/>
      <c r="C918" s="106"/>
      <c r="D918" s="110"/>
      <c r="E918" s="106"/>
      <c r="F918" s="105"/>
      <c r="G918" s="105"/>
      <c r="H918" s="100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</row>
    <row r="919" spans="1:23" ht="12.75">
      <c r="A919" s="105"/>
      <c r="B919" s="105"/>
      <c r="C919" s="106"/>
      <c r="D919" s="110"/>
      <c r="E919" s="106"/>
      <c r="F919" s="105"/>
      <c r="G919" s="105"/>
      <c r="H919" s="100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</row>
    <row r="920" spans="1:23" ht="12.75">
      <c r="A920" s="105"/>
      <c r="B920" s="105"/>
      <c r="C920" s="106"/>
      <c r="D920" s="110"/>
      <c r="E920" s="106"/>
      <c r="F920" s="105"/>
      <c r="G920" s="105"/>
      <c r="H920" s="100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</row>
    <row r="921" spans="1:23" ht="12.75">
      <c r="A921" s="105"/>
      <c r="B921" s="105"/>
      <c r="C921" s="106"/>
      <c r="D921" s="110"/>
      <c r="E921" s="106"/>
      <c r="F921" s="105"/>
      <c r="G921" s="105"/>
      <c r="H921" s="100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</row>
    <row r="922" spans="1:23" ht="12.75">
      <c r="A922" s="105"/>
      <c r="B922" s="105"/>
      <c r="C922" s="106"/>
      <c r="D922" s="110"/>
      <c r="E922" s="106"/>
      <c r="F922" s="105"/>
      <c r="G922" s="105"/>
      <c r="H922" s="100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</row>
    <row r="923" spans="1:23" ht="12.75">
      <c r="A923" s="105"/>
      <c r="B923" s="105"/>
      <c r="C923" s="106"/>
      <c r="D923" s="110"/>
      <c r="E923" s="106"/>
      <c r="F923" s="105"/>
      <c r="G923" s="105"/>
      <c r="H923" s="100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</row>
    <row r="924" spans="1:23" ht="12.75">
      <c r="A924" s="105"/>
      <c r="B924" s="105"/>
      <c r="C924" s="106"/>
      <c r="D924" s="110"/>
      <c r="E924" s="106"/>
      <c r="F924" s="105"/>
      <c r="G924" s="105"/>
      <c r="H924" s="100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</row>
    <row r="925" spans="1:23" ht="12.75">
      <c r="A925" s="105"/>
      <c r="B925" s="105"/>
      <c r="C925" s="106"/>
      <c r="D925" s="110"/>
      <c r="E925" s="106"/>
      <c r="F925" s="105"/>
      <c r="G925" s="105"/>
      <c r="H925" s="100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</row>
    <row r="926" spans="1:23" ht="12.75">
      <c r="A926" s="105"/>
      <c r="B926" s="105"/>
      <c r="C926" s="106"/>
      <c r="D926" s="110"/>
      <c r="E926" s="106"/>
      <c r="F926" s="105"/>
      <c r="G926" s="105"/>
      <c r="H926" s="100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</row>
    <row r="927" spans="1:23" ht="12.75">
      <c r="A927" s="105"/>
      <c r="B927" s="105"/>
      <c r="C927" s="106"/>
      <c r="D927" s="110"/>
      <c r="E927" s="106"/>
      <c r="F927" s="105"/>
      <c r="G927" s="105"/>
      <c r="H927" s="100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</row>
    <row r="928" spans="1:23" ht="12.75">
      <c r="A928" s="105"/>
      <c r="B928" s="105"/>
      <c r="C928" s="106"/>
      <c r="D928" s="110"/>
      <c r="E928" s="106"/>
      <c r="F928" s="105"/>
      <c r="G928" s="105"/>
      <c r="H928" s="100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</row>
    <row r="929" spans="1:23" ht="12.75">
      <c r="A929" s="105"/>
      <c r="B929" s="105"/>
      <c r="C929" s="106"/>
      <c r="D929" s="110"/>
      <c r="E929" s="106"/>
      <c r="F929" s="105"/>
      <c r="G929" s="105"/>
      <c r="H929" s="100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</row>
    <row r="930" spans="1:23" ht="12.75">
      <c r="A930" s="105"/>
      <c r="B930" s="105"/>
      <c r="C930" s="106"/>
      <c r="D930" s="110"/>
      <c r="E930" s="106"/>
      <c r="F930" s="105"/>
      <c r="G930" s="105"/>
      <c r="H930" s="100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</row>
    <row r="931" spans="1:23" ht="12.75">
      <c r="A931" s="105"/>
      <c r="B931" s="105"/>
      <c r="C931" s="106"/>
      <c r="D931" s="110"/>
      <c r="E931" s="106"/>
      <c r="F931" s="105"/>
      <c r="G931" s="105"/>
      <c r="H931" s="100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</row>
    <row r="932" spans="1:23" ht="12.75">
      <c r="A932" s="105"/>
      <c r="B932" s="105"/>
      <c r="C932" s="106"/>
      <c r="D932" s="110"/>
      <c r="E932" s="106"/>
      <c r="F932" s="105"/>
      <c r="G932" s="105"/>
      <c r="H932" s="100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</row>
    <row r="933" spans="1:23" ht="12.75">
      <c r="A933" s="105"/>
      <c r="B933" s="105"/>
      <c r="C933" s="106"/>
      <c r="D933" s="110"/>
      <c r="E933" s="106"/>
      <c r="F933" s="105"/>
      <c r="G933" s="105"/>
      <c r="H933" s="100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</row>
    <row r="934" spans="1:23" ht="12.75">
      <c r="A934" s="105"/>
      <c r="B934" s="105"/>
      <c r="C934" s="106"/>
      <c r="D934" s="110"/>
      <c r="E934" s="106"/>
      <c r="F934" s="105"/>
      <c r="G934" s="105"/>
      <c r="H934" s="100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</row>
    <row r="935" spans="1:23" ht="12.75">
      <c r="A935" s="105"/>
      <c r="B935" s="105"/>
      <c r="C935" s="106"/>
      <c r="D935" s="110"/>
      <c r="E935" s="106"/>
      <c r="F935" s="105"/>
      <c r="G935" s="105"/>
      <c r="H935" s="100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</row>
    <row r="936" spans="1:23" ht="12.75">
      <c r="A936" s="105"/>
      <c r="B936" s="105"/>
      <c r="C936" s="106"/>
      <c r="D936" s="110"/>
      <c r="E936" s="106"/>
      <c r="F936" s="105"/>
      <c r="G936" s="105"/>
      <c r="H936" s="100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</row>
    <row r="937" spans="1:23" ht="12.75">
      <c r="A937" s="105"/>
      <c r="B937" s="105"/>
      <c r="C937" s="106"/>
      <c r="D937" s="110"/>
      <c r="E937" s="106"/>
      <c r="F937" s="105"/>
      <c r="G937" s="105"/>
      <c r="H937" s="100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</row>
    <row r="938" spans="1:23" ht="12.75">
      <c r="A938" s="105"/>
      <c r="B938" s="105"/>
      <c r="C938" s="106"/>
      <c r="D938" s="110"/>
      <c r="E938" s="106"/>
      <c r="F938" s="105"/>
      <c r="G938" s="105"/>
      <c r="H938" s="100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</row>
    <row r="939" spans="1:23" ht="12.75">
      <c r="A939" s="105"/>
      <c r="B939" s="105"/>
      <c r="C939" s="106"/>
      <c r="D939" s="110"/>
      <c r="E939" s="106"/>
      <c r="F939" s="105"/>
      <c r="G939" s="105"/>
      <c r="H939" s="100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</row>
    <row r="940" spans="1:23" ht="12.75">
      <c r="A940" s="105"/>
      <c r="B940" s="105"/>
      <c r="C940" s="106"/>
      <c r="D940" s="110"/>
      <c r="E940" s="106"/>
      <c r="F940" s="105"/>
      <c r="G940" s="105"/>
      <c r="H940" s="100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</row>
    <row r="941" spans="1:23" ht="12.75">
      <c r="A941" s="105"/>
      <c r="B941" s="105"/>
      <c r="C941" s="106"/>
      <c r="D941" s="110"/>
      <c r="E941" s="106"/>
      <c r="F941" s="105"/>
      <c r="G941" s="105"/>
      <c r="H941" s="100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</row>
    <row r="942" spans="1:23" ht="12.75">
      <c r="A942" s="105"/>
      <c r="B942" s="105"/>
      <c r="C942" s="106"/>
      <c r="D942" s="110"/>
      <c r="E942" s="106"/>
      <c r="F942" s="105"/>
      <c r="G942" s="105"/>
      <c r="H942" s="100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</row>
    <row r="943" spans="1:23" ht="12.75">
      <c r="A943" s="105"/>
      <c r="B943" s="105"/>
      <c r="C943" s="106"/>
      <c r="D943" s="110"/>
      <c r="E943" s="106"/>
      <c r="F943" s="105"/>
      <c r="G943" s="105"/>
      <c r="H943" s="100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</row>
    <row r="944" spans="1:23" ht="12.75">
      <c r="A944" s="105"/>
      <c r="B944" s="105"/>
      <c r="C944" s="106"/>
      <c r="D944" s="110"/>
      <c r="E944" s="106"/>
      <c r="F944" s="105"/>
      <c r="G944" s="105"/>
      <c r="H944" s="100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</row>
    <row r="945" spans="1:23" ht="12.75">
      <c r="A945" s="105"/>
      <c r="B945" s="105"/>
      <c r="C945" s="106"/>
      <c r="D945" s="110"/>
      <c r="E945" s="106"/>
      <c r="F945" s="105"/>
      <c r="G945" s="105"/>
      <c r="H945" s="100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</row>
    <row r="946" spans="1:23" ht="12.75">
      <c r="A946" s="105"/>
      <c r="B946" s="105"/>
      <c r="C946" s="106"/>
      <c r="D946" s="110"/>
      <c r="E946" s="106"/>
      <c r="F946" s="105"/>
      <c r="G946" s="105"/>
      <c r="H946" s="100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</row>
    <row r="947" spans="1:23" ht="12.75">
      <c r="A947" s="105"/>
      <c r="B947" s="105"/>
      <c r="C947" s="106"/>
      <c r="D947" s="110"/>
      <c r="E947" s="106"/>
      <c r="F947" s="105"/>
      <c r="G947" s="105"/>
      <c r="H947" s="100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</row>
    <row r="948" spans="1:23" ht="12.75">
      <c r="A948" s="105"/>
      <c r="B948" s="105"/>
      <c r="C948" s="106"/>
      <c r="D948" s="110"/>
      <c r="E948" s="106"/>
      <c r="F948" s="105"/>
      <c r="G948" s="105"/>
      <c r="H948" s="100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</row>
    <row r="949" spans="1:23" ht="12.75">
      <c r="A949" s="105"/>
      <c r="B949" s="105"/>
      <c r="C949" s="106"/>
      <c r="D949" s="110"/>
      <c r="E949" s="106"/>
      <c r="F949" s="105"/>
      <c r="G949" s="105"/>
      <c r="H949" s="100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</row>
    <row r="950" spans="1:23" ht="12.75">
      <c r="A950" s="105"/>
      <c r="B950" s="105"/>
      <c r="C950" s="106"/>
      <c r="D950" s="110"/>
      <c r="E950" s="106"/>
      <c r="F950" s="105"/>
      <c r="G950" s="105"/>
      <c r="H950" s="100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</row>
    <row r="951" spans="1:23" ht="12.75">
      <c r="A951" s="105"/>
      <c r="B951" s="105"/>
      <c r="C951" s="106"/>
      <c r="D951" s="110"/>
      <c r="E951" s="106"/>
      <c r="F951" s="105"/>
      <c r="G951" s="105"/>
      <c r="H951" s="100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</row>
    <row r="952" spans="1:23" ht="12.75">
      <c r="A952" s="105"/>
      <c r="B952" s="105"/>
      <c r="C952" s="106"/>
      <c r="D952" s="110"/>
      <c r="E952" s="106"/>
      <c r="F952" s="105"/>
      <c r="G952" s="105"/>
      <c r="H952" s="100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</row>
    <row r="953" spans="1:23" ht="12.75">
      <c r="A953" s="105"/>
      <c r="B953" s="105"/>
      <c r="C953" s="106"/>
      <c r="D953" s="110"/>
      <c r="E953" s="106"/>
      <c r="F953" s="105"/>
      <c r="G953" s="105"/>
      <c r="H953" s="100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</row>
    <row r="954" spans="1:23" ht="12.75">
      <c r="A954" s="105"/>
      <c r="B954" s="105"/>
      <c r="C954" s="106"/>
      <c r="D954" s="110"/>
      <c r="E954" s="106"/>
      <c r="F954" s="105"/>
      <c r="G954" s="105"/>
      <c r="H954" s="100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</row>
    <row r="955" spans="1:23" ht="12.75">
      <c r="A955" s="105"/>
      <c r="B955" s="105"/>
      <c r="C955" s="106"/>
      <c r="D955" s="110"/>
      <c r="E955" s="106"/>
      <c r="F955" s="105"/>
      <c r="G955" s="105"/>
      <c r="H955" s="100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</row>
    <row r="956" spans="1:23" ht="12.75">
      <c r="A956" s="105"/>
      <c r="B956" s="105"/>
      <c r="C956" s="106"/>
      <c r="D956" s="110"/>
      <c r="E956" s="106"/>
      <c r="F956" s="105"/>
      <c r="G956" s="105"/>
      <c r="H956" s="100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</row>
    <row r="957" spans="1:23" ht="12.75">
      <c r="A957" s="105"/>
      <c r="B957" s="105"/>
      <c r="C957" s="106"/>
      <c r="D957" s="110"/>
      <c r="E957" s="106"/>
      <c r="F957" s="105"/>
      <c r="G957" s="105"/>
      <c r="H957" s="100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</row>
    <row r="958" spans="1:23" ht="12.75">
      <c r="A958" s="105"/>
      <c r="B958" s="105"/>
      <c r="C958" s="106"/>
      <c r="D958" s="110"/>
      <c r="E958" s="106"/>
      <c r="F958" s="105"/>
      <c r="G958" s="105"/>
      <c r="H958" s="100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</row>
    <row r="959" spans="1:23" ht="12.75">
      <c r="A959" s="105"/>
      <c r="B959" s="105"/>
      <c r="C959" s="106"/>
      <c r="D959" s="110"/>
      <c r="E959" s="106"/>
      <c r="F959" s="105"/>
      <c r="G959" s="105"/>
      <c r="H959" s="100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</row>
    <row r="960" spans="1:23" ht="12.75">
      <c r="A960" s="105"/>
      <c r="B960" s="105"/>
      <c r="C960" s="106"/>
      <c r="D960" s="110"/>
      <c r="E960" s="106"/>
      <c r="F960" s="105"/>
      <c r="G960" s="105"/>
      <c r="H960" s="100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</row>
    <row r="961" spans="1:23" ht="12.75">
      <c r="A961" s="105"/>
      <c r="B961" s="105"/>
      <c r="C961" s="106"/>
      <c r="D961" s="110"/>
      <c r="E961" s="106"/>
      <c r="F961" s="105"/>
      <c r="G961" s="105"/>
      <c r="H961" s="100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</row>
    <row r="962" spans="1:23" ht="12.75">
      <c r="A962" s="105"/>
      <c r="B962" s="105"/>
      <c r="C962" s="106"/>
      <c r="D962" s="110"/>
      <c r="E962" s="106"/>
      <c r="F962" s="105"/>
      <c r="G962" s="105"/>
      <c r="H962" s="100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</row>
    <row r="963" spans="1:23" ht="12.75">
      <c r="A963" s="105"/>
      <c r="B963" s="105"/>
      <c r="C963" s="106"/>
      <c r="D963" s="110"/>
      <c r="E963" s="106"/>
      <c r="F963" s="105"/>
      <c r="G963" s="105"/>
      <c r="H963" s="100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</row>
    <row r="964" spans="1:23" ht="12.75">
      <c r="A964" s="105"/>
      <c r="B964" s="105"/>
      <c r="C964" s="106"/>
      <c r="D964" s="110"/>
      <c r="E964" s="106"/>
      <c r="F964" s="105"/>
      <c r="G964" s="105"/>
      <c r="H964" s="100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</row>
    <row r="965" spans="1:23" ht="12.75">
      <c r="A965" s="105"/>
      <c r="B965" s="105"/>
      <c r="C965" s="106"/>
      <c r="D965" s="110"/>
      <c r="E965" s="106"/>
      <c r="F965" s="105"/>
      <c r="G965" s="105"/>
      <c r="H965" s="100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</row>
    <row r="966" spans="1:23" ht="12.75">
      <c r="A966" s="105"/>
      <c r="B966" s="105"/>
      <c r="C966" s="106"/>
      <c r="D966" s="110"/>
      <c r="E966" s="106"/>
      <c r="F966" s="105"/>
      <c r="G966" s="105"/>
      <c r="H966" s="100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</row>
    <row r="967" spans="1:23" ht="12.75">
      <c r="A967" s="105"/>
      <c r="B967" s="105"/>
      <c r="C967" s="106"/>
      <c r="D967" s="110"/>
      <c r="E967" s="106"/>
      <c r="F967" s="105"/>
      <c r="G967" s="105"/>
      <c r="H967" s="100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</row>
    <row r="968" spans="1:23" ht="12.75">
      <c r="A968" s="105"/>
      <c r="B968" s="105"/>
      <c r="C968" s="106"/>
      <c r="D968" s="110"/>
      <c r="E968" s="106"/>
      <c r="F968" s="105"/>
      <c r="G968" s="105"/>
      <c r="H968" s="100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</row>
    <row r="969" spans="1:23" ht="12.75">
      <c r="A969" s="105"/>
      <c r="B969" s="105"/>
      <c r="C969" s="106"/>
      <c r="D969" s="110"/>
      <c r="E969" s="106"/>
      <c r="F969" s="105"/>
      <c r="G969" s="105"/>
      <c r="H969" s="100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</row>
    <row r="970" spans="1:23" ht="12.75">
      <c r="A970" s="105"/>
      <c r="B970" s="105"/>
      <c r="C970" s="106"/>
      <c r="D970" s="110"/>
      <c r="E970" s="106"/>
      <c r="F970" s="105"/>
      <c r="G970" s="105"/>
      <c r="H970" s="100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</row>
    <row r="971" spans="1:23" ht="12.75">
      <c r="A971" s="105"/>
      <c r="B971" s="105"/>
      <c r="C971" s="106"/>
      <c r="D971" s="110"/>
      <c r="E971" s="106"/>
      <c r="F971" s="105"/>
      <c r="G971" s="105"/>
      <c r="H971" s="100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</row>
    <row r="972" spans="1:23" ht="12.75">
      <c r="A972" s="105"/>
      <c r="B972" s="105"/>
      <c r="C972" s="106"/>
      <c r="D972" s="110"/>
      <c r="E972" s="106"/>
      <c r="F972" s="105"/>
      <c r="G972" s="105"/>
      <c r="H972" s="100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</row>
    <row r="973" spans="1:23" ht="12.75">
      <c r="A973" s="105"/>
      <c r="B973" s="105"/>
      <c r="C973" s="106"/>
      <c r="D973" s="110"/>
      <c r="E973" s="106"/>
      <c r="F973" s="105"/>
      <c r="G973" s="105"/>
      <c r="H973" s="100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</row>
    <row r="974" spans="1:23" ht="12.75">
      <c r="A974" s="105"/>
      <c r="B974" s="105"/>
      <c r="C974" s="106"/>
      <c r="D974" s="110"/>
      <c r="E974" s="106"/>
      <c r="F974" s="105"/>
      <c r="G974" s="105"/>
      <c r="H974" s="100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</row>
    <row r="975" spans="1:23" ht="12.75">
      <c r="A975" s="105"/>
      <c r="B975" s="105"/>
      <c r="C975" s="106"/>
      <c r="D975" s="110"/>
      <c r="E975" s="106"/>
      <c r="F975" s="105"/>
      <c r="G975" s="105"/>
      <c r="H975" s="100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</row>
    <row r="976" spans="1:23" ht="12.75">
      <c r="A976" s="105"/>
      <c r="B976" s="105"/>
      <c r="C976" s="106"/>
      <c r="D976" s="110"/>
      <c r="E976" s="106"/>
      <c r="F976" s="105"/>
      <c r="G976" s="105"/>
      <c r="H976" s="100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</row>
    <row r="977" spans="1:23" ht="12.75">
      <c r="A977" s="105"/>
      <c r="B977" s="105"/>
      <c r="C977" s="106"/>
      <c r="D977" s="110"/>
      <c r="E977" s="106"/>
      <c r="F977" s="105"/>
      <c r="G977" s="105"/>
      <c r="H977" s="100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</row>
    <row r="978" spans="1:23" ht="12.75">
      <c r="A978" s="105"/>
      <c r="B978" s="105"/>
      <c r="C978" s="106"/>
      <c r="D978" s="110"/>
      <c r="E978" s="106"/>
      <c r="F978" s="105"/>
      <c r="G978" s="105"/>
      <c r="H978" s="100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</row>
    <row r="979" spans="1:23" ht="12.75">
      <c r="A979" s="105"/>
      <c r="B979" s="105"/>
      <c r="C979" s="106"/>
      <c r="D979" s="110"/>
      <c r="E979" s="106"/>
      <c r="F979" s="105"/>
      <c r="G979" s="105"/>
      <c r="H979" s="100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</row>
    <row r="980" spans="1:23" ht="12.75">
      <c r="A980" s="105"/>
      <c r="B980" s="105"/>
      <c r="C980" s="106"/>
      <c r="D980" s="110"/>
      <c r="E980" s="106"/>
      <c r="F980" s="105"/>
      <c r="G980" s="105"/>
      <c r="H980" s="100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</row>
    <row r="981" spans="1:23" ht="12.75">
      <c r="A981" s="105"/>
      <c r="B981" s="105"/>
      <c r="C981" s="106"/>
      <c r="D981" s="110"/>
      <c r="E981" s="106"/>
      <c r="F981" s="105"/>
      <c r="G981" s="105"/>
      <c r="H981" s="100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</row>
    <row r="982" spans="1:23" ht="12.75">
      <c r="A982" s="105"/>
      <c r="B982" s="105"/>
      <c r="C982" s="106"/>
      <c r="D982" s="110"/>
      <c r="E982" s="106"/>
      <c r="F982" s="105"/>
      <c r="G982" s="105"/>
      <c r="H982" s="100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</row>
    <row r="983" spans="1:23" ht="12.75">
      <c r="A983" s="105"/>
      <c r="B983" s="105"/>
      <c r="C983" s="106"/>
      <c r="D983" s="110"/>
      <c r="E983" s="106"/>
      <c r="F983" s="105"/>
      <c r="G983" s="105"/>
      <c r="H983" s="100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</row>
    <row r="984" spans="1:23" ht="12.75">
      <c r="A984" s="105"/>
      <c r="B984" s="105"/>
      <c r="C984" s="106"/>
      <c r="D984" s="110"/>
      <c r="E984" s="106"/>
      <c r="F984" s="105"/>
      <c r="G984" s="105"/>
      <c r="H984" s="100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</row>
    <row r="985" spans="1:23" ht="12.75">
      <c r="A985" s="105"/>
      <c r="B985" s="105"/>
      <c r="C985" s="106"/>
      <c r="D985" s="110"/>
      <c r="E985" s="106"/>
      <c r="F985" s="105"/>
      <c r="G985" s="105"/>
      <c r="H985" s="100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</row>
    <row r="986" spans="1:23" ht="12.75">
      <c r="A986" s="105"/>
      <c r="B986" s="105"/>
      <c r="C986" s="106"/>
      <c r="D986" s="110"/>
      <c r="E986" s="106"/>
      <c r="F986" s="105"/>
      <c r="G986" s="105"/>
      <c r="H986" s="100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</row>
    <row r="987" spans="1:23" ht="12.75">
      <c r="A987" s="105"/>
      <c r="B987" s="105"/>
      <c r="C987" s="106"/>
      <c r="D987" s="110"/>
      <c r="E987" s="106"/>
      <c r="F987" s="105"/>
      <c r="G987" s="105"/>
      <c r="H987" s="100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</row>
    <row r="988" spans="1:23" ht="12.75">
      <c r="A988" s="105"/>
      <c r="B988" s="105"/>
      <c r="C988" s="106"/>
      <c r="D988" s="110"/>
      <c r="E988" s="106"/>
      <c r="F988" s="105"/>
      <c r="G988" s="105"/>
      <c r="H988" s="100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</row>
    <row r="989" spans="1:23" ht="12.75">
      <c r="A989" s="105"/>
      <c r="B989" s="105"/>
      <c r="C989" s="106"/>
      <c r="D989" s="110"/>
      <c r="E989" s="106"/>
      <c r="F989" s="105"/>
      <c r="G989" s="105"/>
      <c r="H989" s="100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</row>
    <row r="990" spans="1:23" ht="12.75">
      <c r="A990" s="105"/>
      <c r="B990" s="105"/>
      <c r="C990" s="106"/>
      <c r="D990" s="110"/>
      <c r="E990" s="106"/>
      <c r="F990" s="105"/>
      <c r="G990" s="105"/>
      <c r="H990" s="100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</row>
    <row r="991" spans="1:23" ht="12.75">
      <c r="A991" s="105"/>
      <c r="B991" s="105"/>
      <c r="C991" s="106"/>
      <c r="D991" s="110"/>
      <c r="E991" s="106"/>
      <c r="F991" s="105"/>
      <c r="G991" s="105"/>
      <c r="H991" s="100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</row>
    <row r="992" spans="1:23" ht="12.75">
      <c r="A992" s="105"/>
      <c r="B992" s="105"/>
      <c r="C992" s="106"/>
      <c r="D992" s="110"/>
      <c r="E992" s="106"/>
      <c r="F992" s="105"/>
      <c r="G992" s="105"/>
      <c r="H992" s="100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</row>
    <row r="993" spans="1:23" ht="12.75">
      <c r="A993" s="105"/>
      <c r="B993" s="105"/>
      <c r="C993" s="106"/>
      <c r="D993" s="110"/>
      <c r="E993" s="106"/>
      <c r="F993" s="105"/>
      <c r="G993" s="105"/>
      <c r="H993" s="100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</row>
    <row r="994" spans="1:23" ht="12.75">
      <c r="A994" s="105"/>
      <c r="B994" s="105"/>
      <c r="C994" s="106"/>
      <c r="D994" s="110"/>
      <c r="E994" s="106"/>
      <c r="F994" s="105"/>
      <c r="G994" s="105"/>
      <c r="H994" s="100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</row>
    <row r="995" spans="1:23" ht="12.75">
      <c r="A995" s="105"/>
      <c r="B995" s="105"/>
      <c r="C995" s="106"/>
      <c r="D995" s="110"/>
      <c r="E995" s="106"/>
      <c r="F995" s="105"/>
      <c r="G995" s="105"/>
      <c r="H995" s="100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</row>
    <row r="996" spans="1:23" ht="12.75">
      <c r="A996" s="105"/>
      <c r="B996" s="105"/>
      <c r="C996" s="106"/>
      <c r="D996" s="110"/>
      <c r="E996" s="106"/>
      <c r="F996" s="105"/>
      <c r="G996" s="105"/>
      <c r="H996" s="100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</row>
    <row r="997" spans="1:23" ht="12.75">
      <c r="A997" s="105"/>
      <c r="B997" s="105"/>
      <c r="C997" s="106"/>
      <c r="D997" s="110"/>
      <c r="E997" s="106"/>
      <c r="F997" s="105"/>
      <c r="G997" s="105"/>
      <c r="H997" s="100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</row>
    <row r="998" spans="1:23" ht="12.75">
      <c r="A998" s="105"/>
      <c r="B998" s="105"/>
      <c r="C998" s="106"/>
      <c r="D998" s="110"/>
      <c r="E998" s="106"/>
      <c r="F998" s="105"/>
      <c r="G998" s="105"/>
      <c r="H998" s="100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</row>
    <row r="999" spans="1:23" ht="12.75">
      <c r="A999" s="105"/>
      <c r="B999" s="105"/>
      <c r="C999" s="106"/>
      <c r="D999" s="110"/>
      <c r="E999" s="106"/>
      <c r="F999" s="105"/>
      <c r="G999" s="105"/>
      <c r="H999" s="100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</row>
    <row r="1000" spans="1:23" ht="12.75">
      <c r="A1000" s="105"/>
      <c r="B1000" s="105"/>
      <c r="C1000" s="106"/>
      <c r="D1000" s="110"/>
      <c r="E1000" s="106"/>
      <c r="F1000" s="105"/>
      <c r="G1000" s="105"/>
      <c r="H1000" s="100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</row>
    <row r="1001" spans="1:23" ht="12.75">
      <c r="A1001" s="105"/>
      <c r="B1001" s="105"/>
      <c r="C1001" s="106"/>
      <c r="D1001" s="110"/>
      <c r="E1001" s="106"/>
      <c r="F1001" s="105"/>
      <c r="G1001" s="105"/>
      <c r="H1001" s="100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</row>
    <row r="1002" spans="1:23" ht="12.75">
      <c r="A1002" s="105"/>
      <c r="B1002" s="105"/>
      <c r="C1002" s="106"/>
      <c r="D1002" s="110"/>
      <c r="E1002" s="106"/>
      <c r="F1002" s="105"/>
      <c r="G1002" s="105"/>
      <c r="H1002" s="100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</row>
    <row r="1003" spans="1:23" ht="12.75">
      <c r="A1003" s="105"/>
      <c r="B1003" s="105"/>
      <c r="C1003" s="106"/>
      <c r="D1003" s="110"/>
      <c r="E1003" s="106"/>
      <c r="F1003" s="105"/>
      <c r="G1003" s="105"/>
      <c r="H1003" s="100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</row>
    <row r="1004" spans="1:23" ht="12.75">
      <c r="A1004" s="105"/>
      <c r="B1004" s="105"/>
      <c r="C1004" s="106"/>
      <c r="D1004" s="110"/>
      <c r="E1004" s="106"/>
      <c r="F1004" s="105"/>
      <c r="G1004" s="105"/>
      <c r="H1004" s="100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</row>
    <row r="1005" spans="1:23" ht="13.5" thickBot="1">
      <c r="A1005" s="105"/>
      <c r="B1005" s="105"/>
      <c r="C1005" s="78"/>
      <c r="D1005" s="110"/>
      <c r="E1005" s="106"/>
      <c r="F1005" s="105"/>
      <c r="G1005" s="105"/>
      <c r="H1005" s="100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</row>
    <row r="1006" spans="1:23" ht="14.25" thickTop="1" thickBot="1">
      <c r="A1006" s="105"/>
      <c r="B1006" s="105"/>
      <c r="C1006" s="78"/>
      <c r="D1006" s="110"/>
      <c r="E1006" s="106"/>
      <c r="F1006" s="105"/>
      <c r="G1006" s="105"/>
      <c r="H1006" s="100"/>
      <c r="I1006" s="105"/>
      <c r="J1006" s="105"/>
      <c r="K1006" s="105"/>
      <c r="L1006" s="105"/>
      <c r="M1006" s="105"/>
      <c r="N1006" s="105"/>
      <c r="O1006" s="105"/>
      <c r="P1006" s="105"/>
      <c r="Q1006" s="105"/>
      <c r="R1006" s="105"/>
      <c r="S1006" s="105"/>
      <c r="T1006" s="105"/>
      <c r="U1006" s="105"/>
      <c r="V1006" s="105"/>
      <c r="W1006" s="105"/>
    </row>
  </sheetData>
  <mergeCells count="5">
    <mergeCell ref="J9:K9"/>
    <mergeCell ref="O9:Q12"/>
    <mergeCell ref="F33:H36"/>
    <mergeCell ref="D273:D277"/>
    <mergeCell ref="F273:F277"/>
  </mergeCells>
  <printOptions horizontalCentered="1" gridLines="1"/>
  <pageMargins left="0" right="0" top="0.23430321592649311" bottom="0.15620214395099541" header="0" footer="0"/>
  <pageSetup scale="86" pageOrder="overThenDown" orientation="portrait" cellComments="atEnd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54E03-2D36-4941-BB63-ADDD8ECA872F}">
  <sheetPr codeName="Sheet12">
    <outlinePr summaryBelow="0" summaryRight="0"/>
  </sheetPr>
  <dimension ref="A1:X1006"/>
  <sheetViews>
    <sheetView showGridLines="0" workbookViewId="0">
      <pane ySplit="1" topLeftCell="A15" activePane="bottomLeft" state="frozen"/>
      <selection pane="bottomLeft" activeCell="G22" sqref="G22"/>
    </sheetView>
  </sheetViews>
  <sheetFormatPr defaultColWidth="12.5703125" defaultRowHeight="15.75" customHeight="1"/>
  <cols>
    <col min="1" max="1" width="12.5703125" style="60"/>
    <col min="2" max="2" width="21.42578125" style="60" customWidth="1"/>
    <col min="3" max="3" width="14.7109375" style="60" customWidth="1"/>
    <col min="4" max="4" width="13.42578125" style="60" customWidth="1"/>
    <col min="5" max="16384" width="12.5703125" style="60"/>
  </cols>
  <sheetData>
    <row r="1" spans="1:24" ht="26.2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2.5" customHeight="1" thickBot="1">
      <c r="A2" s="76">
        <v>45170</v>
      </c>
      <c r="B2" s="77" t="s">
        <v>58</v>
      </c>
      <c r="C2" s="78">
        <v>0.33333333333333331</v>
      </c>
      <c r="D2" s="79">
        <v>1</v>
      </c>
      <c r="E2" s="78">
        <v>0.83333333333333337</v>
      </c>
      <c r="F2" s="79">
        <f t="shared" ref="F2:F27" si="0">(E2-C2) *24-(D2)</f>
        <v>11</v>
      </c>
      <c r="G2" s="79">
        <f t="shared" ref="G2:G21" si="1">(F2-$S$12)</f>
        <v>2</v>
      </c>
      <c r="H2" s="80">
        <v>250</v>
      </c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86"/>
      <c r="T3" s="86"/>
      <c r="U3" s="86"/>
      <c r="V3" s="66"/>
      <c r="W3" s="66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86"/>
      <c r="T4" s="87"/>
      <c r="U4" s="87" t="s">
        <v>54</v>
      </c>
      <c r="V4" s="66"/>
      <c r="W4" s="66"/>
      <c r="X4" s="66"/>
    </row>
    <row r="5" spans="1:24" ht="24.75" customHeight="1" thickTop="1" thickBot="1">
      <c r="A5" s="76">
        <v>45173</v>
      </c>
      <c r="B5" s="77" t="s">
        <v>143</v>
      </c>
      <c r="C5" s="78">
        <v>0.3125</v>
      </c>
      <c r="D5" s="79">
        <v>1</v>
      </c>
      <c r="E5" s="78">
        <v>0.79166666666666663</v>
      </c>
      <c r="F5" s="79">
        <f t="shared" si="0"/>
        <v>10.5</v>
      </c>
      <c r="G5" s="79">
        <f t="shared" si="1"/>
        <v>1.5</v>
      </c>
      <c r="H5" s="80">
        <v>300</v>
      </c>
      <c r="I5" s="66"/>
      <c r="J5" s="66"/>
      <c r="K5" s="66"/>
      <c r="L5" s="66"/>
      <c r="M5" s="66"/>
      <c r="N5" s="66"/>
      <c r="O5" s="66"/>
      <c r="P5" s="66"/>
      <c r="Q5" s="66"/>
      <c r="R5" s="66"/>
      <c r="S5" s="86"/>
      <c r="T5" s="86"/>
      <c r="U5" s="86" t="s">
        <v>55</v>
      </c>
      <c r="V5" s="66"/>
      <c r="W5" s="66"/>
      <c r="X5" s="66"/>
    </row>
    <row r="6" spans="1:24" ht="24.75" customHeight="1" thickTop="1" thickBot="1">
      <c r="A6" s="76">
        <v>45174</v>
      </c>
      <c r="B6" s="77" t="s">
        <v>143</v>
      </c>
      <c r="C6" s="78">
        <v>0.29166666666666669</v>
      </c>
      <c r="D6" s="79">
        <v>1</v>
      </c>
      <c r="E6" s="78">
        <v>0.79166666666666663</v>
      </c>
      <c r="F6" s="79">
        <f t="shared" si="0"/>
        <v>10.999999999999998</v>
      </c>
      <c r="G6" s="79">
        <f t="shared" si="1"/>
        <v>1.9999999999999982</v>
      </c>
      <c r="H6" s="80">
        <v>300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86"/>
      <c r="T6" s="86"/>
      <c r="U6" s="86" t="s">
        <v>56</v>
      </c>
      <c r="V6" s="66"/>
      <c r="W6" s="66"/>
      <c r="X6" s="66"/>
    </row>
    <row r="7" spans="1:24" ht="24.75" customHeight="1" thickTop="1" thickBot="1">
      <c r="A7" s="76">
        <v>45175</v>
      </c>
      <c r="B7" s="77" t="s">
        <v>193</v>
      </c>
      <c r="C7" s="78">
        <v>0.33333333333333331</v>
      </c>
      <c r="D7" s="79">
        <v>1</v>
      </c>
      <c r="E7" s="78">
        <v>0.75</v>
      </c>
      <c r="F7" s="79">
        <f t="shared" si="0"/>
        <v>9</v>
      </c>
      <c r="G7" s="79">
        <f t="shared" si="1"/>
        <v>0</v>
      </c>
      <c r="H7" s="80">
        <v>300</v>
      </c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45176</v>
      </c>
      <c r="B8" s="77" t="s">
        <v>193</v>
      </c>
      <c r="C8" s="78">
        <v>0.33333333333333331</v>
      </c>
      <c r="D8" s="79">
        <v>1</v>
      </c>
      <c r="E8" s="78">
        <v>0.75</v>
      </c>
      <c r="F8" s="79">
        <f t="shared" si="0"/>
        <v>9</v>
      </c>
      <c r="G8" s="79">
        <f t="shared" si="1"/>
        <v>0</v>
      </c>
      <c r="H8" s="80">
        <v>300</v>
      </c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 t="s">
        <v>57</v>
      </c>
      <c r="V8" s="87"/>
      <c r="W8" s="87"/>
      <c r="X8" s="87"/>
    </row>
    <row r="9" spans="1:24" ht="24.75" customHeight="1" thickTop="1" thickBot="1">
      <c r="A9" s="76">
        <v>45177</v>
      </c>
      <c r="B9" s="77"/>
      <c r="C9" s="78"/>
      <c r="D9" s="77"/>
      <c r="E9" s="78"/>
      <c r="F9" s="79">
        <f t="shared" si="0"/>
        <v>0</v>
      </c>
      <c r="G9" s="79"/>
      <c r="H9" s="80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45178</v>
      </c>
      <c r="B10" s="77" t="s">
        <v>220</v>
      </c>
      <c r="C10" s="78">
        <v>0.4375</v>
      </c>
      <c r="D10" s="79">
        <v>1</v>
      </c>
      <c r="E10" s="78">
        <v>0.70833333333333337</v>
      </c>
      <c r="F10" s="79">
        <f t="shared" si="0"/>
        <v>5.5000000000000009</v>
      </c>
      <c r="G10" s="79"/>
      <c r="H10" s="80">
        <v>250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>
        <v>50</v>
      </c>
      <c r="T10" s="100"/>
      <c r="U10" s="86"/>
      <c r="V10" s="86"/>
      <c r="W10" s="86"/>
      <c r="X10" s="86"/>
    </row>
    <row r="11" spans="1:24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106">
        <v>9</v>
      </c>
      <c r="T11" s="100"/>
      <c r="U11" s="87"/>
      <c r="V11" s="87"/>
      <c r="W11" s="87"/>
      <c r="X11" s="87"/>
    </row>
    <row r="12" spans="1:24" ht="24.75" customHeight="1" thickTop="1" thickBot="1">
      <c r="A12" s="76">
        <v>45180</v>
      </c>
      <c r="B12" s="80" t="s">
        <v>221</v>
      </c>
      <c r="C12" s="78">
        <v>0.35416666666666669</v>
      </c>
      <c r="D12" s="79">
        <v>1</v>
      </c>
      <c r="E12" s="78">
        <v>0.72916666666666663</v>
      </c>
      <c r="F12" s="79">
        <f t="shared" si="0"/>
        <v>7.9999999999999982</v>
      </c>
      <c r="G12" s="79"/>
      <c r="H12" s="80">
        <v>250</v>
      </c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93">
        <f>MIN(9,H11)</f>
        <v>9</v>
      </c>
      <c r="T12" s="101"/>
      <c r="U12" s="110"/>
      <c r="V12" s="87"/>
      <c r="W12" s="87"/>
      <c r="X12" s="87"/>
    </row>
    <row r="13" spans="1:24" ht="24.75" customHeight="1" thickTop="1" thickBot="1">
      <c r="A13" s="76">
        <v>45181</v>
      </c>
      <c r="B13" s="80" t="s">
        <v>261</v>
      </c>
      <c r="C13" s="78">
        <v>0.33333333333333331</v>
      </c>
      <c r="D13" s="79">
        <v>1</v>
      </c>
      <c r="E13" s="78">
        <v>0.75</v>
      </c>
      <c r="F13" s="79">
        <f t="shared" si="0"/>
        <v>9</v>
      </c>
      <c r="G13" s="79">
        <f t="shared" ref="G13:G15" si="2">(F13-$S$12)</f>
        <v>0</v>
      </c>
      <c r="H13" s="80">
        <v>250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</row>
    <row r="14" spans="1:24" ht="24.75" customHeight="1" thickTop="1" thickBot="1">
      <c r="A14" s="76">
        <v>45182</v>
      </c>
      <c r="B14" s="80" t="s">
        <v>198</v>
      </c>
      <c r="C14" s="78">
        <v>0.33333333333333331</v>
      </c>
      <c r="D14" s="79">
        <v>1</v>
      </c>
      <c r="E14" s="78">
        <v>0.79166666666666663</v>
      </c>
      <c r="F14" s="79">
        <f t="shared" si="0"/>
        <v>10</v>
      </c>
      <c r="G14" s="79">
        <f t="shared" si="2"/>
        <v>1</v>
      </c>
      <c r="H14" s="80">
        <v>250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/>
      <c r="T14" s="66"/>
      <c r="U14" s="66"/>
      <c r="V14" s="66"/>
      <c r="W14" s="66"/>
      <c r="X14" s="66"/>
    </row>
    <row r="15" spans="1:24" ht="24.75" customHeight="1" thickTop="1" thickBot="1">
      <c r="A15" s="76">
        <v>45183</v>
      </c>
      <c r="B15" s="77" t="s">
        <v>143</v>
      </c>
      <c r="C15" s="78">
        <v>0.33333333333333331</v>
      </c>
      <c r="D15" s="79">
        <v>1</v>
      </c>
      <c r="E15" s="78">
        <v>0.75</v>
      </c>
      <c r="F15" s="79">
        <f t="shared" si="0"/>
        <v>9</v>
      </c>
      <c r="G15" s="79">
        <f t="shared" si="2"/>
        <v>0</v>
      </c>
      <c r="H15" s="80">
        <v>300</v>
      </c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</row>
    <row r="16" spans="1:24" ht="24.75" customHeight="1" thickTop="1" thickBot="1">
      <c r="A16" s="76">
        <v>45184</v>
      </c>
      <c r="B16" s="77"/>
      <c r="C16" s="78">
        <v>0.33333333333333331</v>
      </c>
      <c r="D16" s="79">
        <v>2</v>
      </c>
      <c r="E16" s="78">
        <v>0.75</v>
      </c>
      <c r="F16" s="79">
        <f t="shared" si="0"/>
        <v>8</v>
      </c>
      <c r="G16" s="79"/>
      <c r="H16" s="80"/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66"/>
      <c r="T16" s="66"/>
      <c r="U16" s="66"/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66"/>
      <c r="T17" s="66"/>
      <c r="U17" s="66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0.54166666666666663</v>
      </c>
      <c r="D19" s="79">
        <v>1</v>
      </c>
      <c r="E19" s="78">
        <v>0.79166666666666663</v>
      </c>
      <c r="F19" s="79">
        <f t="shared" si="0"/>
        <v>5</v>
      </c>
      <c r="G19" s="79"/>
      <c r="H19" s="80">
        <v>250</v>
      </c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 t="s">
        <v>58</v>
      </c>
      <c r="C20" s="78">
        <v>0.33333333333333331</v>
      </c>
      <c r="D20" s="79">
        <v>1</v>
      </c>
      <c r="E20" s="78">
        <v>0.75</v>
      </c>
      <c r="F20" s="79">
        <f t="shared" si="0"/>
        <v>9</v>
      </c>
      <c r="G20" s="79">
        <f t="shared" si="1"/>
        <v>0</v>
      </c>
      <c r="H20" s="80">
        <v>250</v>
      </c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 t="s">
        <v>143</v>
      </c>
      <c r="C21" s="78">
        <v>0.29166666666666669</v>
      </c>
      <c r="D21" s="79">
        <v>1</v>
      </c>
      <c r="E21" s="78">
        <v>0.85416666666666663</v>
      </c>
      <c r="F21" s="79">
        <f t="shared" si="0"/>
        <v>12.5</v>
      </c>
      <c r="G21" s="79">
        <f t="shared" si="1"/>
        <v>3.5</v>
      </c>
      <c r="H21" s="80">
        <v>300</v>
      </c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 t="s">
        <v>143</v>
      </c>
      <c r="C22" s="78">
        <v>0.41666666666666669</v>
      </c>
      <c r="D22" s="79">
        <v>1</v>
      </c>
      <c r="E22" s="78">
        <v>0.8125</v>
      </c>
      <c r="F22" s="79">
        <f t="shared" si="0"/>
        <v>8.5</v>
      </c>
      <c r="G22" s="79"/>
      <c r="H22" s="80">
        <v>300</v>
      </c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 t="s">
        <v>58</v>
      </c>
      <c r="C23" s="78">
        <v>0.33333333333333331</v>
      </c>
      <c r="D23" s="79"/>
      <c r="E23" s="78">
        <v>0.5</v>
      </c>
      <c r="F23" s="79">
        <f t="shared" si="0"/>
        <v>4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58</v>
      </c>
      <c r="C24" s="78">
        <v>0.33333333333333331</v>
      </c>
      <c r="D24" s="77">
        <v>1</v>
      </c>
      <c r="E24" s="78">
        <v>0.70833333333333337</v>
      </c>
      <c r="F24" s="79">
        <f t="shared" si="0"/>
        <v>8.0000000000000018</v>
      </c>
      <c r="G24" s="79"/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/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>(E29-C29) *24-(D29)</f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>(E30-C30) *24-(D30)</f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>(E31-C31) *24-(D31)</f>
        <v>0</v>
      </c>
      <c r="G31" s="79"/>
      <c r="H31" s="80"/>
      <c r="I31" s="87"/>
      <c r="J31" s="87"/>
      <c r="K31" s="87"/>
      <c r="L31" s="87"/>
      <c r="M31" s="339" t="s">
        <v>104</v>
      </c>
      <c r="N31" s="328"/>
      <c r="O31" s="328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/>
      <c r="B32" s="77"/>
      <c r="C32" s="78"/>
      <c r="D32" s="79"/>
      <c r="E32" s="78"/>
      <c r="F32" s="79">
        <f>(E32-C32) *24-(D32)</f>
        <v>0</v>
      </c>
      <c r="G32" s="79"/>
      <c r="H32" s="80"/>
      <c r="I32" s="66"/>
      <c r="J32" s="66"/>
      <c r="K32" s="66"/>
      <c r="L32" s="66"/>
      <c r="M32" s="328"/>
      <c r="N32" s="328"/>
      <c r="O32" s="328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96" t="s">
        <v>30</v>
      </c>
      <c r="B33" s="97"/>
      <c r="C33" s="169" t="s">
        <v>86</v>
      </c>
      <c r="D33" s="98" t="s">
        <v>60</v>
      </c>
      <c r="E33" s="99"/>
      <c r="F33" s="339" t="s">
        <v>105</v>
      </c>
      <c r="G33" s="328"/>
      <c r="H33" s="328"/>
      <c r="I33" s="66"/>
      <c r="J33" s="66"/>
      <c r="K33" s="66"/>
      <c r="L33" s="66"/>
      <c r="M33" s="328"/>
      <c r="N33" s="328"/>
      <c r="O33" s="328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 thickBot="1">
      <c r="A34" s="93" t="s">
        <v>62</v>
      </c>
      <c r="B34" s="86">
        <f>SUM(B33)</f>
        <v>0</v>
      </c>
      <c r="C34" s="86">
        <f>SUM(H2:H32)</f>
        <v>4100</v>
      </c>
      <c r="D34" s="100">
        <f>B36*D36</f>
        <v>1699.9999999999998</v>
      </c>
      <c r="E34" s="86"/>
      <c r="F34" s="328"/>
      <c r="G34" s="328"/>
      <c r="H34" s="328"/>
      <c r="I34" s="66"/>
      <c r="J34" s="66"/>
      <c r="K34" s="66"/>
      <c r="L34" s="66"/>
      <c r="M34" s="329"/>
      <c r="N34" s="329"/>
      <c r="O34" s="329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Top="1" thickBot="1">
      <c r="A35" s="102" t="s">
        <v>34</v>
      </c>
      <c r="B35" s="102" t="s">
        <v>52</v>
      </c>
      <c r="C35" s="75" t="s">
        <v>35</v>
      </c>
      <c r="D35" s="75" t="s">
        <v>63</v>
      </c>
      <c r="E35" s="75" t="s">
        <v>36</v>
      </c>
      <c r="F35" s="328"/>
      <c r="G35" s="328"/>
      <c r="H35" s="328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18" thickBot="1">
      <c r="A36" s="103">
        <f>SUM(F2:F32)</f>
        <v>147</v>
      </c>
      <c r="B36" s="103">
        <f>SUM(G2:G32)</f>
        <v>9.9999999999999982</v>
      </c>
      <c r="C36" s="80">
        <f>Puntoret!E17</f>
        <v>120</v>
      </c>
      <c r="D36" s="80">
        <f>SUM(C36+S10)</f>
        <v>170</v>
      </c>
      <c r="E36" s="80">
        <f>A36*C36+C34+D34-B34</f>
        <v>23440</v>
      </c>
      <c r="F36" s="329"/>
      <c r="G36" s="329"/>
      <c r="H36" s="329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66"/>
      <c r="B37" s="66"/>
      <c r="C37" s="87"/>
      <c r="D37" s="93"/>
      <c r="E37" s="87"/>
      <c r="F37" s="87"/>
      <c r="G37" s="66"/>
      <c r="H37" s="101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>
      <c r="A38" s="66"/>
      <c r="B38" s="66"/>
      <c r="C38" s="87"/>
      <c r="D38" s="93"/>
      <c r="E38" s="87"/>
      <c r="F38" s="87"/>
      <c r="G38" s="66"/>
      <c r="H38" s="101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87"/>
      <c r="G39" s="66"/>
      <c r="H39" s="101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101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101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101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101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101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24.75" customHeight="1">
      <c r="A45" s="66"/>
      <c r="B45" s="66"/>
      <c r="C45" s="87"/>
      <c r="D45" s="93"/>
      <c r="E45" s="87"/>
      <c r="F45" s="87"/>
      <c r="G45" s="66"/>
      <c r="H45" s="101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24.75" customHeight="1">
      <c r="A46" s="66"/>
      <c r="B46" s="66"/>
      <c r="C46" s="87"/>
      <c r="D46" s="93"/>
      <c r="E46" s="87"/>
      <c r="F46" s="87"/>
      <c r="G46" s="66"/>
      <c r="H46" s="101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24.75" customHeight="1">
      <c r="A47" s="66"/>
      <c r="B47" s="66"/>
      <c r="C47" s="87"/>
      <c r="D47" s="93"/>
      <c r="E47" s="87"/>
      <c r="F47" s="87"/>
      <c r="G47" s="66"/>
      <c r="H47" s="101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24.75" customHeight="1">
      <c r="A48" s="66"/>
      <c r="B48" s="66"/>
      <c r="C48" s="87"/>
      <c r="D48" s="93"/>
      <c r="E48" s="87"/>
      <c r="F48" s="87"/>
      <c r="G48" s="66"/>
      <c r="H48" s="101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12.75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12.75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12.75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12.75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12.75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12.75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12.75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12.75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12.75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12.75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12.75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12.75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12.75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12.75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12.75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12.75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12.75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12.75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12.75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12.75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12.75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12.75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12.75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12.75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12.75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12.75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12.75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12.75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12.75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12.75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12.75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12.75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12.75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12.75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12.75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12.75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6" customHeight="1">
      <c r="A85" s="101"/>
      <c r="B85" s="107"/>
      <c r="C85" s="108"/>
      <c r="D85" s="109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12.75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12.75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12.75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12.75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12.75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12.75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12.75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12.75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12.75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12.75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12.75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12.75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12.75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12.75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12.75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12.75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12.75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12.75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12.75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12.75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12.75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12.75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12.75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12.75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12.75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12.75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12.75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12.75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12.75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12.75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12.75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12.75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12.75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12.75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12.75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12.75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12.75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12.75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12.75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12.75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12.75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12.75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12.75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12.75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12.75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12.75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12.75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12.75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12.75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12.75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12.75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12.75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12.75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12.75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12.75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12.75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12.75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12.75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12.75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12.75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12.75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12.75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12.75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12.75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12.75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12.75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12.75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12.75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12.75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12.75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12.75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12.75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12.75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12.75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12.75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12.75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12.75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12.75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12.75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12.75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12.75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12.75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12.75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12.75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12.75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12.75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12.75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12.75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12.75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12.75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12.75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12.75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12.75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12.75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12.75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12.75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12.75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12.75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12.75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12.75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14.2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12.75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12.75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12.75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12.75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12.75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12.75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12.75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12.75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12.75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12.75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12.75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12.75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12.75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12.75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12.75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12.75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12.75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12.75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12.75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12.75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12.75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12.75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12.75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12.75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12.75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12.75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12.75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12.75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12.75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12.75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12.75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12.75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12.75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12.75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12.75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12.75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12.75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12.75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12.75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12.75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12.75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12.75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12.75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12.75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12.75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12.75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12.75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12.75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12.75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12.75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12.75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12.75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12.75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12.75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12.75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12.75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12.75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12.75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12.75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12.75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12.75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12.75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12.75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12.75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12.75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12.75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12.75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12.75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12.75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12.75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12.75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12.75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12.75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12.75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12.75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12.75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12.75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12.75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12.75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12.75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12.75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12.75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12.75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12.75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12.75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12.75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12.75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12.75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12.75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12.75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12.75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12.75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12.75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12.75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12.75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12.75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12.75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12.75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12.75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12.75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12.75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12.75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12.75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12.75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12.75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12.75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12.75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12.75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12.75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12.75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12.75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12.75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12.75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12.75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12.75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12.75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12.75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12.75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12.75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12.75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12.75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12.75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12.75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12.75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12.75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12.75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2.75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2.75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2.75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2.75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2.75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2.75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2.75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2.75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2.75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2.75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2.75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2.75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2.75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2.75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2.75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6.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2.75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2.75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2.75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2.75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2.75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2.75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2.75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2.75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2.75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2.75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2.75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12.75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12.75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12.75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12.75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12.75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12.75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12.75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12.75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12.75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12.75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12.75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12.75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12.75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12.75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12.75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12.75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12.75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12.75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12.75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12.75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12.75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12.75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12.75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12.75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12.75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12.75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12.75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12.75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12.75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12.75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12.75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12.75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12.75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12.75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12.75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12.75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12.75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12.75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12.75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12.75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12.75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12.75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12.75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12.75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12.75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12.75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12.75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12.75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12.75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12.75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12.75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12.75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12.75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12.75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12.75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12.75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12.75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12.75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12.75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12.75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12.75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12.75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12.75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12.75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12.75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12.75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12.75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12.75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12.75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12.75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12.75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12.75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12.75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12.75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12.75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12.75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12.75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12.75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12.75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12.75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12.75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12.75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12.75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12.75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12.75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12.75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12.75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12.75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12.75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12.75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12.75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12.75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12.75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12.75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12.75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12.75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12.75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12.75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12.75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12.75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12.75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12.75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12.75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12.75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12.75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12.75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12.75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12.75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12.75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12.75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12.75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12.75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12.75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12.75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12.75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12.75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12.75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12.75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12.75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12.75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12.75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12.75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12.75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12.75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12.75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12.75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12.75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12.75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12.75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12.75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12.75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12.75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12.75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12.75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12.75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12.75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12.75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12.75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12.75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12.75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12.75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12.75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12.75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12.75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12.75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12.75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12.75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12.75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12.75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12.75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12.75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12.75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12.75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12.75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12.75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12.75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12.75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12.75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12.75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12.75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12.75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12.75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12.75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12.75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12.75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12.75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12.75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12.75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12.75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12.75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12.75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12.75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12.75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12.75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12.75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12.75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12.75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12.75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12.75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12.75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12.75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12.75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12.75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12.75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12.75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12.75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12.75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12.75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12.75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12.75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12.75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12.75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12.75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12.75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12.75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12.75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12.75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12.75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12.75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12.75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12.75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12.75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12.75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12.75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12.75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12.75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12.75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12.75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12.75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12.75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12.75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12.75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12.75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12.75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12.75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12.75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12.75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12.75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12.75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12.75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12.75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12.75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12.75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12.75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12.75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12.75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12.75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12.75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12.75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12.75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12.75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12.75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12.75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12.75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12.75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12.75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12.75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12.75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12.75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12.75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12.75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12.75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12.75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12.75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12.75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12.75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12.75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12.75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12.75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12.75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12.75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12.75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12.75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12.75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12.75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12.75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12.75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12.75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12.75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12.75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12.75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12.75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12.75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12.75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12.75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12.75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12.75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12.75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12.75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12.75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12.75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12.75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12.75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12.75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12.75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12.75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12.75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12.75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12.75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12.75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12.75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12.75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12.75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12.75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12.75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12.75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12.75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12.75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12.75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12.75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12.75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12.75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12.75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12.75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12.75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12.75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12.75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12.75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12.75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12.75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12.75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12.75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12.75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12.75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12.75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12.75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12.75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12.75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12.75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12.75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12.75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12.75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12.75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12.75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12.75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12.75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12.75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12.75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12.75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12.75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12.75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12.75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12.75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12.75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12.75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12.75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12.75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12.75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12.75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12.75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12.75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12.75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12.75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12.75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12.75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12.75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12.75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12.75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12.75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12.75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12.75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12.75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12.75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12.75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12.75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12.75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12.75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12.75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12.75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12.75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12.75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12.75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12.75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12.75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12.75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12.75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12.75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12.75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12.75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12.75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12.75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12.75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12.75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12.75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12.75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12.75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12.75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12.75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12.75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12.75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12.75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12.75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12.75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12.75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12.75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12.75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12.75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12.75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12.75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12.75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12.75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12.75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12.75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12.75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12.75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12.75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12.75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12.75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12.75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12.75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12.75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12.75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12.75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12.75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12.75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12.75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12.75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12.75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12.75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12.75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12.75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12.75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12.75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12.75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12.75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12.75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12.75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12.75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12.75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12.75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12.75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12.75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12.75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12.75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12.75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12.75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12.75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12.75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12.75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12.75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12.75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12.75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12.75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12.75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12.75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12.75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12.75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12.75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12.75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12.75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12.75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12.75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12.75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12.75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12.75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12.75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12.75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12.75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12.75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12.75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12.75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12.75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12.75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12.75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12.75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12.75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12.75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12.75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12.75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12.75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12.75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12.75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12.75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12.75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12.75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12.75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12.75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12.75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12.75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12.75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12.75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12.75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12.75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12.75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12.75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12.75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12.75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12.75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12.75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12.75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12.75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12.75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12.75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12.75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12.75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12.75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12.75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12.75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12.75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12.75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12.75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12.75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12.75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12.75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12.75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12.75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12.75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12.75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12.75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12.75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12.75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12.75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12.75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12.75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12.75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12.75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12.75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12.75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12.75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12.75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12.75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12.75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12.75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12.75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12.75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12.75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12.75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12.75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12.75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12.75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12.75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12.75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12.75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12.75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12.75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12.75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12.75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12.75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12.75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12.75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12.75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12.75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12.75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12.75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12.75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12.75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12.75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12.75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12.75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12.75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12.75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12.75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12.75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12.75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12.75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12.75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12.75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12.75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12.75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12.75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12.75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12.75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12.75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12.75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12.75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12.75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12.75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12.75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12.75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12.75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12.75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12.75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12.75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12.75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12.75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12.75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12.75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12.75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12.75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12.75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12.75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12.75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12.75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12.75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12.75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12.75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12.75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12.75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12.75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12.75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12.75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12.75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12.75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12.75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12.75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12.75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12.75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12.75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12.75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12.75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12.75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12.75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12.75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12.75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12.75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12.75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12.75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12.75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12.75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12.75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12.75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12.75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12.75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12.75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12.75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12.75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12.75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12.75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12.75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12.75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12.75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12.75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12.75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12.75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12.75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12.75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12.75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12.75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12.75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12.75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12.75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12.75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12.75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12.75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12.75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12.75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12.75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12.75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12.75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12.75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12.75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12.75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12.75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12.75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12.75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12.75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12.75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12.75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12.75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12.75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12.75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12.75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12.75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12.75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12.75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12.75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12.75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12.75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12.75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12.75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12.75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12.75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12.75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12.75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12.75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12.75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12.75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12.75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12.75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12.75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12.75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12.75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12.75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12.75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12.75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12.75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12.75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12.75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12.75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12.75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12.75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12.75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12.75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12.75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12.75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12.75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13.5" thickBot="1">
      <c r="A1006" s="105"/>
      <c r="B1006" s="105"/>
      <c r="C1006" s="78"/>
      <c r="D1006" s="110"/>
      <c r="E1006" s="106"/>
      <c r="F1006" s="106"/>
      <c r="G1006" s="105"/>
      <c r="H1006" s="105"/>
      <c r="I1006" s="105"/>
      <c r="J1006" s="105"/>
      <c r="K1006" s="105"/>
      <c r="L1006" s="105"/>
      <c r="M1006" s="105"/>
      <c r="N1006" s="105"/>
      <c r="O1006" s="105"/>
      <c r="P1006" s="105"/>
      <c r="Q1006" s="105"/>
      <c r="R1006" s="105"/>
      <c r="S1006" s="105"/>
      <c r="T1006" s="105"/>
      <c r="U1006" s="105"/>
      <c r="V1006" s="105"/>
      <c r="W1006" s="105"/>
      <c r="X1006" s="105"/>
    </row>
  </sheetData>
  <mergeCells count="4">
    <mergeCell ref="M31:O34"/>
    <mergeCell ref="F33:H36"/>
    <mergeCell ref="D273:D277"/>
    <mergeCell ref="F273:F277"/>
  </mergeCells>
  <printOptions horizontalCentered="1" gridLines="1"/>
  <pageMargins left="0" right="0" top="0.18223583460949463" bottom="0.14318529862174578" header="0" footer="0"/>
  <pageSetup scale="86" pageOrder="overThenDown" orientation="portrait" cellComments="atEnd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12933-E2AB-4C85-B20A-976D851108B6}">
  <sheetPr codeName="Sheet13">
    <outlinePr summaryBelow="0" summaryRight="0"/>
  </sheetPr>
  <dimension ref="A1:X1006"/>
  <sheetViews>
    <sheetView showGridLines="0" workbookViewId="0">
      <pane ySplit="1" topLeftCell="A25" activePane="bottomLeft" state="frozen"/>
      <selection pane="bottomLeft" activeCell="B39" sqref="B39"/>
    </sheetView>
  </sheetViews>
  <sheetFormatPr defaultColWidth="12.5703125" defaultRowHeight="15.75" customHeight="1"/>
  <cols>
    <col min="1" max="1" width="12.5703125" style="60"/>
    <col min="2" max="2" width="21.42578125" style="60" customWidth="1"/>
    <col min="3" max="16384" width="12.5703125" style="60"/>
  </cols>
  <sheetData>
    <row r="1" spans="1:24" ht="26.2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2.5" customHeight="1" thickBot="1">
      <c r="A2" s="76">
        <v>45170</v>
      </c>
      <c r="B2" s="77" t="s">
        <v>58</v>
      </c>
      <c r="C2" s="78">
        <v>0.33333333333333331</v>
      </c>
      <c r="D2" s="79">
        <v>1</v>
      </c>
      <c r="E2" s="78">
        <v>0.75</v>
      </c>
      <c r="F2" s="79">
        <f t="shared" ref="F2:F31" si="0">(E2-C2) *24-(D2)</f>
        <v>9</v>
      </c>
      <c r="G2" s="79">
        <f t="shared" ref="G2:G3" si="1">(F2-$S$16)</f>
        <v>0</v>
      </c>
      <c r="H2" s="80">
        <v>250</v>
      </c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45171</v>
      </c>
      <c r="B3" s="77"/>
      <c r="C3" s="78">
        <v>0.33333333333333331</v>
      </c>
      <c r="D3" s="79">
        <v>1</v>
      </c>
      <c r="E3" s="78">
        <v>0.75</v>
      </c>
      <c r="F3" s="79">
        <f t="shared" si="0"/>
        <v>9</v>
      </c>
      <c r="G3" s="79">
        <f t="shared" si="1"/>
        <v>0</v>
      </c>
      <c r="H3" s="80">
        <v>250</v>
      </c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</row>
    <row r="5" spans="1:24" ht="24.75" customHeight="1" thickTop="1" thickBot="1">
      <c r="A5" s="76">
        <v>45173</v>
      </c>
      <c r="B5" s="77"/>
      <c r="C5" s="78"/>
      <c r="D5" s="79"/>
      <c r="E5" s="78"/>
      <c r="F5" s="79">
        <f t="shared" si="0"/>
        <v>0</v>
      </c>
      <c r="G5" s="79"/>
      <c r="H5" s="80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</row>
    <row r="6" spans="1:24" ht="24.75" customHeight="1" thickTop="1" thickBot="1">
      <c r="A6" s="76">
        <v>45174</v>
      </c>
      <c r="B6" s="77"/>
      <c r="C6" s="78"/>
      <c r="D6" s="79"/>
      <c r="E6" s="78"/>
      <c r="F6" s="79">
        <f t="shared" si="0"/>
        <v>0</v>
      </c>
      <c r="G6" s="79"/>
      <c r="H6" s="80"/>
      <c r="I6" s="66"/>
      <c r="J6" s="66" t="s">
        <v>0</v>
      </c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</row>
    <row r="7" spans="1:24" ht="24.75" customHeight="1" thickTop="1" thickBot="1">
      <c r="A7" s="76">
        <v>45175</v>
      </c>
      <c r="B7" s="77"/>
      <c r="C7" s="78"/>
      <c r="D7" s="79"/>
      <c r="E7" s="78"/>
      <c r="F7" s="79">
        <f t="shared" si="0"/>
        <v>0</v>
      </c>
      <c r="G7" s="79"/>
      <c r="H7" s="80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45176</v>
      </c>
      <c r="B8" s="77"/>
      <c r="C8" s="78"/>
      <c r="D8" s="79"/>
      <c r="E8" s="78"/>
      <c r="F8" s="79">
        <f t="shared" si="0"/>
        <v>0</v>
      </c>
      <c r="G8" s="79"/>
      <c r="H8" s="80"/>
      <c r="I8" s="87"/>
      <c r="J8" s="87"/>
      <c r="K8" s="87"/>
      <c r="L8" s="87"/>
      <c r="M8" s="87"/>
      <c r="N8" s="87"/>
      <c r="O8" s="87"/>
      <c r="P8" s="87"/>
      <c r="Q8" s="87"/>
      <c r="R8" s="87"/>
      <c r="S8" s="86"/>
      <c r="T8" s="86"/>
      <c r="U8" s="86"/>
      <c r="V8" s="87"/>
      <c r="W8" s="87"/>
      <c r="X8" s="87"/>
    </row>
    <row r="9" spans="1:24" ht="24.75" customHeight="1" thickTop="1" thickBot="1">
      <c r="A9" s="76">
        <v>45177</v>
      </c>
      <c r="B9" s="77"/>
      <c r="C9" s="78"/>
      <c r="D9" s="79"/>
      <c r="E9" s="78"/>
      <c r="F9" s="79">
        <f t="shared" si="0"/>
        <v>0</v>
      </c>
      <c r="G9" s="79"/>
      <c r="H9" s="80"/>
      <c r="I9" s="86"/>
      <c r="J9" s="86"/>
      <c r="K9" s="86"/>
      <c r="L9" s="86" t="s">
        <v>0</v>
      </c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45178</v>
      </c>
      <c r="B10" s="77"/>
      <c r="C10" s="78"/>
      <c r="D10" s="79"/>
      <c r="E10" s="78"/>
      <c r="F10" s="79">
        <f t="shared" si="0"/>
        <v>0</v>
      </c>
      <c r="G10" s="79"/>
      <c r="H10" s="80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</row>
    <row r="11" spans="1:24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6"/>
      <c r="U11" s="86"/>
      <c r="V11" s="87"/>
      <c r="W11" s="87"/>
      <c r="X11" s="87"/>
    </row>
    <row r="12" spans="1:24" ht="24.75" customHeight="1" thickTop="1" thickBot="1">
      <c r="A12" s="76">
        <v>45180</v>
      </c>
      <c r="B12" s="77"/>
      <c r="C12" s="78"/>
      <c r="D12" s="79"/>
      <c r="E12" s="78"/>
      <c r="F12" s="79">
        <f t="shared" si="0"/>
        <v>0</v>
      </c>
      <c r="G12" s="79"/>
      <c r="H12" s="80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</row>
    <row r="13" spans="1:24" ht="24.75" customHeight="1" thickTop="1" thickBot="1">
      <c r="A13" s="76">
        <v>45181</v>
      </c>
      <c r="B13" s="77" t="s">
        <v>198</v>
      </c>
      <c r="C13" s="78">
        <v>0.54166666666666663</v>
      </c>
      <c r="D13" s="79"/>
      <c r="E13" s="78">
        <v>0.75</v>
      </c>
      <c r="F13" s="79">
        <f t="shared" si="0"/>
        <v>5.0000000000000009</v>
      </c>
      <c r="G13" s="79"/>
      <c r="H13" s="80">
        <v>250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6"/>
      <c r="U13" s="86"/>
      <c r="V13" s="87"/>
      <c r="W13" s="87"/>
      <c r="X13" s="87"/>
    </row>
    <row r="14" spans="1:24" ht="24.75" customHeight="1" thickTop="1" thickBot="1">
      <c r="A14" s="76">
        <v>45182</v>
      </c>
      <c r="B14" s="77" t="s">
        <v>271</v>
      </c>
      <c r="C14" s="78">
        <v>0.54166666666666663</v>
      </c>
      <c r="D14" s="79"/>
      <c r="E14" s="78">
        <v>0.75</v>
      </c>
      <c r="F14" s="79">
        <f t="shared" si="0"/>
        <v>5.0000000000000009</v>
      </c>
      <c r="G14" s="79"/>
      <c r="H14" s="80">
        <v>250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>
        <v>50</v>
      </c>
      <c r="T14" s="66">
        <v>50</v>
      </c>
      <c r="U14" s="66">
        <v>50</v>
      </c>
      <c r="V14" s="66"/>
      <c r="W14" s="66"/>
      <c r="X14" s="66"/>
    </row>
    <row r="15" spans="1:24" ht="24.75" customHeight="1" thickTop="1" thickBot="1">
      <c r="A15" s="76">
        <v>45183</v>
      </c>
      <c r="B15" s="77"/>
      <c r="C15" s="78"/>
      <c r="D15" s="77"/>
      <c r="E15" s="171"/>
      <c r="F15" s="79">
        <f t="shared" si="0"/>
        <v>0</v>
      </c>
      <c r="G15" s="79"/>
      <c r="H15" s="80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106">
        <v>9</v>
      </c>
      <c r="T15" s="106">
        <v>9</v>
      </c>
      <c r="U15" s="106">
        <v>9</v>
      </c>
      <c r="V15" s="87"/>
      <c r="W15" s="87"/>
      <c r="X15" s="87"/>
    </row>
    <row r="16" spans="1:24" ht="24.75" customHeight="1" thickTop="1" thickBot="1">
      <c r="A16" s="76">
        <v>45184</v>
      </c>
      <c r="B16" s="77" t="s">
        <v>198</v>
      </c>
      <c r="C16" s="78">
        <v>0.54166666666666663</v>
      </c>
      <c r="D16" s="79"/>
      <c r="E16" s="78">
        <v>0.8125</v>
      </c>
      <c r="F16" s="79">
        <f t="shared" si="0"/>
        <v>6.5000000000000009</v>
      </c>
      <c r="G16" s="79"/>
      <c r="H16" s="80">
        <v>250</v>
      </c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93">
        <f>MIN(9,H15)</f>
        <v>9</v>
      </c>
      <c r="T16" s="93">
        <f>MIN(9,I15)</f>
        <v>9</v>
      </c>
      <c r="U16" s="93">
        <f>MIN(9,J15)</f>
        <v>9</v>
      </c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66"/>
      <c r="O17" s="86"/>
      <c r="P17" s="66"/>
      <c r="Q17" s="66"/>
      <c r="R17" s="66"/>
      <c r="S17" s="101"/>
      <c r="T17" s="101"/>
      <c r="U17" s="101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0.54166666666666663</v>
      </c>
      <c r="D19" s="79">
        <v>1</v>
      </c>
      <c r="E19" s="78">
        <v>0.79166666666666663</v>
      </c>
      <c r="F19" s="79">
        <f t="shared" si="0"/>
        <v>5</v>
      </c>
      <c r="G19" s="79"/>
      <c r="H19" s="80">
        <v>250</v>
      </c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 t="s">
        <v>58</v>
      </c>
      <c r="C20" s="78">
        <v>0.54166666666666663</v>
      </c>
      <c r="D20" s="79">
        <v>1</v>
      </c>
      <c r="E20" s="78">
        <v>0.66666666666666663</v>
      </c>
      <c r="F20" s="79">
        <f t="shared" si="0"/>
        <v>2</v>
      </c>
      <c r="G20" s="79"/>
      <c r="H20" s="80">
        <v>250</v>
      </c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 t="s">
        <v>278</v>
      </c>
      <c r="C21" s="78">
        <v>0.54166666666666663</v>
      </c>
      <c r="D21" s="79">
        <v>1</v>
      </c>
      <c r="E21" s="78">
        <v>0.75</v>
      </c>
      <c r="F21" s="79">
        <f t="shared" si="0"/>
        <v>4.0000000000000009</v>
      </c>
      <c r="G21" s="79"/>
      <c r="H21" s="80">
        <v>250</v>
      </c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/>
      <c r="C22" s="78"/>
      <c r="D22" s="79"/>
      <c r="E22" s="78"/>
      <c r="F22" s="79">
        <f t="shared" si="0"/>
        <v>0</v>
      </c>
      <c r="G22" s="79"/>
      <c r="H22" s="80"/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/>
      <c r="C23" s="78"/>
      <c r="D23" s="79"/>
      <c r="E23" s="78"/>
      <c r="F23" s="79">
        <f t="shared" si="0"/>
        <v>0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58</v>
      </c>
      <c r="C24" s="78">
        <v>0.33333333333333331</v>
      </c>
      <c r="D24" s="79">
        <v>1</v>
      </c>
      <c r="E24" s="78">
        <v>0.70833333333333337</v>
      </c>
      <c r="F24" s="79">
        <f t="shared" si="0"/>
        <v>8.0000000000000018</v>
      </c>
      <c r="G24" s="79"/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/>
      <c r="B32" s="77"/>
      <c r="C32" s="78"/>
      <c r="D32" s="79"/>
      <c r="E32" s="78"/>
      <c r="F32" s="79"/>
      <c r="G32" s="79"/>
      <c r="H32" s="80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159" t="s">
        <v>30</v>
      </c>
      <c r="B33" s="173"/>
      <c r="C33" s="164" t="s">
        <v>86</v>
      </c>
      <c r="D33" s="156" t="s">
        <v>60</v>
      </c>
      <c r="E33" s="155"/>
      <c r="F33" s="339" t="s">
        <v>42</v>
      </c>
      <c r="G33" s="328"/>
      <c r="H33" s="328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>
      <c r="A34" s="90" t="s">
        <v>62</v>
      </c>
      <c r="B34" s="85">
        <f>SUM(B33)</f>
        <v>0</v>
      </c>
      <c r="C34" s="85">
        <f>SUM(H2:H32)</f>
        <v>2250</v>
      </c>
      <c r="D34" s="152">
        <f>B36*D36</f>
        <v>0</v>
      </c>
      <c r="E34" s="85"/>
      <c r="F34" s="328"/>
      <c r="G34" s="328"/>
      <c r="H34" s="328"/>
      <c r="I34" s="66"/>
      <c r="J34" s="66"/>
      <c r="K34" s="66"/>
      <c r="L34" s="66"/>
      <c r="M34" s="339" t="s">
        <v>42</v>
      </c>
      <c r="N34" s="328"/>
      <c r="O34" s="328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Bot="1">
      <c r="A35" s="151" t="s">
        <v>34</v>
      </c>
      <c r="B35" s="151" t="s">
        <v>52</v>
      </c>
      <c r="C35" s="149" t="s">
        <v>35</v>
      </c>
      <c r="D35" s="149" t="s">
        <v>63</v>
      </c>
      <c r="E35" s="149" t="s">
        <v>36</v>
      </c>
      <c r="F35" s="328"/>
      <c r="G35" s="328"/>
      <c r="H35" s="328"/>
      <c r="I35" s="66"/>
      <c r="J35" s="66"/>
      <c r="K35" s="66"/>
      <c r="L35" s="66"/>
      <c r="M35" s="328"/>
      <c r="N35" s="328"/>
      <c r="O35" s="328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18" thickBot="1">
      <c r="A36" s="148">
        <f>SUM(F2:F32)</f>
        <v>53.5</v>
      </c>
      <c r="B36" s="148">
        <f>SUM(G2:G32)</f>
        <v>0</v>
      </c>
      <c r="C36" s="80">
        <f>Puntoret!E18</f>
        <v>70</v>
      </c>
      <c r="D36" s="147">
        <f>SUM(C36+S14)</f>
        <v>120</v>
      </c>
      <c r="E36" s="147">
        <f>A36*C36+C34+D34-B34</f>
        <v>5995</v>
      </c>
      <c r="F36" s="329"/>
      <c r="G36" s="329"/>
      <c r="H36" s="329"/>
      <c r="I36" s="66"/>
      <c r="J36" s="66"/>
      <c r="K36" s="66"/>
      <c r="L36" s="66"/>
      <c r="M36" s="328"/>
      <c r="N36" s="328"/>
      <c r="O36" s="328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 thickBot="1">
      <c r="A37" s="66"/>
      <c r="B37" s="66"/>
      <c r="C37" s="87"/>
      <c r="D37" s="93"/>
      <c r="E37" s="87"/>
      <c r="F37" s="87"/>
      <c r="G37" s="66"/>
      <c r="H37" s="101"/>
      <c r="I37" s="66"/>
      <c r="J37" s="66"/>
      <c r="K37" s="66"/>
      <c r="L37" s="66"/>
      <c r="M37" s="329"/>
      <c r="N37" s="329"/>
      <c r="O37" s="329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 thickTop="1">
      <c r="A38" s="66"/>
      <c r="B38" s="66"/>
      <c r="C38" s="87"/>
      <c r="D38" s="93"/>
      <c r="E38" s="87"/>
      <c r="F38" s="87"/>
      <c r="G38" s="66"/>
      <c r="H38" s="101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87"/>
      <c r="G39" s="66"/>
      <c r="H39" s="101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101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101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101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101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101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12.75">
      <c r="A45" s="87"/>
      <c r="B45" s="87"/>
      <c r="C45" s="87"/>
      <c r="D45" s="93"/>
      <c r="E45" s="87"/>
      <c r="F45" s="87"/>
      <c r="G45" s="101"/>
      <c r="H45" s="101"/>
      <c r="I45" s="101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12.75">
      <c r="A46" s="87"/>
      <c r="B46" s="87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12.75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12.75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12.75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12.75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12.75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12.75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12.75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12.75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12.75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12.75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12.75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12.75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12.75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12.75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12.75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12.75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12.75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12.75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12.75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12.75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12.75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12.75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12.75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12.75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12.75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12.75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12.75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12.75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12.75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12.75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12.75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12.75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12.75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12.75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12.75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12.75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12.75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12.75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6" customHeight="1">
      <c r="A85" s="101"/>
      <c r="B85" s="107"/>
      <c r="C85" s="108"/>
      <c r="D85" s="109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12.75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12.75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12.75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12.75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12.75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12.75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12.75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12.75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12.75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12.75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12.75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12.75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12.75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12.75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12.75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12.75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12.75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12.75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12.75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12.75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12.75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12.75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12.75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12.75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12.75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12.75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12.75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12.75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12.75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12.75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12.75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12.75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12.75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12.75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12.75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12.75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12.75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12.75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12.75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12.75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12.75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12.75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12.75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12.75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12.75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12.75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12.75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12.75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12.75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12.75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12.75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12.75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12.75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12.75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12.75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12.75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12.75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12.75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12.75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12.75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12.75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12.75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12.75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12.75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12.75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12.75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12.75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12.75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12.75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12.75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12.75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12.75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12.75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12.75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12.75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12.75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12.75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12.75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12.75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12.75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12.75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12.75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12.75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12.75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12.75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12.75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12.75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12.75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12.75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12.75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12.75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12.75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12.75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12.75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12.75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12.75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12.75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12.75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12.75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12.75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14.2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12.75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12.75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12.75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12.75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12.75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12.75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12.75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12.75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12.75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12.75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12.75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12.75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12.75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12.75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12.75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12.75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12.75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12.75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12.75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12.75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12.75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12.75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12.75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12.75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12.75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12.75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12.75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12.75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12.75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12.75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12.75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12.75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12.75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12.75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12.75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12.75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12.75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12.75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12.75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12.75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12.75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12.75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12.75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12.75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12.75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12.75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12.75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12.75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12.75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12.75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12.75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12.75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12.75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12.75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12.75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12.75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12.75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12.75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12.75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12.75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12.75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12.75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12.75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12.75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12.75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12.75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12.75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12.75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12.75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12.75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12.75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12.75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12.75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12.75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12.75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12.75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12.75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12.75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12.75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12.75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12.75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12.75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12.75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12.75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12.75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12.75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12.75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12.75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12.75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12.75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12.75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12.75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12.75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12.75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12.75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12.75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12.75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12.75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12.75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12.75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12.75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12.75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12.75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12.75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12.75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12.75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12.75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12.75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12.75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12.75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12.75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12.75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12.75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12.75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12.75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12.75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12.75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12.75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12.75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12.75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12.75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12.75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12.75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12.75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12.75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12.75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2.75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2.75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2.75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2.75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2.75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2.75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2.75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2.75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2.75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2.75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2.75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2.75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2.75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2.75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2.75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6.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2.75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2.75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2.75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2.75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2.75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2.75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2.75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2.75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2.75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2.75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2.75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12.75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12.75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12.75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12.75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12.75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12.75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12.75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12.75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12.75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12.75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12.75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12.75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12.75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12.75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12.75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12.75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12.75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12.75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12.75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12.75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12.75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12.75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12.75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12.75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12.75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12.75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12.75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12.75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12.75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12.75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12.75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12.75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12.75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12.75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12.75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12.75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12.75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12.75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12.75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12.75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12.75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12.75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12.75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12.75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12.75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12.75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12.75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12.75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12.75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12.75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12.75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12.75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12.75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12.75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12.75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12.75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12.75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12.75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12.75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12.75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12.75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12.75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12.75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12.75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12.75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12.75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12.75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12.75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12.75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12.75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12.75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12.75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12.75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12.75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12.75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12.75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12.75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12.75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12.75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12.75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12.75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12.75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12.75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12.75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12.75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12.75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12.75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12.75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12.75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12.75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12.75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12.75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12.75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12.75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12.75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12.75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12.75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12.75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12.75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12.75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12.75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12.75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12.75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12.75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12.75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12.75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12.75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12.75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12.75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12.75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12.75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12.75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12.75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12.75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12.75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12.75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12.75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12.75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12.75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12.75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12.75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12.75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12.75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12.75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12.75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12.75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12.75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12.75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12.75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12.75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12.75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12.75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12.75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12.75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12.75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12.75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12.75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12.75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12.75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12.75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12.75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12.75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12.75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12.75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12.75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12.75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12.75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12.75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12.75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12.75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12.75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12.75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12.75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12.75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12.75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12.75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12.75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12.75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12.75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12.75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12.75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12.75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12.75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12.75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12.75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12.75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12.75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12.75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12.75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12.75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12.75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12.75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12.75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12.75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12.75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12.75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12.75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12.75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12.75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12.75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12.75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12.75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12.75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12.75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12.75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12.75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12.75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12.75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12.75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12.75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12.75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12.75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12.75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12.75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12.75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12.75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12.75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12.75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12.75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12.75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12.75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12.75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12.75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12.75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12.75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12.75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12.75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12.75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12.75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12.75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12.75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12.75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12.75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12.75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12.75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12.75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12.75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12.75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12.75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12.75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12.75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12.75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12.75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12.75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12.75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12.75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12.75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12.75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12.75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12.75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12.75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12.75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12.75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12.75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12.75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12.75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12.75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12.75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12.75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12.75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12.75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12.75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12.75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12.75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12.75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12.75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12.75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12.75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12.75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12.75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12.75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12.75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12.75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12.75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12.75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12.75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12.75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12.75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12.75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12.75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12.75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12.75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12.75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12.75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12.75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12.75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12.75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12.75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12.75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12.75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12.75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12.75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12.75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12.75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12.75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12.75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12.75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12.75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12.75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12.75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12.75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12.75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12.75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12.75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12.75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12.75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12.75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12.75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12.75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12.75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12.75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12.75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12.75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12.75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12.75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12.75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12.75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12.75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12.75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12.75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12.75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12.75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12.75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12.75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12.75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12.75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12.75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12.75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12.75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12.75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12.75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12.75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12.75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12.75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12.75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12.75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12.75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12.75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12.75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12.75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12.75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12.75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12.75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12.75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12.75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12.75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12.75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12.75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12.75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12.75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12.75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12.75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12.75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12.75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12.75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12.75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12.75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12.75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12.75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12.75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12.75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12.75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12.75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12.75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12.75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12.75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12.75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12.75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12.75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12.75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12.75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12.75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12.75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12.75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12.75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12.75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12.75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12.75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12.75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12.75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12.75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12.75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12.75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12.75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12.75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12.75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12.75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12.75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12.75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12.75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12.75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12.75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12.75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12.75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12.75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12.75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12.75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12.75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12.75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12.75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12.75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12.75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12.75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12.75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12.75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12.75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12.75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12.75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12.75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12.75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12.75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12.75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12.75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12.75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12.75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12.75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12.75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12.75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12.75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12.75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12.75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12.75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12.75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12.75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12.75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12.75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12.75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12.75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12.75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12.75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12.75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12.75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12.75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12.75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12.75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12.75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12.75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12.75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12.75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12.75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12.75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12.75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12.75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12.75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12.75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12.75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12.75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12.75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12.75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12.75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12.75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12.75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12.75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12.75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12.75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12.75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12.75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12.75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12.75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12.75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12.75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12.75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12.75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12.75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12.75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12.75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12.75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12.75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12.75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12.75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12.75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12.75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12.75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12.75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12.75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12.75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12.75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12.75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12.75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12.75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12.75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12.75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12.75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12.75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12.75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12.75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12.75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12.75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12.75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12.75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12.75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12.75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12.75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12.75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12.75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12.75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12.75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12.75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12.75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12.75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12.75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12.75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12.75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12.75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12.75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12.75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12.75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12.75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12.75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12.75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12.75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12.75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12.75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12.75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12.75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12.75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12.75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12.75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12.75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12.75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12.75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12.75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12.75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12.75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12.75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12.75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12.75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12.75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12.75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12.75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12.75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12.75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12.75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12.75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12.75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12.75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12.75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12.75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12.75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12.75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12.75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12.75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12.75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12.75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12.75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12.75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12.75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12.75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12.75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12.75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12.75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12.75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12.75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12.75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12.75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12.75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12.75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12.75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12.75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12.75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12.75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12.75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12.75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12.75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12.75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12.75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12.75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12.75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12.75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12.75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12.75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12.75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12.75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12.75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12.75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12.75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12.75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12.75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12.75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12.75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12.75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12.75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12.75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12.75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12.75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12.75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12.75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12.75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12.75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12.75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12.75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12.75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12.75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12.75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12.75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12.75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12.75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12.75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12.75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12.75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12.75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12.75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12.75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12.75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12.75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12.75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12.75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12.75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12.75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12.75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12.75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12.75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12.75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12.75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12.75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12.75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12.75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12.75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12.75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12.75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12.75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12.75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12.75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12.75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12.75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12.75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12.75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12.75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12.75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12.75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12.75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12.75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12.75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12.75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12.75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12.75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12.75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12.75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12.75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12.75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12.75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12.75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12.75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12.75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12.75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12.75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12.75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12.75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12.75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12.75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12.75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12.75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12.75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12.75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12.75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12.75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12.75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12.75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12.75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12.75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12.75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12.75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12.75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12.75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12.75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12.75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12.75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12.75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12.75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12.75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12.75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12.75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12.75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12.75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12.75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12.75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12.75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12.75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12.75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12.75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12.75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12.75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12.75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12.75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12.75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12.75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66"/>
      <c r="B1006" s="66"/>
      <c r="C1006" s="87"/>
      <c r="D1006" s="93"/>
      <c r="E1006" s="87"/>
      <c r="F1006" s="87"/>
      <c r="G1006" s="66"/>
      <c r="H1006" s="101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</row>
  </sheetData>
  <mergeCells count="4">
    <mergeCell ref="F33:H36"/>
    <mergeCell ref="M34:O37"/>
    <mergeCell ref="D273:D277"/>
    <mergeCell ref="F273:F277"/>
  </mergeCells>
  <printOptions horizontalCentered="1" gridLines="1"/>
  <pageMargins left="0" right="0" top="0.15620214395099541" bottom="0" header="0" footer="0"/>
  <pageSetup scale="86" pageOrder="overThenDown" orientation="portrait" cellComments="atEnd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71F30-8A04-4B15-982E-186F986C7DDA}">
  <sheetPr codeName="Sheet16">
    <outlinePr summaryBelow="0" summaryRight="0"/>
  </sheetPr>
  <dimension ref="A1:X1048576"/>
  <sheetViews>
    <sheetView showGridLines="0" workbookViewId="0">
      <pane ySplit="1" topLeftCell="A2" activePane="bottomLeft" state="frozen"/>
      <selection pane="bottomLeft" activeCell="K33" sqref="K33"/>
    </sheetView>
  </sheetViews>
  <sheetFormatPr defaultColWidth="12.5703125" defaultRowHeight="15.75" customHeight="1"/>
  <cols>
    <col min="1" max="1" width="12.5703125" style="60"/>
    <col min="2" max="2" width="21.42578125" style="60" customWidth="1"/>
    <col min="3" max="16384" width="12.5703125" style="60"/>
  </cols>
  <sheetData>
    <row r="1" spans="1:24" ht="26.2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2.5" customHeight="1" thickBot="1">
      <c r="A2" s="76">
        <v>45170</v>
      </c>
      <c r="B2" s="77" t="s">
        <v>58</v>
      </c>
      <c r="C2" s="78">
        <v>0.33333333333333331</v>
      </c>
      <c r="D2" s="79">
        <v>1</v>
      </c>
      <c r="E2" s="78">
        <v>0.75</v>
      </c>
      <c r="F2" s="79">
        <f t="shared" ref="F2:F32" si="0">(E2-C2) *24-(D2)</f>
        <v>9</v>
      </c>
      <c r="G2" s="79">
        <f t="shared" ref="G2:G24" si="1">(F2-$S$16)</f>
        <v>0</v>
      </c>
      <c r="H2" s="80">
        <v>250</v>
      </c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</row>
    <row r="5" spans="1:24" ht="24.75" customHeight="1" thickTop="1" thickBot="1">
      <c r="A5" s="76">
        <v>45173</v>
      </c>
      <c r="B5" s="77"/>
      <c r="C5" s="78">
        <v>0.33333333333333331</v>
      </c>
      <c r="D5" s="79">
        <v>1</v>
      </c>
      <c r="E5" s="78">
        <v>0.75</v>
      </c>
      <c r="F5" s="79">
        <f t="shared" si="0"/>
        <v>9</v>
      </c>
      <c r="G5" s="79">
        <f t="shared" si="1"/>
        <v>0</v>
      </c>
      <c r="H5" s="80">
        <v>250</v>
      </c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</row>
    <row r="6" spans="1:24" ht="24.75" customHeight="1" thickTop="1" thickBot="1">
      <c r="A6" s="76">
        <v>45174</v>
      </c>
      <c r="B6" s="77" t="s">
        <v>143</v>
      </c>
      <c r="C6" s="78">
        <v>0.29166666666666669</v>
      </c>
      <c r="D6" s="79">
        <v>1</v>
      </c>
      <c r="E6" s="78">
        <v>0.79166666666666663</v>
      </c>
      <c r="F6" s="79">
        <f t="shared" si="0"/>
        <v>10.999999999999998</v>
      </c>
      <c r="G6" s="79">
        <f t="shared" si="1"/>
        <v>1.9999999999999982</v>
      </c>
      <c r="H6" s="80">
        <v>300</v>
      </c>
      <c r="I6" s="66"/>
      <c r="J6" s="66" t="s">
        <v>0</v>
      </c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</row>
    <row r="7" spans="1:24" ht="24.75" customHeight="1" thickTop="1" thickBot="1">
      <c r="A7" s="76">
        <v>45175</v>
      </c>
      <c r="B7" s="77" t="s">
        <v>193</v>
      </c>
      <c r="C7" s="78">
        <v>0.33333333333333331</v>
      </c>
      <c r="D7" s="79">
        <v>1</v>
      </c>
      <c r="E7" s="78">
        <v>0.75</v>
      </c>
      <c r="F7" s="79">
        <f t="shared" si="0"/>
        <v>9</v>
      </c>
      <c r="G7" s="79">
        <f t="shared" si="1"/>
        <v>0</v>
      </c>
      <c r="H7" s="80">
        <v>300</v>
      </c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45176</v>
      </c>
      <c r="B8" s="77" t="s">
        <v>193</v>
      </c>
      <c r="C8" s="78">
        <v>0.33333333333333331</v>
      </c>
      <c r="D8" s="79">
        <v>1</v>
      </c>
      <c r="E8" s="78">
        <v>0.75</v>
      </c>
      <c r="F8" s="79">
        <f t="shared" si="0"/>
        <v>9</v>
      </c>
      <c r="G8" s="79">
        <f t="shared" si="1"/>
        <v>0</v>
      </c>
      <c r="H8" s="80">
        <v>300</v>
      </c>
      <c r="I8" s="87"/>
      <c r="J8" s="87"/>
      <c r="K8" s="87"/>
      <c r="L8" s="87"/>
      <c r="M8" s="87"/>
      <c r="N8" s="87"/>
      <c r="O8" s="87"/>
      <c r="P8" s="87"/>
      <c r="Q8" s="87"/>
      <c r="R8" s="87"/>
      <c r="S8" s="86"/>
      <c r="T8" s="86"/>
      <c r="U8" s="86"/>
      <c r="V8" s="87"/>
      <c r="W8" s="87"/>
      <c r="X8" s="87"/>
    </row>
    <row r="9" spans="1:24" ht="24.75" customHeight="1" thickTop="1" thickBot="1">
      <c r="A9" s="76">
        <v>45177</v>
      </c>
      <c r="B9" s="77" t="s">
        <v>58</v>
      </c>
      <c r="C9" s="78">
        <v>0.33333333333333331</v>
      </c>
      <c r="D9" s="79">
        <v>2</v>
      </c>
      <c r="E9" s="78">
        <v>0.75</v>
      </c>
      <c r="F9" s="79">
        <f t="shared" si="0"/>
        <v>8</v>
      </c>
      <c r="G9" s="79"/>
      <c r="H9" s="80">
        <v>250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45178</v>
      </c>
      <c r="B10" s="77"/>
      <c r="C10" s="78"/>
      <c r="D10" s="79"/>
      <c r="E10" s="78"/>
      <c r="F10" s="79">
        <f t="shared" si="0"/>
        <v>0</v>
      </c>
      <c r="G10" s="79"/>
      <c r="H10" s="80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</row>
    <row r="11" spans="1:24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6"/>
      <c r="U11" s="86"/>
      <c r="V11" s="87"/>
      <c r="W11" s="87"/>
      <c r="X11" s="87"/>
    </row>
    <row r="12" spans="1:24" ht="24.75" customHeight="1" thickTop="1" thickBot="1">
      <c r="A12" s="76">
        <v>45180</v>
      </c>
      <c r="B12" s="77" t="s">
        <v>58</v>
      </c>
      <c r="C12" s="78">
        <v>0.33333333333333331</v>
      </c>
      <c r="D12" s="79">
        <v>1</v>
      </c>
      <c r="E12" s="78">
        <v>0.75</v>
      </c>
      <c r="F12" s="79">
        <f t="shared" si="0"/>
        <v>9</v>
      </c>
      <c r="G12" s="79">
        <f t="shared" si="1"/>
        <v>0</v>
      </c>
      <c r="H12" s="80">
        <v>250</v>
      </c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</row>
    <row r="13" spans="1:24" ht="24.75" customHeight="1" thickTop="1" thickBot="1">
      <c r="A13" s="76">
        <v>45181</v>
      </c>
      <c r="B13" s="77" t="s">
        <v>193</v>
      </c>
      <c r="C13" s="78">
        <v>0.33333333333333331</v>
      </c>
      <c r="D13" s="79">
        <v>1</v>
      </c>
      <c r="E13" s="78">
        <v>0.75</v>
      </c>
      <c r="F13" s="79">
        <f t="shared" si="0"/>
        <v>9</v>
      </c>
      <c r="G13" s="79">
        <f t="shared" si="1"/>
        <v>0</v>
      </c>
      <c r="H13" s="80">
        <v>300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6"/>
      <c r="U13" s="86"/>
      <c r="V13" s="87"/>
      <c r="W13" s="87"/>
      <c r="X13" s="87"/>
    </row>
    <row r="14" spans="1:24" ht="24.75" customHeight="1" thickTop="1" thickBot="1">
      <c r="A14" s="76">
        <v>45182</v>
      </c>
      <c r="B14" s="77" t="s">
        <v>198</v>
      </c>
      <c r="C14" s="78">
        <v>0.33333333333333331</v>
      </c>
      <c r="D14" s="79">
        <v>1</v>
      </c>
      <c r="E14" s="78">
        <v>0.79166666666666663</v>
      </c>
      <c r="F14" s="79">
        <f t="shared" si="0"/>
        <v>10</v>
      </c>
      <c r="G14" s="79">
        <f t="shared" si="1"/>
        <v>1</v>
      </c>
      <c r="H14" s="80">
        <v>250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>
        <v>50</v>
      </c>
      <c r="T14" s="66">
        <v>50</v>
      </c>
      <c r="U14" s="66">
        <v>50</v>
      </c>
      <c r="V14" s="66"/>
      <c r="W14" s="66"/>
      <c r="X14" s="66"/>
    </row>
    <row r="15" spans="1:24" ht="24.75" customHeight="1" thickTop="1" thickBot="1">
      <c r="A15" s="76">
        <v>45183</v>
      </c>
      <c r="B15" s="77" t="s">
        <v>143</v>
      </c>
      <c r="C15" s="78">
        <v>0.33333333333333331</v>
      </c>
      <c r="D15" s="77">
        <v>1</v>
      </c>
      <c r="E15" s="171">
        <v>0.75</v>
      </c>
      <c r="F15" s="79">
        <f t="shared" si="0"/>
        <v>9</v>
      </c>
      <c r="G15" s="79">
        <f t="shared" si="1"/>
        <v>0</v>
      </c>
      <c r="H15" s="80">
        <v>300</v>
      </c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106">
        <v>9</v>
      </c>
      <c r="T15" s="106">
        <v>9</v>
      </c>
      <c r="U15" s="106">
        <v>9</v>
      </c>
      <c r="V15" s="87"/>
      <c r="W15" s="87"/>
      <c r="X15" s="87"/>
    </row>
    <row r="16" spans="1:24" ht="24.75" customHeight="1" thickTop="1" thickBot="1">
      <c r="A16" s="76">
        <v>45184</v>
      </c>
      <c r="B16" s="77" t="s">
        <v>58</v>
      </c>
      <c r="C16" s="78">
        <v>0.33333333333333331</v>
      </c>
      <c r="D16" s="79">
        <v>2</v>
      </c>
      <c r="E16" s="78">
        <v>0.75</v>
      </c>
      <c r="F16" s="79">
        <f t="shared" si="0"/>
        <v>8</v>
      </c>
      <c r="G16" s="79"/>
      <c r="H16" s="80"/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93">
        <f>MIN(9,H15)</f>
        <v>9</v>
      </c>
      <c r="T16" s="93">
        <f>MIN(9,I15)</f>
        <v>9</v>
      </c>
      <c r="U16" s="93">
        <f>MIN(9,J15)</f>
        <v>9</v>
      </c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66"/>
      <c r="O17" s="86"/>
      <c r="P17" s="66"/>
      <c r="Q17" s="66"/>
      <c r="R17" s="66"/>
      <c r="S17" s="101"/>
      <c r="T17" s="101"/>
      <c r="U17" s="101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0.33333333333333331</v>
      </c>
      <c r="D19" s="79">
        <v>1</v>
      </c>
      <c r="E19" s="78">
        <v>0.79166666666666663</v>
      </c>
      <c r="F19" s="79">
        <f t="shared" si="0"/>
        <v>10</v>
      </c>
      <c r="G19" s="79">
        <f t="shared" si="1"/>
        <v>1</v>
      </c>
      <c r="H19" s="80">
        <v>250</v>
      </c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/>
      <c r="C20" s="78"/>
      <c r="D20" s="79"/>
      <c r="E20" s="78"/>
      <c r="F20" s="79">
        <f t="shared" si="0"/>
        <v>0</v>
      </c>
      <c r="G20" s="79"/>
      <c r="H20" s="80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/>
      <c r="C21" s="78"/>
      <c r="D21" s="79"/>
      <c r="E21" s="78"/>
      <c r="F21" s="79">
        <f t="shared" si="0"/>
        <v>0</v>
      </c>
      <c r="G21" s="79"/>
      <c r="H21" s="80"/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 t="s">
        <v>143</v>
      </c>
      <c r="C22" s="78">
        <v>0.33333333333333331</v>
      </c>
      <c r="D22" s="79">
        <v>1</v>
      </c>
      <c r="E22" s="78">
        <v>0.8125</v>
      </c>
      <c r="F22" s="79">
        <f t="shared" si="0"/>
        <v>10.5</v>
      </c>
      <c r="G22" s="79">
        <f t="shared" si="1"/>
        <v>1.5</v>
      </c>
      <c r="H22" s="80">
        <v>300</v>
      </c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 t="s">
        <v>277</v>
      </c>
      <c r="C23" s="78">
        <v>0.33333333333333331</v>
      </c>
      <c r="D23" s="79">
        <v>2</v>
      </c>
      <c r="E23" s="78">
        <v>0.79166666666666663</v>
      </c>
      <c r="F23" s="79">
        <f t="shared" si="0"/>
        <v>9</v>
      </c>
      <c r="G23" s="79">
        <f t="shared" si="1"/>
        <v>0</v>
      </c>
      <c r="H23" s="80">
        <v>250</v>
      </c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58</v>
      </c>
      <c r="C24" s="78">
        <v>0.33333333333333331</v>
      </c>
      <c r="D24" s="79">
        <v>1</v>
      </c>
      <c r="E24" s="78">
        <v>0.75902777777777775</v>
      </c>
      <c r="F24" s="79">
        <f t="shared" si="0"/>
        <v>9.2166666666666668</v>
      </c>
      <c r="G24" s="79">
        <f t="shared" si="1"/>
        <v>0.21666666666666679</v>
      </c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>
        <v>45200</v>
      </c>
      <c r="B32" s="77"/>
      <c r="C32" s="78"/>
      <c r="D32" s="79"/>
      <c r="E32" s="78"/>
      <c r="F32" s="79">
        <f t="shared" si="0"/>
        <v>0</v>
      </c>
      <c r="G32" s="79"/>
      <c r="H32" s="80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159" t="s">
        <v>30</v>
      </c>
      <c r="B33" s="173"/>
      <c r="C33" s="164" t="s">
        <v>86</v>
      </c>
      <c r="D33" s="156" t="s">
        <v>60</v>
      </c>
      <c r="E33" s="155"/>
      <c r="F33" s="339" t="s">
        <v>46</v>
      </c>
      <c r="G33" s="328"/>
      <c r="H33" s="328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>
      <c r="A34" s="90" t="s">
        <v>62</v>
      </c>
      <c r="B34" s="85">
        <f>SUM(B33)</f>
        <v>0</v>
      </c>
      <c r="C34" s="85">
        <f>SUM(H2:H32)</f>
        <v>3800</v>
      </c>
      <c r="D34" s="152">
        <f>B36*D36</f>
        <v>685.99999999999977</v>
      </c>
      <c r="E34" s="85"/>
      <c r="F34" s="328"/>
      <c r="G34" s="328"/>
      <c r="H34" s="328"/>
      <c r="I34" s="66"/>
      <c r="J34" s="66"/>
      <c r="K34" s="66"/>
      <c r="L34" s="66"/>
      <c r="M34" s="339" t="s">
        <v>42</v>
      </c>
      <c r="N34" s="328"/>
      <c r="O34" s="328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Bot="1">
      <c r="A35" s="151" t="s">
        <v>34</v>
      </c>
      <c r="B35" s="151" t="s">
        <v>52</v>
      </c>
      <c r="C35" s="149" t="s">
        <v>35</v>
      </c>
      <c r="D35" s="149" t="s">
        <v>63</v>
      </c>
      <c r="E35" s="149" t="s">
        <v>36</v>
      </c>
      <c r="F35" s="328"/>
      <c r="G35" s="328"/>
      <c r="H35" s="328"/>
      <c r="I35" s="66"/>
      <c r="J35" s="66"/>
      <c r="K35" s="66"/>
      <c r="L35" s="66"/>
      <c r="M35" s="328"/>
      <c r="N35" s="328"/>
      <c r="O35" s="328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18" thickBot="1">
      <c r="A36" s="148">
        <f>SUM(F2:F32)</f>
        <v>138.71666666666667</v>
      </c>
      <c r="B36" s="148">
        <f>SUM(G2:G32)</f>
        <v>5.716666666666665</v>
      </c>
      <c r="C36" s="80">
        <f>Puntoret!E22</f>
        <v>70</v>
      </c>
      <c r="D36" s="147">
        <f>SUM(C36+S14)</f>
        <v>120</v>
      </c>
      <c r="E36" s="147">
        <f>A36*C36+C34+D34-B34</f>
        <v>14196.166666666666</v>
      </c>
      <c r="F36" s="329"/>
      <c r="G36" s="329"/>
      <c r="H36" s="329"/>
      <c r="I36" s="66"/>
      <c r="J36" s="66"/>
      <c r="K36" s="66"/>
      <c r="L36" s="66"/>
      <c r="M36" s="328"/>
      <c r="N36" s="328"/>
      <c r="O36" s="328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 thickBot="1">
      <c r="A37" s="66"/>
      <c r="B37" s="66"/>
      <c r="C37" s="87"/>
      <c r="D37" s="93"/>
      <c r="E37" s="87"/>
      <c r="F37" s="87"/>
      <c r="G37" s="66"/>
      <c r="H37" s="101"/>
      <c r="I37" s="66"/>
      <c r="J37" s="66"/>
      <c r="K37" s="66"/>
      <c r="L37" s="66"/>
      <c r="M37" s="329"/>
      <c r="N37" s="329"/>
      <c r="O37" s="329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 thickTop="1">
      <c r="A38" s="66"/>
      <c r="B38" s="66"/>
      <c r="C38" s="87"/>
      <c r="D38" s="93"/>
      <c r="E38" s="87"/>
      <c r="F38" s="87"/>
      <c r="G38" s="66"/>
      <c r="H38" s="101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87"/>
      <c r="G39" s="66"/>
      <c r="H39" s="101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101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101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101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101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101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12.75">
      <c r="A45" s="87"/>
      <c r="B45" s="87"/>
      <c r="C45" s="87"/>
      <c r="D45" s="93"/>
      <c r="E45" s="87"/>
      <c r="F45" s="87"/>
      <c r="G45" s="101"/>
      <c r="H45" s="101"/>
      <c r="I45" s="101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12.75">
      <c r="A46" s="87"/>
      <c r="B46" s="87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12.75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12.75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12.75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12.75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12.75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12.75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12.75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12.75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12.75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12.75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12.75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12.75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12.75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12.75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12.75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12.75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12.75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12.75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12.75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12.75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12.75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12.75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12.75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12.75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12.75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12.75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12.75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12.75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12.75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12.75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12.75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12.75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12.75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12.75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12.75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12.75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12.75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12.75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6" customHeight="1">
      <c r="A85" s="101"/>
      <c r="B85" s="107"/>
      <c r="C85" s="108"/>
      <c r="D85" s="109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12.75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12.75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12.75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12.75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12.75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12.75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12.75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12.75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12.75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12.75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12.75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12.75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12.75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12.75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12.75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12.75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12.75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12.75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12.75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12.75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12.75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12.75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12.75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12.75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12.75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12.75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12.75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12.75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12.75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12.75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12.75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12.75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12.75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12.75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12.75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12.75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12.75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12.75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12.75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12.75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12.75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12.75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12.75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12.75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12.75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12.75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12.75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12.75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12.75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12.75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12.75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12.75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12.75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12.75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12.75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12.75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12.75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12.75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12.75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12.75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12.75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12.75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12.75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12.75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12.75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12.75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12.75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12.75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12.75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12.75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12.75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12.75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12.75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12.75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12.75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12.75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12.75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12.75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12.75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12.75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12.75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12.75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12.75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12.75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12.75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12.75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12.75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12.75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12.75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12.75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12.75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12.75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12.75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12.75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12.75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12.75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12.75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12.75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12.75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12.75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14.2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12.75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12.75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12.75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12.75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12.75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12.75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12.75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12.75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12.75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12.75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12.75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12.75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12.75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12.75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12.75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12.75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12.75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12.75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12.75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12.75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12.75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12.75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12.75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12.75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12.75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12.75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12.75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12.75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12.75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12.75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12.75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12.75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12.75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12.75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12.75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12.75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12.75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12.75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12.75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12.75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12.75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12.75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12.75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12.75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12.75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12.75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12.75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12.75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12.75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12.75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12.75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12.75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12.75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12.75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12.75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12.75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12.75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12.75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12.75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12.75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12.75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12.75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12.75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12.75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12.75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12.75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12.75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12.75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12.75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12.75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12.75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12.75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12.75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12.75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12.75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12.75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12.75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12.75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12.75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12.75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12.75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12.75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12.75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12.75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12.75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12.75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12.75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12.75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12.75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12.75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12.75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12.75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12.75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12.75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12.75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12.75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12.75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12.75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12.75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12.75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12.75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12.75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12.75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12.75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12.75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12.75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12.75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12.75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12.75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12.75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12.75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12.75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12.75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12.75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12.75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12.75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12.75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12.75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12.75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12.75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12.75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12.75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12.75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12.75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12.75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12.75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2.75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2.75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2.75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2.75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2.75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2.75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2.75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2.75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2.75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2.75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2.75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2.75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2.75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2.75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2.75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6.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2.75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2.75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2.75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2.75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2.75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2.75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2.75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2.75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2.75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2.75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2.75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12.75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12.75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12.75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12.75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12.75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12.75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12.75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12.75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12.75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12.75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12.75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12.75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12.75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12.75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12.75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12.75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12.75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12.75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12.75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12.75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12.75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12.75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12.75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12.75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12.75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12.75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12.75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12.75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12.75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12.75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12.75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12.75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12.75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12.75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12.75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12.75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12.75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12.75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12.75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12.75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12.75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12.75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12.75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12.75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12.75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12.75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12.75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12.75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12.75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12.75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12.75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12.75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12.75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12.75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12.75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12.75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12.75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12.75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12.75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12.75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12.75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12.75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12.75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12.75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12.75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12.75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12.75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12.75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12.75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12.75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12.75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12.75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12.75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12.75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12.75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12.75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12.75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12.75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12.75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12.75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12.75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12.75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12.75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12.75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12.75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12.75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12.75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12.75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12.75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12.75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12.75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12.75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12.75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12.75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12.75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12.75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12.75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12.75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12.75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12.75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12.75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12.75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12.75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12.75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12.75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12.75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12.75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12.75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12.75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12.75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12.75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12.75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12.75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12.75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12.75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12.75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12.75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12.75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12.75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12.75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12.75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12.75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12.75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12.75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12.75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12.75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12.75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12.75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12.75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12.75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12.75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12.75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12.75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12.75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12.75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12.75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12.75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12.75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12.75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12.75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12.75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12.75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12.75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12.75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12.75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12.75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12.75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12.75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12.75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12.75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12.75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12.75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12.75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12.75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12.75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12.75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12.75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12.75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12.75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12.75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12.75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12.75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12.75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12.75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12.75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12.75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12.75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12.75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12.75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12.75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12.75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12.75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12.75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12.75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12.75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12.75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12.75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12.75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12.75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12.75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12.75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12.75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12.75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12.75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12.75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12.75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12.75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12.75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12.75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12.75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12.75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12.75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12.75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12.75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12.75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12.75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12.75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12.75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12.75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12.75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12.75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12.75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12.75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12.75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12.75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12.75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12.75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12.75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12.75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12.75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12.75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12.75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12.75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12.75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12.75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12.75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12.75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12.75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12.75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12.75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12.75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12.75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12.75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12.75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12.75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12.75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12.75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12.75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12.75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12.75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12.75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12.75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12.75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12.75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12.75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12.75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12.75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12.75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12.75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12.75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12.75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12.75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12.75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12.75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12.75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12.75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12.75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12.75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12.75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12.75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12.75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12.75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12.75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12.75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12.75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12.75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12.75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12.75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12.75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12.75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12.75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12.75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12.75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12.75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12.75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12.75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12.75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12.75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12.75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12.75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12.75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12.75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12.75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12.75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12.75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12.75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12.75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12.75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12.75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12.75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12.75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12.75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12.75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12.75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12.75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12.75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12.75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12.75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12.75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12.75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12.75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12.75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12.75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12.75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12.75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12.75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12.75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12.75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12.75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12.75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12.75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12.75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12.75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12.75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12.75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12.75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12.75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12.75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12.75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12.75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12.75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12.75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12.75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12.75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12.75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12.75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12.75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12.75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12.75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12.75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12.75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12.75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12.75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12.75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12.75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12.75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12.75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12.75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12.75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12.75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12.75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12.75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12.75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12.75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12.75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12.75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12.75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12.75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12.75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12.75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12.75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12.75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12.75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12.75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12.75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12.75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12.75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12.75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12.75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12.75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12.75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12.75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12.75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12.75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12.75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12.75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12.75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12.75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12.75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12.75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12.75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12.75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12.75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12.75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12.75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12.75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12.75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12.75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12.75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12.75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12.75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12.75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12.75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12.75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12.75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12.75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12.75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12.75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12.75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12.75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12.75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12.75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12.75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12.75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12.75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12.75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12.75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12.75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12.75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12.75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12.75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12.75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12.75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12.75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12.75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12.75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12.75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12.75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12.75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12.75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12.75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12.75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12.75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12.75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12.75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12.75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12.75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12.75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12.75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12.75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12.75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12.75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12.75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12.75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12.75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12.75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12.75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12.75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12.75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12.75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12.75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12.75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12.75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12.75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12.75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12.75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12.75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12.75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12.75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12.75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12.75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12.75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12.75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12.75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12.75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12.75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12.75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12.75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12.75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12.75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12.75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12.75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12.75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12.75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12.75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12.75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12.75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12.75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12.75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12.75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12.75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12.75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12.75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12.75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12.75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12.75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12.75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12.75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12.75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12.75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12.75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12.75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12.75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12.75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12.75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12.75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12.75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12.75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12.75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12.75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12.75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12.75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12.75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12.75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12.75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12.75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12.75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12.75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12.75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12.75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12.75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12.75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12.75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12.75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12.75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12.75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12.75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12.75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12.75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12.75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12.75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12.75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12.75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12.75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12.75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12.75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12.75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12.75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12.75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12.75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12.75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12.75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12.75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12.75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12.75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12.75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12.75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12.75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12.75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12.75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12.75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12.75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12.75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12.75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12.75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12.75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12.75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12.75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12.75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12.75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12.75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12.75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12.75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12.75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12.75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12.75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12.75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12.75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12.75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12.75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12.75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12.75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12.75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12.75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12.75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12.75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12.75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12.75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12.75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12.75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12.75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12.75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12.75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12.75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12.75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12.75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12.75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12.75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12.75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12.75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12.75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12.75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12.75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12.75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12.75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12.75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12.75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12.75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12.75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12.75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12.75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12.75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12.75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12.75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12.75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12.75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12.75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12.75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12.75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12.75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12.75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12.75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12.75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12.75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12.75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12.75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12.75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12.75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12.75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12.75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12.75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12.75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12.75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12.75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12.75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12.75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12.75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12.75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12.75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12.75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12.75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12.75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12.75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12.75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12.75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12.75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12.75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12.75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12.75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12.75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12.75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12.75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12.75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12.75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12.75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12.75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12.75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12.75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12.75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12.75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12.75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12.75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12.75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12.75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12.75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12.75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12.75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12.75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12.75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12.75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12.75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12.75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12.75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12.75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12.75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12.75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12.75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12.75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12.75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12.75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12.75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12.75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12.75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12.75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12.75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12.75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12.75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12.75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12.75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12.75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12.75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12.75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12.75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12.75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12.75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12.75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12.75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12.75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12.75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12.75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12.75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12.75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12.75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12.75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12.75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12.75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12.75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12.75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12.75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12.75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12.75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12.75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12.75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12.75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12.75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12.75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66"/>
      <c r="B1006" s="66"/>
      <c r="C1006" s="87"/>
      <c r="D1006" s="93"/>
      <c r="E1006" s="87"/>
      <c r="F1006" s="87"/>
      <c r="G1006" s="66"/>
      <c r="H1006" s="101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</row>
    <row r="1048576" spans="7:7" ht="15.75" customHeight="1" thickBot="1">
      <c r="G1048576" s="79"/>
    </row>
  </sheetData>
  <mergeCells count="4">
    <mergeCell ref="F33:H36"/>
    <mergeCell ref="M34:O37"/>
    <mergeCell ref="D273:D277"/>
    <mergeCell ref="F273:F277"/>
  </mergeCells>
  <printOptions horizontalCentered="1" gridLines="1"/>
  <pageMargins left="0" right="0" top="0.15620214395099541" bottom="0" header="0" footer="0"/>
  <pageSetup scale="86" pageOrder="overThenDown" orientation="portrait" cellComments="atEnd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82360-E6D9-4799-8B59-4F8E78F7B3E8}">
  <sheetPr codeName="Sheet14">
    <outlinePr summaryBelow="0" summaryRight="0"/>
  </sheetPr>
  <dimension ref="A1:X1006"/>
  <sheetViews>
    <sheetView showGridLines="0" workbookViewId="0">
      <pane ySplit="1" topLeftCell="A30" activePane="bottomLeft" state="frozen"/>
      <selection pane="bottomLeft" activeCell="J8" sqref="J8"/>
    </sheetView>
  </sheetViews>
  <sheetFormatPr defaultColWidth="12.5703125" defaultRowHeight="15.75" customHeight="1"/>
  <cols>
    <col min="1" max="1" width="12.5703125" style="60"/>
    <col min="2" max="2" width="21.42578125" style="60" customWidth="1"/>
    <col min="3" max="16384" width="12.5703125" style="60"/>
  </cols>
  <sheetData>
    <row r="1" spans="1:24" ht="26.2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2.5" customHeight="1" thickBot="1">
      <c r="A2" s="76">
        <v>45170</v>
      </c>
      <c r="B2" s="77"/>
      <c r="C2" s="78"/>
      <c r="D2" s="79"/>
      <c r="E2" s="78"/>
      <c r="F2" s="79">
        <f t="shared" ref="F2:F31" si="0">(E2-C2) *24-(D2)</f>
        <v>0</v>
      </c>
      <c r="G2" s="79"/>
      <c r="H2" s="80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</row>
    <row r="5" spans="1:24" ht="24.75" customHeight="1" thickTop="1" thickBot="1">
      <c r="A5" s="76">
        <v>45173</v>
      </c>
      <c r="B5" s="77"/>
      <c r="C5" s="78"/>
      <c r="D5" s="79"/>
      <c r="E5" s="78"/>
      <c r="F5" s="79">
        <f t="shared" si="0"/>
        <v>0</v>
      </c>
      <c r="G5" s="79"/>
      <c r="H5" s="80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</row>
    <row r="6" spans="1:24" ht="24.75" customHeight="1" thickTop="1" thickBot="1">
      <c r="A6" s="76">
        <v>45174</v>
      </c>
      <c r="B6" s="77"/>
      <c r="C6" s="78"/>
      <c r="D6" s="79"/>
      <c r="E6" s="78"/>
      <c r="F6" s="79">
        <f t="shared" si="0"/>
        <v>0</v>
      </c>
      <c r="G6" s="79"/>
      <c r="H6" s="80"/>
      <c r="I6" s="66"/>
      <c r="J6" s="66" t="s">
        <v>0</v>
      </c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</row>
    <row r="7" spans="1:24" ht="24.75" customHeight="1" thickTop="1" thickBot="1">
      <c r="A7" s="76">
        <v>45175</v>
      </c>
      <c r="B7" s="77"/>
      <c r="C7" s="78"/>
      <c r="D7" s="79"/>
      <c r="E7" s="78"/>
      <c r="F7" s="79">
        <f t="shared" si="0"/>
        <v>0</v>
      </c>
      <c r="G7" s="79"/>
      <c r="H7" s="80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45176</v>
      </c>
      <c r="B8" s="77"/>
      <c r="C8" s="78"/>
      <c r="D8" s="79"/>
      <c r="E8" s="78"/>
      <c r="F8" s="79">
        <f t="shared" si="0"/>
        <v>0</v>
      </c>
      <c r="G8" s="79"/>
      <c r="H8" s="80"/>
      <c r="I8" s="87"/>
      <c r="J8" s="87"/>
      <c r="K8" s="87"/>
      <c r="L8" s="87"/>
      <c r="M8" s="87"/>
      <c r="N8" s="87"/>
      <c r="O8" s="87"/>
      <c r="P8" s="87"/>
      <c r="Q8" s="87"/>
      <c r="R8" s="87"/>
      <c r="S8" s="86"/>
      <c r="T8" s="86"/>
      <c r="U8" s="86"/>
      <c r="V8" s="87"/>
      <c r="W8" s="87"/>
      <c r="X8" s="87"/>
    </row>
    <row r="9" spans="1:24" ht="24.75" customHeight="1" thickTop="1" thickBot="1">
      <c r="A9" s="76">
        <v>45177</v>
      </c>
      <c r="B9" s="77"/>
      <c r="C9" s="78"/>
      <c r="D9" s="79"/>
      <c r="E9" s="78"/>
      <c r="F9" s="79">
        <f t="shared" si="0"/>
        <v>0</v>
      </c>
      <c r="G9" s="79"/>
      <c r="H9" s="80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45178</v>
      </c>
      <c r="B10" s="77"/>
      <c r="C10" s="78"/>
      <c r="D10" s="79"/>
      <c r="E10" s="78"/>
      <c r="F10" s="79">
        <f t="shared" si="0"/>
        <v>0</v>
      </c>
      <c r="G10" s="79"/>
      <c r="H10" s="80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</row>
    <row r="11" spans="1:24" ht="24.75" customHeight="1" thickTop="1" thickBot="1">
      <c r="A11" s="76">
        <v>45179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6"/>
      <c r="U11" s="86"/>
      <c r="V11" s="87"/>
      <c r="W11" s="87"/>
      <c r="X11" s="87"/>
    </row>
    <row r="12" spans="1:24" ht="24.75" customHeight="1" thickTop="1" thickBot="1">
      <c r="A12" s="76">
        <v>45180</v>
      </c>
      <c r="B12" s="77"/>
      <c r="C12" s="78"/>
      <c r="D12" s="79"/>
      <c r="E12" s="78"/>
      <c r="F12" s="79">
        <f t="shared" si="0"/>
        <v>0</v>
      </c>
      <c r="G12" s="79"/>
      <c r="H12" s="80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</row>
    <row r="13" spans="1:24" ht="24.75" customHeight="1" thickTop="1" thickBot="1">
      <c r="A13" s="76">
        <v>45181</v>
      </c>
      <c r="B13" s="77"/>
      <c r="C13" s="78"/>
      <c r="D13" s="79"/>
      <c r="E13" s="78"/>
      <c r="F13" s="79">
        <f t="shared" si="0"/>
        <v>0</v>
      </c>
      <c r="G13" s="79"/>
      <c r="H13" s="80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6"/>
      <c r="U13" s="86"/>
      <c r="V13" s="87"/>
      <c r="W13" s="87"/>
      <c r="X13" s="87"/>
    </row>
    <row r="14" spans="1:24" ht="24.75" customHeight="1" thickTop="1" thickBot="1">
      <c r="A14" s="76">
        <v>45182</v>
      </c>
      <c r="B14" s="77"/>
      <c r="C14" s="78"/>
      <c r="D14" s="79"/>
      <c r="E14" s="78"/>
      <c r="F14" s="79">
        <f t="shared" si="0"/>
        <v>0</v>
      </c>
      <c r="G14" s="79"/>
      <c r="H14" s="80"/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>
        <v>50</v>
      </c>
      <c r="T14" s="66">
        <v>50</v>
      </c>
      <c r="U14" s="66">
        <v>50</v>
      </c>
      <c r="V14" s="66"/>
      <c r="W14" s="66"/>
      <c r="X14" s="66"/>
    </row>
    <row r="15" spans="1:24" ht="24.75" customHeight="1" thickTop="1" thickBot="1">
      <c r="A15" s="76">
        <v>45183</v>
      </c>
      <c r="B15" s="77"/>
      <c r="C15" s="78"/>
      <c r="D15" s="79"/>
      <c r="E15" s="78"/>
      <c r="F15" s="79">
        <f t="shared" si="0"/>
        <v>0</v>
      </c>
      <c r="G15" s="79"/>
      <c r="H15" s="80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106">
        <v>9</v>
      </c>
      <c r="T15" s="106">
        <v>9</v>
      </c>
      <c r="U15" s="106">
        <v>9</v>
      </c>
      <c r="V15" s="87"/>
      <c r="W15" s="87"/>
      <c r="X15" s="87"/>
    </row>
    <row r="16" spans="1:24" ht="24.75" customHeight="1" thickTop="1" thickBot="1">
      <c r="A16" s="76">
        <v>45184</v>
      </c>
      <c r="B16" s="77"/>
      <c r="C16" s="78"/>
      <c r="D16" s="79"/>
      <c r="E16" s="78"/>
      <c r="F16" s="79">
        <f t="shared" si="0"/>
        <v>0</v>
      </c>
      <c r="G16" s="79"/>
      <c r="H16" s="80"/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93">
        <f>MIN(9,H15)</f>
        <v>9</v>
      </c>
      <c r="T16" s="93">
        <f>MIN(9,I15)</f>
        <v>9</v>
      </c>
      <c r="U16" s="93">
        <f>MIN(9,J15)</f>
        <v>9</v>
      </c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101"/>
      <c r="T17" s="101"/>
      <c r="U17" s="101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 t="s">
        <v>58</v>
      </c>
      <c r="C19" s="78">
        <v>0.54166666666666663</v>
      </c>
      <c r="D19" s="79">
        <v>1</v>
      </c>
      <c r="E19" s="78">
        <v>0.75694444444444453</v>
      </c>
      <c r="F19" s="79">
        <f t="shared" si="0"/>
        <v>4.1666666666666696</v>
      </c>
      <c r="G19" s="79"/>
      <c r="H19" s="80"/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 t="s">
        <v>58</v>
      </c>
      <c r="C20" s="78">
        <v>0.54166666666666663</v>
      </c>
      <c r="D20" s="79">
        <v>1</v>
      </c>
      <c r="E20" s="78">
        <v>0.70833333333333337</v>
      </c>
      <c r="F20" s="79">
        <f t="shared" si="0"/>
        <v>3.0000000000000018</v>
      </c>
      <c r="G20" s="79"/>
      <c r="H20" s="80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/>
      <c r="C21" s="78"/>
      <c r="D21" s="79"/>
      <c r="E21" s="78"/>
      <c r="F21" s="79">
        <f t="shared" si="0"/>
        <v>0</v>
      </c>
      <c r="G21" s="79"/>
      <c r="H21" s="80"/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 t="s">
        <v>58</v>
      </c>
      <c r="C22" s="78">
        <v>0.56666666666666665</v>
      </c>
      <c r="D22" s="79">
        <v>1</v>
      </c>
      <c r="E22" s="78">
        <v>0.72916666666666663</v>
      </c>
      <c r="F22" s="79">
        <f t="shared" si="0"/>
        <v>2.8999999999999995</v>
      </c>
      <c r="G22" s="79"/>
      <c r="H22" s="80"/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/>
      <c r="C23" s="78"/>
      <c r="D23" s="79"/>
      <c r="E23" s="78"/>
      <c r="F23" s="79">
        <f t="shared" si="0"/>
        <v>0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/>
      <c r="C24" s="78"/>
      <c r="D24" s="79"/>
      <c r="E24" s="78"/>
      <c r="F24" s="79">
        <f t="shared" si="0"/>
        <v>0</v>
      </c>
      <c r="G24" s="79"/>
      <c r="H24" s="80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/>
      <c r="B32" s="77"/>
      <c r="C32" s="78"/>
      <c r="D32" s="79"/>
      <c r="E32" s="78"/>
      <c r="F32" s="79"/>
      <c r="G32" s="79"/>
      <c r="H32" s="80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159" t="s">
        <v>30</v>
      </c>
      <c r="B33" s="173"/>
      <c r="C33" s="164" t="s">
        <v>86</v>
      </c>
      <c r="D33" s="156" t="s">
        <v>60</v>
      </c>
      <c r="E33" s="155"/>
      <c r="F33" s="339" t="s">
        <v>106</v>
      </c>
      <c r="G33" s="328"/>
      <c r="H33" s="328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>
      <c r="A34" s="90" t="s">
        <v>62</v>
      </c>
      <c r="B34" s="85">
        <f>SUM(B33)</f>
        <v>0</v>
      </c>
      <c r="C34" s="85">
        <f>SUM(H2:H32)</f>
        <v>0</v>
      </c>
      <c r="D34" s="152">
        <f>B36*D36</f>
        <v>0</v>
      </c>
      <c r="E34" s="85"/>
      <c r="F34" s="328"/>
      <c r="G34" s="328"/>
      <c r="H34" s="328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Bot="1">
      <c r="A35" s="151" t="s">
        <v>34</v>
      </c>
      <c r="B35" s="151" t="s">
        <v>52</v>
      </c>
      <c r="C35" s="149" t="s">
        <v>35</v>
      </c>
      <c r="D35" s="149" t="s">
        <v>63</v>
      </c>
      <c r="E35" s="149" t="s">
        <v>36</v>
      </c>
      <c r="F35" s="328"/>
      <c r="G35" s="328"/>
      <c r="H35" s="328"/>
      <c r="I35" s="66"/>
      <c r="J35" s="66"/>
      <c r="K35" s="339" t="s">
        <v>106</v>
      </c>
      <c r="L35" s="328"/>
      <c r="M35" s="328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18" thickBot="1">
      <c r="A36" s="148">
        <f>SUM(F2:F32)</f>
        <v>10.06666666666667</v>
      </c>
      <c r="B36" s="148">
        <f>SUM(G2:G32)</f>
        <v>0</v>
      </c>
      <c r="C36" s="80">
        <f>Puntoret!E19</f>
        <v>70</v>
      </c>
      <c r="D36" s="147">
        <f>SUM(C36+S14)</f>
        <v>120</v>
      </c>
      <c r="E36" s="147">
        <f>A36*C36+C34+D34-B34</f>
        <v>704.66666666666686</v>
      </c>
      <c r="F36" s="329"/>
      <c r="G36" s="329"/>
      <c r="H36" s="329"/>
      <c r="I36" s="66"/>
      <c r="J36" s="66"/>
      <c r="K36" s="328"/>
      <c r="L36" s="328"/>
      <c r="M36" s="328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66" t="s">
        <v>279</v>
      </c>
      <c r="B37" s="66"/>
      <c r="C37" s="87"/>
      <c r="D37" s="93"/>
      <c r="E37" s="87"/>
      <c r="F37" s="87"/>
      <c r="G37" s="66"/>
      <c r="H37" s="101"/>
      <c r="I37" s="66"/>
      <c r="J37" s="66"/>
      <c r="K37" s="328"/>
      <c r="L37" s="328"/>
      <c r="M37" s="328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 thickBot="1">
      <c r="A38" s="66"/>
      <c r="B38" s="66"/>
      <c r="C38" s="87"/>
      <c r="D38" s="93"/>
      <c r="E38" s="87"/>
      <c r="F38" s="87"/>
      <c r="G38" s="66"/>
      <c r="H38" s="101"/>
      <c r="I38" s="66"/>
      <c r="J38" s="66"/>
      <c r="K38" s="329"/>
      <c r="L38" s="329"/>
      <c r="M38" s="329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 thickTop="1">
      <c r="A39" s="66"/>
      <c r="B39" s="66"/>
      <c r="C39" s="87"/>
      <c r="D39" s="93"/>
      <c r="E39" s="87"/>
      <c r="F39" s="87"/>
      <c r="G39" s="66"/>
      <c r="H39" s="101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101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101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101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101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101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12.75">
      <c r="A45" s="87"/>
      <c r="B45" s="87"/>
      <c r="C45" s="87"/>
      <c r="D45" s="93"/>
      <c r="E45" s="87"/>
      <c r="F45" s="87"/>
      <c r="G45" s="101"/>
      <c r="H45" s="101"/>
      <c r="I45" s="101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12.75">
      <c r="A46" s="87"/>
      <c r="B46" s="87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12.75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12.75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12.75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12.75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12.75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12.75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12.75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12.75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12.75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12.75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12.75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12.75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12.75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12.75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12.75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12.75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12.75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12.75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12.75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12.75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12.75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12.75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12.75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12.75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12.75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12.75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12.75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12.75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12.75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12.75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12.75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12.75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12.75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12.75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12.75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12.75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12.75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12.75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6" customHeight="1">
      <c r="A85" s="101"/>
      <c r="B85" s="107"/>
      <c r="C85" s="108"/>
      <c r="D85" s="109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12.75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12.75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12.75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12.75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12.75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12.75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12.75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12.75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12.75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12.75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12.75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12.75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12.75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12.75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12.75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12.75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12.75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12.75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12.75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12.75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12.75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12.75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12.75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12.75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12.75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12.75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12.75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12.75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12.75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12.75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12.75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12.75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12.75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12.75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12.75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12.75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12.75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12.75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12.75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12.75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12.75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12.75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12.75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12.75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12.75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12.75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12.75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12.75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12.75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12.75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12.75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12.75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12.75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12.75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12.75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12.75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12.75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12.75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12.75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12.75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12.75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12.75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12.75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12.75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12.75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12.75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12.75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12.75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12.75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12.75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12.75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12.75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12.75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12.75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12.75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12.75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12.75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12.75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12.75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12.75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12.75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12.75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12.75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12.75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12.75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12.75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12.75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12.75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12.75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12.75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12.75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12.75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12.75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12.75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12.75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12.75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12.75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12.75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12.75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12.75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14.2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12.75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12.75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12.75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12.75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12.75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12.75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12.75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12.75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12.75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12.75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12.75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12.75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12.75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12.75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12.75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12.75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12.75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12.75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12.75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12.75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12.75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12.75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12.75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12.75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12.75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12.75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12.75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12.75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12.75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12.75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12.75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12.75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12.75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12.75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12.75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12.75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12.75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12.75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12.75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12.75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12.75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12.75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12.75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12.75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12.75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12.75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12.75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12.75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12.75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12.75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12.75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12.75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12.75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12.75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12.75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12.75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12.75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12.75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12.75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12.75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12.75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12.75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12.75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12.75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12.75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12.75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12.75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12.75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12.75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12.75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12.75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12.75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12.75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12.75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12.75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12.75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12.75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12.75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12.75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12.75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12.75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12.75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12.75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12.75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12.75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12.75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12.75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12.75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12.75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12.75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12.75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12.75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12.75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12.75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12.75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12.75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12.75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12.75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12.75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12.75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12.75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12.75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12.75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12.75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12.75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12.75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12.75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12.75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12.75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12.75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12.75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12.75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12.75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12.75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12.75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12.75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12.75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12.75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12.75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12.75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12.75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12.75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12.75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12.75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12.75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12.75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2.75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2.75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2.75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2.75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2.75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2.75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2.75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2.75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2.75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2.75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2.75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2.75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2.75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2.75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2.75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6.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2.75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2.75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2.75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2.75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2.75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2.75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2.75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2.75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2.75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2.75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2.75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12.75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12.75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12.75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12.75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12.75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12.75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12.75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12.75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12.75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12.75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12.75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12.75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12.75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12.75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12.75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12.75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12.75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12.75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12.75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12.75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12.75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12.75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12.75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12.75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12.75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12.75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12.75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12.75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12.75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12.75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12.75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12.75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12.75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12.75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12.75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12.75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12.75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12.75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12.75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12.75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12.75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12.75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12.75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12.75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12.75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12.75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12.75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12.75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12.75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12.75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12.75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12.75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12.75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12.75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12.75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12.75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12.75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12.75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12.75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12.75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12.75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12.75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12.75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12.75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12.75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12.75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12.75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12.75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12.75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12.75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12.75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12.75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12.75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12.75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12.75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12.75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12.75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12.75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12.75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12.75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12.75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12.75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12.75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12.75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12.75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12.75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12.75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12.75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12.75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12.75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12.75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12.75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12.75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12.75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12.75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12.75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12.75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12.75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12.75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12.75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12.75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12.75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12.75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12.75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12.75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12.75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12.75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12.75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12.75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12.75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12.75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12.75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12.75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12.75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12.75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12.75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12.75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12.75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12.75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12.75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12.75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12.75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12.75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12.75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12.75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12.75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12.75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12.75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12.75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12.75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12.75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12.75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12.75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12.75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12.75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12.75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12.75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12.75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12.75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12.75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12.75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12.75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12.75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12.75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12.75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12.75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12.75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12.75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12.75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12.75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12.75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12.75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12.75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12.75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12.75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12.75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12.75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12.75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12.75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12.75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12.75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12.75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12.75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12.75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12.75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12.75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12.75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12.75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12.75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12.75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12.75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12.75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12.75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12.75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12.75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12.75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12.75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12.75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12.75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12.75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12.75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12.75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12.75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12.75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12.75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12.75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12.75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12.75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12.75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12.75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12.75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12.75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12.75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12.75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12.75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12.75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12.75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12.75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12.75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12.75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12.75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12.75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12.75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12.75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12.75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12.75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12.75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12.75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12.75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12.75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12.75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12.75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12.75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12.75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12.75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12.75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12.75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12.75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12.75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12.75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12.75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12.75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12.75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12.75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12.75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12.75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12.75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12.75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12.75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12.75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12.75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12.75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12.75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12.75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12.75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12.75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12.75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12.75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12.75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12.75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12.75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12.75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12.75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12.75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12.75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12.75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12.75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12.75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12.75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12.75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12.75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12.75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12.75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12.75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12.75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12.75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12.75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12.75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12.75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12.75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12.75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12.75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12.75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12.75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12.75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12.75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12.75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12.75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12.75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12.75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12.75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12.75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12.75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12.75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12.75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12.75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12.75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12.75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12.75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12.75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12.75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12.75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12.75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12.75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12.75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12.75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12.75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12.75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12.75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12.75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12.75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12.75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12.75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12.75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12.75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12.75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12.75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12.75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12.75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12.75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12.75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12.75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12.75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12.75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12.75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12.75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12.75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12.75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12.75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12.75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12.75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12.75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12.75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12.75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12.75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12.75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12.75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12.75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12.75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12.75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12.75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12.75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12.75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12.75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12.75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12.75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12.75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12.75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12.75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12.75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12.75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12.75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12.75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12.75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12.75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12.75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12.75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12.75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12.75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12.75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12.75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12.75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12.75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12.75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12.75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12.75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12.75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12.75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12.75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12.75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12.75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12.75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12.75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12.75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12.75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12.75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12.75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12.75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12.75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12.75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12.75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12.75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12.75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12.75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12.75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12.75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12.75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12.75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12.75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12.75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12.75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12.75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12.75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12.75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12.75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12.75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12.75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12.75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12.75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12.75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12.75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12.75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12.75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12.75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12.75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12.75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12.75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12.75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12.75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12.75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12.75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12.75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12.75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12.75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12.75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12.75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12.75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12.75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12.75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12.75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12.75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12.75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12.75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12.75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12.75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12.75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12.75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12.75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12.75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12.75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12.75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12.75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12.75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12.75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12.75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12.75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12.75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12.75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12.75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12.75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12.75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12.75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12.75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12.75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12.75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12.75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12.75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12.75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12.75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12.75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12.75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12.75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12.75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12.75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12.75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12.75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12.75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12.75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12.75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12.75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12.75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12.75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12.75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12.75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12.75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12.75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12.75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12.75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12.75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12.75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12.75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12.75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12.75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12.75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12.75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12.75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12.75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12.75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12.75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12.75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12.75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12.75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12.75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12.75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12.75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12.75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12.75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12.75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12.75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12.75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12.75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12.75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12.75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12.75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12.75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12.75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12.75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12.75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12.75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12.75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12.75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12.75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12.75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12.75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12.75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12.75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12.75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12.75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12.75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12.75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12.75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12.75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12.75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12.75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12.75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12.75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12.75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12.75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12.75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12.75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12.75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12.75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12.75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12.75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12.75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12.75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12.75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12.75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12.75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12.75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12.75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12.75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12.75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12.75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12.75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12.75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12.75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12.75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12.75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12.75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12.75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12.75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12.75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12.75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12.75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12.75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12.75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12.75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12.75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12.75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12.75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12.75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12.75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12.75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12.75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12.75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12.75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12.75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12.75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12.75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12.75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12.75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12.75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12.75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12.75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12.75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12.75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12.75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12.75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12.75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12.75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12.75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12.75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12.75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12.75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12.75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12.75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12.75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12.75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12.75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12.75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12.75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12.75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12.75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12.75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12.75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12.75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12.75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12.75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12.75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12.75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12.75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12.75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12.75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12.75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12.75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12.75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12.75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12.75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12.75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12.75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12.75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12.75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12.75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12.75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12.75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12.75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12.75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12.75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12.75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12.75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12.75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12.75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12.75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12.75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12.75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12.75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12.75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12.75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12.75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12.75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12.75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12.75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12.75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12.75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12.75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12.75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12.75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12.75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12.75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12.75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12.75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12.75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12.75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12.75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12.75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12.75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12.75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12.75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12.75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12.75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12.75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12.75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12.75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12.75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12.75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12.75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12.75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12.75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12.75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12.75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12.75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12.75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12.75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12.75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12.75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12.75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12.75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12.75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12.75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12.75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12.75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12.75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12.75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12.75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12.75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12.75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12.75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12.75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12.75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12.75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12.75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12.75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12.75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12.75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12.75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12.75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12.75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12.75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12.75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12.75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12.75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12.75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12.75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12.75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12.75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66"/>
      <c r="B1006" s="66"/>
      <c r="C1006" s="87"/>
      <c r="D1006" s="93"/>
      <c r="E1006" s="87"/>
      <c r="F1006" s="87"/>
      <c r="G1006" s="66"/>
      <c r="H1006" s="101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</row>
  </sheetData>
  <mergeCells count="4">
    <mergeCell ref="F33:H36"/>
    <mergeCell ref="K35:M38"/>
    <mergeCell ref="D273:D277"/>
    <mergeCell ref="F273:F277"/>
  </mergeCells>
  <printOptions horizontalCentered="1" gridLines="1"/>
  <pageMargins left="0" right="0" top="0.24732006125574271" bottom="0" header="0" footer="0"/>
  <pageSetup scale="86" pageOrder="overThenDown" orientation="portrait" cellComments="atEnd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6D3E2-5F0F-4AB6-A353-8594032052A8}">
  <sheetPr codeName="Sheet15">
    <outlinePr summaryBelow="0" summaryRight="0"/>
  </sheetPr>
  <dimension ref="A1:X1006"/>
  <sheetViews>
    <sheetView showGridLines="0" workbookViewId="0">
      <pane ySplit="1" topLeftCell="A23" activePane="bottomLeft" state="frozen"/>
      <selection pane="bottomLeft" activeCell="A36" sqref="A1:H36"/>
    </sheetView>
  </sheetViews>
  <sheetFormatPr defaultColWidth="12.5703125" defaultRowHeight="15.75" customHeight="1"/>
  <cols>
    <col min="1" max="1" width="12.5703125" style="60"/>
    <col min="2" max="2" width="21.42578125" style="60" customWidth="1"/>
    <col min="3" max="16384" width="12.5703125" style="60"/>
  </cols>
  <sheetData>
    <row r="1" spans="1:24" ht="26.2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2.5" customHeight="1" thickBot="1">
      <c r="A2" s="76">
        <v>45108</v>
      </c>
      <c r="B2" s="77"/>
      <c r="C2" s="78"/>
      <c r="D2" s="79"/>
      <c r="E2" s="78"/>
      <c r="F2" s="79">
        <f t="shared" ref="F2:F32" si="0">(E2-C2) *24-(D2)</f>
        <v>0</v>
      </c>
      <c r="G2" s="79"/>
      <c r="H2" s="80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</row>
    <row r="3" spans="1:24" ht="24.75" customHeight="1" thickTop="1" thickBot="1">
      <c r="A3" s="76">
        <v>45109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</row>
    <row r="4" spans="1:24" ht="24.75" customHeight="1" thickTop="1" thickBot="1">
      <c r="A4" s="76">
        <v>45110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</row>
    <row r="5" spans="1:24" ht="24.75" customHeight="1" thickTop="1" thickBot="1">
      <c r="A5" s="76">
        <v>45111</v>
      </c>
      <c r="B5" s="77"/>
      <c r="C5" s="78"/>
      <c r="D5" s="79"/>
      <c r="E5" s="78"/>
      <c r="F5" s="79">
        <f t="shared" si="0"/>
        <v>0</v>
      </c>
      <c r="G5" s="79"/>
      <c r="H5" s="80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</row>
    <row r="6" spans="1:24" ht="24.75" customHeight="1" thickTop="1" thickBot="1">
      <c r="A6" s="76">
        <v>45112</v>
      </c>
      <c r="B6" s="77"/>
      <c r="C6" s="78"/>
      <c r="D6" s="79"/>
      <c r="E6" s="78"/>
      <c r="F6" s="79">
        <f t="shared" si="0"/>
        <v>0</v>
      </c>
      <c r="G6" s="79"/>
      <c r="H6" s="80"/>
      <c r="I6" s="66"/>
      <c r="J6" s="66" t="s">
        <v>0</v>
      </c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</row>
    <row r="7" spans="1:24" ht="24.75" customHeight="1" thickTop="1" thickBot="1">
      <c r="A7" s="76">
        <v>45113</v>
      </c>
      <c r="B7" s="77"/>
      <c r="C7" s="78"/>
      <c r="D7" s="79"/>
      <c r="E7" s="78"/>
      <c r="F7" s="79">
        <f t="shared" si="0"/>
        <v>0</v>
      </c>
      <c r="G7" s="79"/>
      <c r="H7" s="80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</row>
    <row r="8" spans="1:24" ht="24.75" customHeight="1" thickTop="1" thickBot="1">
      <c r="A8" s="76">
        <v>45114</v>
      </c>
      <c r="B8" s="77"/>
      <c r="C8" s="78"/>
      <c r="D8" s="79"/>
      <c r="E8" s="78"/>
      <c r="F8" s="79">
        <f t="shared" si="0"/>
        <v>0</v>
      </c>
      <c r="G8" s="79"/>
      <c r="H8" s="80"/>
      <c r="I8" s="87"/>
      <c r="J8" s="87"/>
      <c r="K8" s="87"/>
      <c r="L8" s="87"/>
      <c r="M8" s="87"/>
      <c r="N8" s="87"/>
      <c r="O8" s="87"/>
      <c r="P8" s="87"/>
      <c r="Q8" s="87"/>
      <c r="R8" s="87"/>
      <c r="S8" s="86"/>
      <c r="T8" s="86"/>
      <c r="U8" s="86"/>
      <c r="V8" s="87"/>
      <c r="W8" s="87"/>
      <c r="X8" s="87"/>
    </row>
    <row r="9" spans="1:24" ht="24.75" customHeight="1" thickTop="1" thickBot="1">
      <c r="A9" s="76">
        <v>45115</v>
      </c>
      <c r="B9" s="77"/>
      <c r="C9" s="78"/>
      <c r="D9" s="79"/>
      <c r="E9" s="78"/>
      <c r="F9" s="79">
        <f t="shared" si="0"/>
        <v>0</v>
      </c>
      <c r="G9" s="79"/>
      <c r="H9" s="80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</row>
    <row r="10" spans="1:24" ht="24.75" customHeight="1" thickTop="1" thickBot="1">
      <c r="A10" s="76">
        <v>45116</v>
      </c>
      <c r="B10" s="77" t="s">
        <v>112</v>
      </c>
      <c r="C10" s="78">
        <v>0.39583333333333331</v>
      </c>
      <c r="D10" s="79">
        <v>1</v>
      </c>
      <c r="E10" s="78">
        <v>0.79166666666666663</v>
      </c>
      <c r="F10" s="79">
        <f t="shared" si="0"/>
        <v>8.5</v>
      </c>
      <c r="G10" s="79"/>
      <c r="H10" s="80">
        <v>250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</row>
    <row r="11" spans="1:24" ht="24.75" customHeight="1" thickTop="1" thickBot="1">
      <c r="A11" s="76">
        <v>45117</v>
      </c>
      <c r="B11" s="77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6"/>
      <c r="U11" s="86"/>
      <c r="V11" s="87"/>
      <c r="W11" s="87"/>
      <c r="X11" s="87"/>
    </row>
    <row r="12" spans="1:24" ht="24.75" customHeight="1" thickTop="1" thickBot="1">
      <c r="A12" s="76">
        <v>45118</v>
      </c>
      <c r="B12" s="77"/>
      <c r="C12" s="78"/>
      <c r="D12" s="79"/>
      <c r="E12" s="78"/>
      <c r="F12" s="79">
        <f t="shared" si="0"/>
        <v>0</v>
      </c>
      <c r="G12" s="79"/>
      <c r="H12" s="80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</row>
    <row r="13" spans="1:24" ht="24.75" customHeight="1" thickTop="1" thickBot="1">
      <c r="A13" s="76">
        <v>45119</v>
      </c>
      <c r="B13" s="77"/>
      <c r="C13" s="171"/>
      <c r="D13" s="79"/>
      <c r="E13" s="78"/>
      <c r="F13" s="79">
        <f t="shared" si="0"/>
        <v>0</v>
      </c>
      <c r="G13" s="79"/>
      <c r="H13" s="80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6"/>
      <c r="U13" s="86"/>
      <c r="V13" s="87"/>
      <c r="W13" s="87"/>
      <c r="X13" s="87"/>
    </row>
    <row r="14" spans="1:24" ht="24.75" customHeight="1" thickTop="1" thickBot="1">
      <c r="A14" s="76">
        <v>45120</v>
      </c>
      <c r="B14" s="77" t="s">
        <v>112</v>
      </c>
      <c r="C14" s="78">
        <v>0.33333333333333331</v>
      </c>
      <c r="D14" s="79">
        <v>1</v>
      </c>
      <c r="E14" s="78">
        <v>0.76388888888888884</v>
      </c>
      <c r="F14" s="79">
        <f t="shared" si="0"/>
        <v>9.3333333333333321</v>
      </c>
      <c r="G14" s="79">
        <f>(F14-$S$16)</f>
        <v>0.33333333333333215</v>
      </c>
      <c r="H14" s="80">
        <v>250</v>
      </c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66">
        <v>50</v>
      </c>
      <c r="T14" s="66">
        <v>50</v>
      </c>
      <c r="U14" s="66">
        <v>50</v>
      </c>
      <c r="V14" s="66"/>
      <c r="W14" s="66"/>
      <c r="X14" s="66"/>
    </row>
    <row r="15" spans="1:24" ht="24.75" customHeight="1" thickTop="1" thickBot="1">
      <c r="A15" s="76">
        <v>45121</v>
      </c>
      <c r="B15" s="77"/>
      <c r="C15" s="78"/>
      <c r="D15" s="79"/>
      <c r="E15" s="78"/>
      <c r="F15" s="79">
        <f t="shared" si="0"/>
        <v>0</v>
      </c>
      <c r="G15" s="79"/>
      <c r="H15" s="80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106">
        <v>9</v>
      </c>
      <c r="T15" s="106">
        <v>9</v>
      </c>
      <c r="U15" s="106">
        <v>9</v>
      </c>
      <c r="V15" s="87"/>
      <c r="W15" s="87"/>
      <c r="X15" s="87"/>
    </row>
    <row r="16" spans="1:24" ht="24.75" customHeight="1" thickTop="1" thickBot="1">
      <c r="A16" s="76">
        <v>45122</v>
      </c>
      <c r="B16" s="77"/>
      <c r="C16" s="78">
        <v>0.41666666666666669</v>
      </c>
      <c r="D16" s="79">
        <v>1</v>
      </c>
      <c r="E16" s="78">
        <v>0.75</v>
      </c>
      <c r="F16" s="79">
        <f t="shared" si="0"/>
        <v>7</v>
      </c>
      <c r="G16" s="79"/>
      <c r="H16" s="80">
        <v>250</v>
      </c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93">
        <f>MIN(9,H15)</f>
        <v>9</v>
      </c>
      <c r="T16" s="93">
        <f>MIN(9,I15)</f>
        <v>9</v>
      </c>
      <c r="U16" s="93">
        <f>MIN(9,J15)</f>
        <v>9</v>
      </c>
      <c r="V16" s="66"/>
      <c r="W16" s="66"/>
      <c r="X16" s="66"/>
    </row>
    <row r="17" spans="1:24" ht="24.75" customHeight="1" thickTop="1" thickBot="1">
      <c r="A17" s="76">
        <v>45123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101"/>
      <c r="T17" s="101"/>
      <c r="U17" s="101"/>
      <c r="V17" s="66"/>
      <c r="W17" s="66"/>
      <c r="X17" s="66"/>
    </row>
    <row r="18" spans="1:24" ht="24.75" customHeight="1" thickTop="1" thickBot="1">
      <c r="A18" s="76">
        <v>45124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45125</v>
      </c>
      <c r="B19" s="77"/>
      <c r="C19" s="78"/>
      <c r="D19" s="79"/>
      <c r="E19" s="78"/>
      <c r="F19" s="79">
        <f t="shared" si="0"/>
        <v>0</v>
      </c>
      <c r="G19" s="79"/>
      <c r="H19" s="80"/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45126</v>
      </c>
      <c r="B20" s="77"/>
      <c r="C20" s="78"/>
      <c r="D20" s="79"/>
      <c r="E20" s="78"/>
      <c r="F20" s="79">
        <f t="shared" si="0"/>
        <v>0</v>
      </c>
      <c r="G20" s="79"/>
      <c r="H20" s="80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45127</v>
      </c>
      <c r="B21" s="77"/>
      <c r="C21" s="78"/>
      <c r="D21" s="79"/>
      <c r="E21" s="78"/>
      <c r="F21" s="79">
        <f t="shared" si="0"/>
        <v>0</v>
      </c>
      <c r="G21" s="79"/>
      <c r="H21" s="80"/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45128</v>
      </c>
      <c r="B22" s="171"/>
      <c r="C22" s="78">
        <v>0.41666666666666669</v>
      </c>
      <c r="D22" s="79">
        <v>1</v>
      </c>
      <c r="E22" s="78">
        <v>0.75</v>
      </c>
      <c r="F22" s="79">
        <f t="shared" si="0"/>
        <v>7</v>
      </c>
      <c r="G22" s="79"/>
      <c r="H22" s="80">
        <v>250</v>
      </c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45129</v>
      </c>
      <c r="B23" s="77"/>
      <c r="C23" s="78">
        <v>0.4375</v>
      </c>
      <c r="D23" s="79">
        <v>1</v>
      </c>
      <c r="E23" s="78">
        <v>0.75</v>
      </c>
      <c r="F23" s="79">
        <f t="shared" si="0"/>
        <v>6.5</v>
      </c>
      <c r="G23" s="79"/>
      <c r="H23" s="80">
        <v>250</v>
      </c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45130</v>
      </c>
      <c r="B24" s="77"/>
      <c r="C24" s="78"/>
      <c r="D24" s="79"/>
      <c r="E24" s="78"/>
      <c r="F24" s="79">
        <f t="shared" si="0"/>
        <v>0</v>
      </c>
      <c r="G24" s="79"/>
      <c r="H24" s="80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45131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45132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45133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45134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45135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45136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45137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>
        <v>45138</v>
      </c>
      <c r="B32" s="77"/>
      <c r="C32" s="78"/>
      <c r="D32" s="79"/>
      <c r="E32" s="78"/>
      <c r="F32" s="79">
        <f t="shared" si="0"/>
        <v>0</v>
      </c>
      <c r="G32" s="79"/>
      <c r="H32" s="80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>
      <c r="A33" s="159" t="s">
        <v>30</v>
      </c>
      <c r="B33" s="173"/>
      <c r="C33" s="164" t="s">
        <v>86</v>
      </c>
      <c r="D33" s="156" t="s">
        <v>60</v>
      </c>
      <c r="E33" s="155"/>
      <c r="F33" s="339" t="s">
        <v>107</v>
      </c>
      <c r="G33" s="328"/>
      <c r="H33" s="328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>
      <c r="A34" s="90" t="s">
        <v>62</v>
      </c>
      <c r="B34" s="85">
        <f>SUM(B33)</f>
        <v>0</v>
      </c>
      <c r="C34" s="85">
        <f>SUM(H2:H32)</f>
        <v>1250</v>
      </c>
      <c r="D34" s="152">
        <f>B36*D36</f>
        <v>66.66666666666643</v>
      </c>
      <c r="E34" s="85"/>
      <c r="F34" s="328"/>
      <c r="G34" s="328"/>
      <c r="H34" s="328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</row>
    <row r="35" spans="1:24" ht="24.75" customHeight="1" thickBot="1">
      <c r="A35" s="151" t="s">
        <v>34</v>
      </c>
      <c r="B35" s="151" t="s">
        <v>52</v>
      </c>
      <c r="C35" s="149" t="s">
        <v>35</v>
      </c>
      <c r="D35" s="149" t="s">
        <v>63</v>
      </c>
      <c r="E35" s="149" t="s">
        <v>36</v>
      </c>
      <c r="F35" s="328"/>
      <c r="G35" s="328"/>
      <c r="H35" s="328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18" thickBot="1">
      <c r="A36" s="148">
        <f>SUM(F2:F32)</f>
        <v>38.333333333333329</v>
      </c>
      <c r="B36" s="148">
        <f>SUM(G2:G32)</f>
        <v>0.33333333333333215</v>
      </c>
      <c r="C36" s="80">
        <f>Puntoret!E20</f>
        <v>150</v>
      </c>
      <c r="D36" s="147">
        <f>SUM(C36+S14)</f>
        <v>200</v>
      </c>
      <c r="E36" s="147">
        <f>A36*C36+C34+D34-B34</f>
        <v>7066.6666666666652</v>
      </c>
      <c r="F36" s="329"/>
      <c r="G36" s="329"/>
      <c r="H36" s="329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66"/>
      <c r="B37" s="66"/>
      <c r="C37" s="87"/>
      <c r="D37" s="93"/>
      <c r="E37" s="87"/>
      <c r="F37" s="87"/>
      <c r="G37" s="66"/>
      <c r="H37" s="101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</row>
    <row r="38" spans="1:24" ht="24.75" customHeight="1">
      <c r="A38" s="66"/>
      <c r="B38" s="66"/>
      <c r="C38" s="87"/>
      <c r="D38" s="93"/>
      <c r="E38" s="87"/>
      <c r="F38" s="87"/>
      <c r="G38" s="66"/>
      <c r="H38" s="101"/>
      <c r="I38" s="66"/>
      <c r="J38" s="174"/>
      <c r="K38" s="174"/>
      <c r="L38" s="172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87"/>
      <c r="G39" s="66"/>
      <c r="H39" s="101"/>
      <c r="I39" s="66"/>
      <c r="J39" s="172"/>
      <c r="K39" s="172"/>
      <c r="L39" s="174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101"/>
      <c r="I40" s="66"/>
      <c r="J40" s="172"/>
      <c r="K40" s="172"/>
      <c r="L40" s="174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101"/>
      <c r="I41" s="174"/>
      <c r="J41" s="174"/>
      <c r="K41" s="174"/>
      <c r="L41" s="174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101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101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101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</row>
    <row r="45" spans="1:24" ht="12.75">
      <c r="A45" s="87"/>
      <c r="B45" s="87"/>
      <c r="C45" s="87"/>
      <c r="D45" s="93"/>
      <c r="E45" s="87"/>
      <c r="F45" s="87"/>
      <c r="G45" s="101"/>
      <c r="H45" s="101"/>
      <c r="I45" s="101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</row>
    <row r="46" spans="1:24" ht="12.75">
      <c r="A46" s="87"/>
      <c r="B46" s="87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12.75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12.75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12.75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12.75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12.75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12.75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12.75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12.75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12.75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12.75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12.75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12.75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12.75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12.75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12.75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12.75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12.75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12.75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12.75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12.75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12.75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12.75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12.75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12.75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12.75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12.75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12.75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12.75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12.75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12.75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12.75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12.75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12.75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12.75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12.75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12.75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12.75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12.75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6" customHeight="1">
      <c r="A85" s="101"/>
      <c r="B85" s="107"/>
      <c r="C85" s="108"/>
      <c r="D85" s="109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12.75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12.75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12.75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12.75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12.75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12.75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12.75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12.75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12.75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12.75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12.75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12.75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12.75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12.75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12.75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12.75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12.75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12.75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12.75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12.75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12.75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12.75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12.75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12.75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12.75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12.75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12.75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12.75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12.75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12.75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12.75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12.75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12.75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12.75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12.75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12.75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12.75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12.75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12.75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12.75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12.75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12.75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12.75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12.75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12.75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12.75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12.75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12.75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12.75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12.75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12.75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12.75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12.75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12.75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12.75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12.75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12.75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12.75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12.75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12.75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12.75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12.75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12.75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12.75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12.75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12.75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12.75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12.75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12.75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12.75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12.75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12.75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12.75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12.75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12.75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12.75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12.75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12.75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12.75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12.75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12.75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12.75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12.75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12.75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12.75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12.75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12.75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12.75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12.75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12.75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12.75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12.75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12.75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12.75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12.75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12.75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12.75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12.75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12.75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12.75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14.2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12.75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12.75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12.75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12.75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12.75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12.75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12.75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12.75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12.75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12.75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12.75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12.75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12.75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12.75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12.75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12.75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12.75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12.75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12.75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12.75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12.75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12.75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12.75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12.75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12.75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12.75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12.75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12.75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12.75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12.75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12.75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12.75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12.75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12.75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12.75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12.75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12.75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12.75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12.75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12.75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12.75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12.75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12.75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12.75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12.75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12.75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12.75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12.75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12.75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12.75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12.75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12.75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12.75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12.75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12.75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12.75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12.75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12.75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12.75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12.75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12.75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12.75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12.75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12.75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12.75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12.75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12.75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12.75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12.75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12.75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12.75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12.75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12.75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12.75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12.75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12.75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12.75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12.75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12.75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12.75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12.75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12.75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12.75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12.75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12.75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12.75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12.75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12.75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12.75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12.75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12.75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12.75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12.75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12.75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12.75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12.75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12.75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12.75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12.75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12.75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12.75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12.75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12.75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12.75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12.75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12.75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12.75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12.75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12.75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12.75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12.75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12.75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12.75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12.75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12.75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12.75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12.75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12.75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12.75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12.75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12.75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12.75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12.75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12.75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12.75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12.75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2.75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2.75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2.75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2.75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2.75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2.75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2.75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2.75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2.75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2.75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2.75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2.75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2.75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2.75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2.75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6.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2.75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2.75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2.75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2.75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2.75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2.75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2.75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2.75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2.75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2.75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2.75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12.75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12.75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12.75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12.75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12.75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12.75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12.75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12.75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12.75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12.75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12.75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12.75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12.75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12.75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12.75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12.75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12.75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12.75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12.75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12.75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12.75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12.75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12.75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12.75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12.75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12.75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12.75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12.75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12.75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12.75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12.75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12.75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12.75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12.75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12.75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12.75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12.75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12.75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12.75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12.75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12.75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12.75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12.75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12.75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12.75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12.75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12.75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12.75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12.75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12.75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12.75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12.75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12.75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12.75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12.75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12.75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12.75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12.75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12.75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12.75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12.75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12.75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12.75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12.75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12.75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12.75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12.75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12.75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12.75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12.75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12.75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12.75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12.75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12.75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12.75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12.75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12.75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12.75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12.75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12.75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12.75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12.75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12.75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12.75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12.75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12.75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12.75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12.75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12.75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12.75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12.75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12.75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12.75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12.75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12.75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12.75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12.75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12.75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12.75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12.75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12.75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12.75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12.75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12.75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12.75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12.75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12.75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12.75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12.75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12.75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12.75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12.75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12.75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12.75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12.75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12.75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12.75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12.75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12.75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12.75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12.75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12.75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12.75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12.75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12.75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12.75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12.75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12.75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12.75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12.75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12.75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12.75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12.75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12.75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12.75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12.75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12.75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12.75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12.75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12.75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12.75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12.75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12.75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12.75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12.75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12.75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12.75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12.75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12.75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12.75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12.75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12.75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12.75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12.75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12.75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12.75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12.75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12.75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12.75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12.75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12.75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12.75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12.75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12.75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12.75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12.75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12.75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12.75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12.75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12.75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12.75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12.75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12.75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12.75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12.75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12.75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12.75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12.75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12.75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12.75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12.75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12.75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12.75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12.75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12.75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12.75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12.75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12.75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12.75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12.75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12.75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12.75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12.75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12.75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12.75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12.75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12.75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12.75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12.75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12.75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12.75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12.75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12.75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12.75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12.75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12.75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12.75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12.75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12.75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12.75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12.75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12.75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12.75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12.75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12.75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12.75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12.75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12.75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12.75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12.75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12.75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12.75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12.75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12.75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12.75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12.75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12.75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12.75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12.75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12.75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12.75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12.75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12.75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12.75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12.75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12.75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12.75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12.75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12.75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12.75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12.75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12.75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12.75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12.75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12.75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12.75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12.75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12.75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12.75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12.75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12.75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12.75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12.75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12.75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12.75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12.75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12.75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12.75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12.75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12.75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12.75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12.75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12.75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12.75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12.75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12.75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12.75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12.75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12.75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12.75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12.75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12.75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12.75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12.75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12.75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12.75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12.75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12.75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12.75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12.75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12.75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12.75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12.75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12.75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12.75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12.75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12.75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12.75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12.75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12.75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12.75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12.75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12.75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12.75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12.75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12.75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12.75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12.75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12.75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12.75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12.75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12.75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12.75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12.75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12.75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12.75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12.75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12.75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12.75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12.75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12.75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12.75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12.75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12.75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12.75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12.75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12.75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12.75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12.75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12.75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12.75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12.75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12.75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12.75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12.75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12.75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12.75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12.75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12.75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12.75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12.75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12.75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12.75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12.75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12.75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12.75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12.75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12.75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12.75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12.75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12.75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12.75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12.75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12.75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12.75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12.75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12.75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12.75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12.75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12.75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12.75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12.75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12.75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12.75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12.75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12.75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12.75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12.75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12.75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12.75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12.75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12.75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12.75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12.75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12.75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12.75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12.75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12.75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12.75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12.75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12.75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12.75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12.75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12.75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12.75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12.75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12.75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12.75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12.75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12.75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12.75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12.75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12.75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12.75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12.75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12.75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12.75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12.75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12.75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12.75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12.75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12.75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12.75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12.75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12.75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12.75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12.75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12.75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12.75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12.75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12.75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12.75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12.75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12.75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12.75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12.75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12.75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12.75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12.75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12.75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12.75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12.75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12.75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12.75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12.75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12.75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12.75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12.75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12.75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12.75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12.75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12.75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12.75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12.75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12.75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12.75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12.75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12.75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12.75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12.75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12.75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12.75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12.75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12.75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12.75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12.75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12.75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12.75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12.75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12.75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12.75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12.75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12.75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12.75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12.75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12.75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12.75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12.75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12.75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12.75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12.75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12.75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12.75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12.75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12.75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12.75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12.75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12.75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12.75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12.75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12.75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12.75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12.75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12.75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12.75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12.75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12.75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12.75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12.75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12.75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12.75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12.75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12.75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12.75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12.75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12.75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12.75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12.75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12.75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12.75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12.75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12.75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12.75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12.75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12.75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12.75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12.75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12.75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12.75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12.75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12.75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12.75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12.75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12.75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12.75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12.75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12.75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12.75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12.75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12.75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12.75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12.75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12.75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12.75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12.75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12.75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12.75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12.75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12.75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12.75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12.75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12.75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12.75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12.75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12.75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12.75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12.75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12.75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12.75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12.75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12.75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12.75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12.75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12.75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12.75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12.75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12.75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12.75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12.75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12.75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12.75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12.75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12.75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12.75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12.75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12.75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12.75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12.75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12.75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12.75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12.75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12.75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12.75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12.75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12.75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12.75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12.75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12.75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12.75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12.75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12.75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12.75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12.75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12.75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12.75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12.75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12.75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12.75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12.75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12.75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12.75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12.75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12.75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12.75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12.75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12.75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12.75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12.75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12.75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12.75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12.75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12.75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12.75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12.75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12.75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12.75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12.75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12.75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12.75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12.75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12.75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12.75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12.75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12.75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12.75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12.75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12.75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12.75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12.75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12.75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12.75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12.75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12.75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12.75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12.75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12.75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12.75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12.75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12.75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12.75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12.75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12.75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12.75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12.75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12.75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12.75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12.75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12.75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12.75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12.75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12.75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12.75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12.75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12.75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12.75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12.75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12.75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12.75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12.75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12.75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12.75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12.75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12.75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12.75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12.75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12.75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12.75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12.75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12.75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12.75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12.75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12.75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12.75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12.75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12.75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12.75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12.75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12.75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12.75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12.75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12.75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12.75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12.75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12.75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12.75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12.75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12.75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12.75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12.75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12.75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12.75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12.75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12.75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12.75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12.75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12.75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12.75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12.75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12.75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12.75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12.75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12.75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12.75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12.75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12.75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12.75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66"/>
      <c r="B1006" s="66"/>
      <c r="C1006" s="87"/>
      <c r="D1006" s="93"/>
      <c r="E1006" s="87"/>
      <c r="F1006" s="87"/>
      <c r="G1006" s="66"/>
      <c r="H1006" s="101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</row>
  </sheetData>
  <mergeCells count="3">
    <mergeCell ref="F33:H36"/>
    <mergeCell ref="D273:D277"/>
    <mergeCell ref="F273:F277"/>
  </mergeCells>
  <printOptions horizontalCentered="1" gridLines="1"/>
  <pageMargins left="0" right="0" top="0.36447166921898927" bottom="0.26033690658499237" header="0" footer="0"/>
  <pageSetup scale="86" pageOrder="overThenDown" orientation="portrait" cellComments="atEnd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A0C06-9BB7-4953-8FCB-DC3D180919B3}">
  <dimension ref="A1:X1006"/>
  <sheetViews>
    <sheetView showGridLines="0" topLeftCell="A24" workbookViewId="0">
      <selection activeCell="E36" sqref="E36"/>
    </sheetView>
  </sheetViews>
  <sheetFormatPr defaultColWidth="12.5703125" defaultRowHeight="12.75"/>
  <cols>
    <col min="1" max="1" width="12.5703125" style="60"/>
    <col min="2" max="2" width="25.7109375" style="60" customWidth="1"/>
    <col min="3" max="16384" width="12.5703125" style="60"/>
  </cols>
  <sheetData>
    <row r="1" spans="1:24" ht="24.75" customHeight="1">
      <c r="A1" s="72" t="s">
        <v>9</v>
      </c>
      <c r="B1" s="73" t="s">
        <v>47</v>
      </c>
      <c r="C1" s="73" t="s">
        <v>48</v>
      </c>
      <c r="D1" s="74" t="s">
        <v>49</v>
      </c>
      <c r="E1" s="73" t="s">
        <v>50</v>
      </c>
      <c r="F1" s="72" t="s">
        <v>51</v>
      </c>
      <c r="G1" s="72" t="s">
        <v>52</v>
      </c>
      <c r="H1" s="75" t="s">
        <v>53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</row>
    <row r="2" spans="1:24" ht="24.75" customHeight="1" thickBot="1">
      <c r="A2" s="76">
        <v>45170</v>
      </c>
      <c r="B2" s="77"/>
      <c r="C2" s="78"/>
      <c r="D2" s="79"/>
      <c r="E2" s="78"/>
      <c r="F2" s="79">
        <f t="shared" ref="F2:F32" si="0">(E2-C2) *24-(D2)</f>
        <v>0</v>
      </c>
      <c r="G2" s="79"/>
      <c r="H2" s="80"/>
      <c r="I2" s="66"/>
      <c r="J2" s="66"/>
      <c r="K2" s="66"/>
      <c r="L2" s="66"/>
      <c r="M2" s="66"/>
      <c r="N2" s="66"/>
      <c r="O2" s="66"/>
      <c r="P2" s="66"/>
      <c r="Q2" s="66"/>
      <c r="R2" s="66"/>
      <c r="S2" s="81"/>
      <c r="T2" s="81"/>
      <c r="U2" s="81"/>
      <c r="V2" s="81"/>
      <c r="W2" s="81"/>
      <c r="X2" s="66"/>
    </row>
    <row r="3" spans="1:24" ht="24.75" customHeight="1" thickTop="1" thickBot="1">
      <c r="A3" s="76">
        <v>45171</v>
      </c>
      <c r="B3" s="77"/>
      <c r="C3" s="78"/>
      <c r="D3" s="79"/>
      <c r="E3" s="78"/>
      <c r="F3" s="79">
        <f t="shared" si="0"/>
        <v>0</v>
      </c>
      <c r="G3" s="79"/>
      <c r="H3" s="80"/>
      <c r="I3" s="66"/>
      <c r="J3" s="66"/>
      <c r="K3" s="66"/>
      <c r="L3" s="66"/>
      <c r="M3" s="66"/>
      <c r="N3" s="66"/>
      <c r="O3" s="66"/>
      <c r="P3" s="66"/>
      <c r="Q3" s="66"/>
      <c r="R3" s="66"/>
      <c r="S3" s="82"/>
      <c r="T3" s="82"/>
      <c r="U3" s="82"/>
      <c r="V3" s="82"/>
      <c r="W3" s="82"/>
      <c r="X3" s="66"/>
    </row>
    <row r="4" spans="1:24" ht="24.75" customHeight="1" thickTop="1" thickBot="1">
      <c r="A4" s="76">
        <v>45172</v>
      </c>
      <c r="B4" s="77"/>
      <c r="C4" s="78"/>
      <c r="D4" s="79"/>
      <c r="E4" s="78"/>
      <c r="F4" s="79">
        <f t="shared" si="0"/>
        <v>0</v>
      </c>
      <c r="G4" s="79"/>
      <c r="H4" s="80"/>
      <c r="I4" s="66"/>
      <c r="J4" s="66"/>
      <c r="K4" s="66"/>
      <c r="L4" s="66"/>
      <c r="M4" s="66"/>
      <c r="N4" s="66"/>
      <c r="O4" s="66"/>
      <c r="P4" s="66"/>
      <c r="Q4" s="66"/>
      <c r="R4" s="66"/>
      <c r="S4" s="82"/>
      <c r="T4" s="83"/>
      <c r="U4" s="84" t="s">
        <v>54</v>
      </c>
      <c r="V4" s="83"/>
      <c r="W4" s="83"/>
      <c r="X4" s="66"/>
    </row>
    <row r="5" spans="1:24" ht="24.75" customHeight="1" thickTop="1" thickBot="1">
      <c r="A5" s="76">
        <v>45173</v>
      </c>
      <c r="B5" s="77"/>
      <c r="C5" s="78"/>
      <c r="D5" s="79"/>
      <c r="E5" s="78"/>
      <c r="F5" s="79">
        <f t="shared" si="0"/>
        <v>0</v>
      </c>
      <c r="G5" s="79"/>
      <c r="H5" s="80"/>
      <c r="I5" s="66"/>
      <c r="J5" s="66" t="s">
        <v>0</v>
      </c>
      <c r="K5" s="66"/>
      <c r="L5" s="66"/>
      <c r="M5" s="66"/>
      <c r="N5" s="66"/>
      <c r="O5" s="66"/>
      <c r="P5" s="66"/>
      <c r="Q5" s="66"/>
      <c r="R5" s="66"/>
      <c r="S5" s="82"/>
      <c r="T5" s="82"/>
      <c r="U5" s="82" t="s">
        <v>55</v>
      </c>
      <c r="V5" s="82"/>
      <c r="W5" s="82"/>
      <c r="X5" s="66"/>
    </row>
    <row r="6" spans="1:24" ht="24.75" customHeight="1" thickTop="1" thickBot="1">
      <c r="A6" s="76">
        <v>45174</v>
      </c>
      <c r="B6" s="77"/>
      <c r="C6" s="78"/>
      <c r="D6" s="79"/>
      <c r="E6" s="78"/>
      <c r="F6" s="79">
        <f t="shared" si="0"/>
        <v>0</v>
      </c>
      <c r="G6" s="79"/>
      <c r="H6" s="80"/>
      <c r="I6" s="66"/>
      <c r="J6" s="66"/>
      <c r="K6" s="66"/>
      <c r="L6" s="66"/>
      <c r="M6" s="66"/>
      <c r="N6" s="66"/>
      <c r="O6" s="66"/>
      <c r="P6" s="66"/>
      <c r="Q6" s="66"/>
      <c r="R6" s="66"/>
      <c r="S6" s="82"/>
      <c r="T6" s="82"/>
      <c r="U6" s="85" t="s">
        <v>56</v>
      </c>
      <c r="V6" s="82"/>
      <c r="W6" s="82"/>
      <c r="X6" s="66"/>
    </row>
    <row r="7" spans="1:24" ht="24.75" customHeight="1" thickTop="1" thickBot="1">
      <c r="A7" s="76">
        <v>45175</v>
      </c>
      <c r="B7" s="77"/>
      <c r="C7" s="78"/>
      <c r="D7" s="79"/>
      <c r="E7" s="78"/>
      <c r="F7" s="79">
        <f t="shared" si="0"/>
        <v>0</v>
      </c>
      <c r="G7" s="79"/>
      <c r="H7" s="80"/>
      <c r="I7" s="86"/>
      <c r="J7" s="86"/>
      <c r="K7" s="86"/>
      <c r="L7" s="86"/>
      <c r="M7" s="86"/>
      <c r="N7" s="86"/>
      <c r="O7" s="86"/>
      <c r="P7" s="86"/>
      <c r="Q7" s="86"/>
      <c r="R7" s="86"/>
      <c r="S7" s="82"/>
      <c r="T7" s="82"/>
      <c r="U7" s="82"/>
      <c r="V7" s="83"/>
      <c r="W7" s="83"/>
      <c r="X7" s="86"/>
    </row>
    <row r="8" spans="1:24" ht="24.75" customHeight="1" thickTop="1" thickBot="1">
      <c r="A8" s="76">
        <v>45176</v>
      </c>
      <c r="B8" s="77"/>
      <c r="C8" s="78"/>
      <c r="D8" s="79"/>
      <c r="E8" s="78"/>
      <c r="F8" s="79">
        <f t="shared" si="0"/>
        <v>0</v>
      </c>
      <c r="G8" s="79"/>
      <c r="H8" s="80"/>
      <c r="I8" s="87"/>
      <c r="J8" s="87"/>
      <c r="K8" s="87"/>
      <c r="L8" s="87"/>
      <c r="M8" s="87"/>
      <c r="N8" s="87"/>
      <c r="O8" s="87"/>
      <c r="P8" s="87"/>
      <c r="Q8" s="87"/>
      <c r="R8" s="87"/>
      <c r="S8" s="83"/>
      <c r="T8" s="83"/>
      <c r="U8" s="83" t="s">
        <v>57</v>
      </c>
      <c r="V8" s="83"/>
      <c r="W8" s="83"/>
      <c r="X8" s="87"/>
    </row>
    <row r="9" spans="1:24" ht="24.75" customHeight="1" thickTop="1" thickBot="1">
      <c r="A9" s="76">
        <v>45177</v>
      </c>
      <c r="B9" s="77"/>
      <c r="C9" s="78"/>
      <c r="D9" s="79"/>
      <c r="E9" s="78"/>
      <c r="F9" s="79">
        <f t="shared" si="0"/>
        <v>0</v>
      </c>
      <c r="G9" s="79"/>
      <c r="H9" s="80"/>
      <c r="I9" s="86"/>
      <c r="J9" s="86"/>
      <c r="K9" s="86"/>
      <c r="L9" s="86"/>
      <c r="M9" s="86"/>
      <c r="N9" s="86"/>
      <c r="O9" s="86"/>
      <c r="P9" s="86"/>
      <c r="Q9" s="86"/>
      <c r="R9" s="86"/>
      <c r="S9" s="82"/>
      <c r="T9" s="82"/>
      <c r="U9" s="82"/>
      <c r="V9" s="83"/>
      <c r="W9" s="83"/>
      <c r="X9" s="86"/>
    </row>
    <row r="10" spans="1:24" ht="24.75" customHeight="1" thickTop="1" thickBot="1">
      <c r="A10" s="76">
        <v>45178</v>
      </c>
      <c r="B10" s="77"/>
      <c r="C10" s="78"/>
      <c r="D10" s="79"/>
      <c r="E10" s="78"/>
      <c r="F10" s="79">
        <f t="shared" si="0"/>
        <v>0</v>
      </c>
      <c r="G10" s="79"/>
      <c r="H10" s="80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>
        <v>50</v>
      </c>
      <c r="T10" s="88"/>
      <c r="U10" s="82"/>
      <c r="V10" s="82"/>
      <c r="W10" s="82"/>
      <c r="X10" s="86"/>
    </row>
    <row r="11" spans="1:24" ht="24.75" customHeight="1" thickTop="1" thickBot="1">
      <c r="A11" s="76">
        <v>45179</v>
      </c>
      <c r="B11" s="80"/>
      <c r="C11" s="78"/>
      <c r="D11" s="79"/>
      <c r="E11" s="78"/>
      <c r="F11" s="79">
        <f t="shared" si="0"/>
        <v>0</v>
      </c>
      <c r="G11" s="79"/>
      <c r="H11" s="80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9">
        <v>9</v>
      </c>
      <c r="T11" s="88"/>
      <c r="U11" s="83"/>
      <c r="V11" s="83"/>
      <c r="W11" s="83"/>
      <c r="X11" s="87"/>
    </row>
    <row r="12" spans="1:24" ht="24.75" customHeight="1" thickTop="1" thickBot="1">
      <c r="A12" s="76">
        <v>45180</v>
      </c>
      <c r="B12" s="80"/>
      <c r="C12" s="78"/>
      <c r="D12" s="79"/>
      <c r="E12" s="78"/>
      <c r="F12" s="79">
        <f t="shared" si="0"/>
        <v>0</v>
      </c>
      <c r="G12" s="79"/>
      <c r="H12" s="80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90">
        <f>MIN(9,H11)</f>
        <v>9</v>
      </c>
      <c r="T12" s="91"/>
      <c r="U12" s="92"/>
      <c r="V12" s="83"/>
      <c r="W12" s="83"/>
      <c r="X12" s="87"/>
    </row>
    <row r="13" spans="1:24" ht="24.75" customHeight="1" thickTop="1" thickBot="1">
      <c r="A13" s="76">
        <v>45181</v>
      </c>
      <c r="B13" s="80"/>
      <c r="C13" s="78"/>
      <c r="D13" s="79"/>
      <c r="E13" s="78"/>
      <c r="F13" s="79">
        <f t="shared" si="0"/>
        <v>0</v>
      </c>
      <c r="G13" s="79"/>
      <c r="H13" s="80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91"/>
      <c r="T13" s="91"/>
      <c r="U13" s="90"/>
      <c r="V13" s="83"/>
      <c r="W13" s="83"/>
      <c r="X13" s="87"/>
    </row>
    <row r="14" spans="1:24" ht="24.75" customHeight="1" thickTop="1" thickBot="1">
      <c r="A14" s="76">
        <v>45182</v>
      </c>
      <c r="B14" s="80"/>
      <c r="C14" s="78"/>
      <c r="D14" s="79"/>
      <c r="E14" s="78"/>
      <c r="F14" s="79">
        <f t="shared" si="0"/>
        <v>0</v>
      </c>
      <c r="G14" s="79"/>
      <c r="H14" s="80"/>
      <c r="I14" s="87"/>
      <c r="J14" s="87"/>
      <c r="K14" s="87"/>
      <c r="L14" s="87"/>
      <c r="M14" s="87"/>
      <c r="N14" s="93"/>
      <c r="O14" s="86"/>
      <c r="P14" s="66"/>
      <c r="Q14" s="66"/>
      <c r="R14" s="66"/>
      <c r="S14" s="83"/>
      <c r="T14" s="83"/>
      <c r="U14" s="83"/>
      <c r="V14" s="83"/>
      <c r="W14" s="83"/>
      <c r="X14" s="66"/>
    </row>
    <row r="15" spans="1:24" ht="24.75" customHeight="1" thickTop="1" thickBot="1">
      <c r="A15" s="76">
        <v>45183</v>
      </c>
      <c r="B15" s="77"/>
      <c r="C15" s="78"/>
      <c r="D15" s="79"/>
      <c r="E15" s="78"/>
      <c r="F15" s="79">
        <f t="shared" si="0"/>
        <v>0</v>
      </c>
      <c r="G15" s="79"/>
      <c r="H15" s="80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3"/>
      <c r="T15" s="83"/>
      <c r="U15" s="83"/>
      <c r="V15" s="83"/>
      <c r="W15" s="83"/>
      <c r="X15" s="87"/>
    </row>
    <row r="16" spans="1:24" ht="24.75" customHeight="1" thickTop="1" thickBot="1">
      <c r="A16" s="76">
        <v>45184</v>
      </c>
      <c r="B16" s="77"/>
      <c r="C16" s="78"/>
      <c r="D16" s="79"/>
      <c r="E16" s="78"/>
      <c r="F16" s="79">
        <f t="shared" si="0"/>
        <v>0</v>
      </c>
      <c r="G16" s="79"/>
      <c r="H16" s="80"/>
      <c r="I16" s="87"/>
      <c r="J16" s="87"/>
      <c r="K16" s="87"/>
      <c r="L16" s="87"/>
      <c r="M16" s="87"/>
      <c r="N16" s="93"/>
      <c r="O16" s="86"/>
      <c r="P16" s="66"/>
      <c r="Q16" s="66"/>
      <c r="R16" s="66"/>
      <c r="S16" s="66"/>
      <c r="T16" s="66"/>
      <c r="U16" s="66"/>
      <c r="V16" s="66"/>
      <c r="W16" s="66"/>
      <c r="X16" s="66"/>
    </row>
    <row r="17" spans="1:24" ht="24.75" customHeight="1" thickTop="1" thickBot="1">
      <c r="A17" s="76">
        <v>45185</v>
      </c>
      <c r="B17" s="77"/>
      <c r="C17" s="78"/>
      <c r="D17" s="79"/>
      <c r="E17" s="78"/>
      <c r="F17" s="79">
        <f t="shared" si="0"/>
        <v>0</v>
      </c>
      <c r="G17" s="79"/>
      <c r="H17" s="80"/>
      <c r="I17" s="66"/>
      <c r="J17" s="66"/>
      <c r="K17" s="66"/>
      <c r="L17" s="66"/>
      <c r="M17" s="66"/>
      <c r="N17" s="93"/>
      <c r="O17" s="86"/>
      <c r="P17" s="66"/>
      <c r="Q17" s="66"/>
      <c r="R17" s="66"/>
      <c r="S17" s="66"/>
      <c r="T17" s="66"/>
      <c r="U17" s="66"/>
      <c r="V17" s="66"/>
      <c r="W17" s="66"/>
      <c r="X17" s="66"/>
    </row>
    <row r="18" spans="1:24" ht="24.75" customHeight="1" thickTop="1" thickBot="1">
      <c r="A18" s="76">
        <v>45186</v>
      </c>
      <c r="B18" s="77"/>
      <c r="C18" s="78"/>
      <c r="D18" s="79"/>
      <c r="E18" s="78"/>
      <c r="F18" s="79">
        <f t="shared" si="0"/>
        <v>0</v>
      </c>
      <c r="G18" s="79"/>
      <c r="H18" s="80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4" ht="24.75" customHeight="1" thickTop="1" thickBot="1">
      <c r="A19" s="76">
        <v>45187</v>
      </c>
      <c r="B19" s="77"/>
      <c r="C19" s="78"/>
      <c r="D19" s="79"/>
      <c r="E19" s="78"/>
      <c r="F19" s="79">
        <f t="shared" si="0"/>
        <v>0</v>
      </c>
      <c r="G19" s="79"/>
      <c r="H19" s="80"/>
      <c r="I19" s="66"/>
      <c r="J19" s="66"/>
      <c r="K19" s="66"/>
      <c r="L19" s="66"/>
      <c r="M19" s="66"/>
      <c r="N19" s="93"/>
      <c r="O19" s="86"/>
      <c r="P19" s="66"/>
      <c r="Q19" s="66"/>
      <c r="R19" s="66"/>
      <c r="S19" s="66"/>
      <c r="T19" s="66"/>
      <c r="U19" s="66"/>
      <c r="V19" s="66"/>
      <c r="W19" s="66"/>
      <c r="X19" s="66"/>
    </row>
    <row r="20" spans="1:24" ht="24.75" customHeight="1" thickTop="1" thickBot="1">
      <c r="A20" s="76">
        <v>45188</v>
      </c>
      <c r="B20" s="77"/>
      <c r="C20" s="78"/>
      <c r="D20" s="79"/>
      <c r="E20" s="78"/>
      <c r="F20" s="79">
        <f t="shared" si="0"/>
        <v>0</v>
      </c>
      <c r="G20" s="79"/>
      <c r="H20" s="80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</row>
    <row r="21" spans="1:24" ht="24.75" customHeight="1" thickTop="1" thickBot="1">
      <c r="A21" s="76">
        <v>45189</v>
      </c>
      <c r="B21" s="77"/>
      <c r="C21" s="78"/>
      <c r="D21" s="79"/>
      <c r="E21" s="78"/>
      <c r="F21" s="79">
        <f t="shared" si="0"/>
        <v>0</v>
      </c>
      <c r="G21" s="79"/>
      <c r="H21" s="80"/>
      <c r="I21" s="66"/>
      <c r="J21" s="66"/>
      <c r="K21" s="66"/>
      <c r="L21" s="66"/>
      <c r="M21" s="66"/>
      <c r="N21" s="93"/>
      <c r="O21" s="86"/>
      <c r="P21" s="66"/>
      <c r="Q21" s="66"/>
      <c r="R21" s="66"/>
      <c r="S21" s="66"/>
      <c r="T21" s="66"/>
      <c r="U21" s="66"/>
      <c r="V21" s="66"/>
      <c r="W21" s="66"/>
      <c r="X21" s="66"/>
    </row>
    <row r="22" spans="1:24" ht="24.75" customHeight="1" thickTop="1" thickBot="1">
      <c r="A22" s="76">
        <v>45190</v>
      </c>
      <c r="B22" s="77"/>
      <c r="C22" s="78"/>
      <c r="D22" s="79"/>
      <c r="E22" s="78"/>
      <c r="F22" s="79">
        <f t="shared" si="0"/>
        <v>0</v>
      </c>
      <c r="G22" s="79"/>
      <c r="H22" s="80"/>
      <c r="I22" s="94"/>
      <c r="J22" s="94"/>
      <c r="K22" s="94"/>
      <c r="L22" s="94"/>
      <c r="M22" s="94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</row>
    <row r="23" spans="1:24" ht="24.75" customHeight="1" thickTop="1" thickBot="1">
      <c r="A23" s="76">
        <v>45191</v>
      </c>
      <c r="B23" s="77"/>
      <c r="C23" s="78"/>
      <c r="D23" s="79"/>
      <c r="E23" s="78"/>
      <c r="F23" s="79">
        <f t="shared" si="0"/>
        <v>0</v>
      </c>
      <c r="G23" s="79"/>
      <c r="H23" s="80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</row>
    <row r="24" spans="1:24" ht="24.75" customHeight="1" thickTop="1" thickBot="1">
      <c r="A24" s="76">
        <v>45192</v>
      </c>
      <c r="B24" s="77" t="s">
        <v>198</v>
      </c>
      <c r="C24" s="78">
        <v>0.4375</v>
      </c>
      <c r="D24" s="79">
        <v>1</v>
      </c>
      <c r="E24" s="78">
        <v>0.70833333333333337</v>
      </c>
      <c r="F24" s="79">
        <f t="shared" si="0"/>
        <v>5.5000000000000009</v>
      </c>
      <c r="G24" s="79"/>
      <c r="H24" s="80">
        <v>250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ht="24.75" customHeight="1" thickTop="1" thickBot="1">
      <c r="A25" s="76">
        <v>45193</v>
      </c>
      <c r="B25" s="77"/>
      <c r="C25" s="78"/>
      <c r="D25" s="79"/>
      <c r="E25" s="78"/>
      <c r="F25" s="79">
        <f t="shared" si="0"/>
        <v>0</v>
      </c>
      <c r="G25" s="79"/>
      <c r="H25" s="80"/>
      <c r="I25" s="66"/>
      <c r="J25" s="66"/>
      <c r="K25" s="79">
        <f t="shared" ref="K25" si="1">(J25-$S$12)</f>
        <v>-9</v>
      </c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ht="24.75" customHeight="1" thickTop="1" thickBot="1">
      <c r="A26" s="76">
        <v>45194</v>
      </c>
      <c r="B26" s="77"/>
      <c r="C26" s="78"/>
      <c r="D26" s="79"/>
      <c r="E26" s="78"/>
      <c r="F26" s="79">
        <f t="shared" si="0"/>
        <v>0</v>
      </c>
      <c r="G26" s="79"/>
      <c r="H26" s="80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ht="24.75" customHeight="1" thickTop="1" thickBot="1">
      <c r="A27" s="76">
        <v>45195</v>
      </c>
      <c r="B27" s="77"/>
      <c r="C27" s="78"/>
      <c r="D27" s="79"/>
      <c r="E27" s="78"/>
      <c r="F27" s="79">
        <f t="shared" si="0"/>
        <v>0</v>
      </c>
      <c r="G27" s="79"/>
      <c r="H27" s="80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spans="1:24" ht="24.75" customHeight="1" thickTop="1" thickBot="1">
      <c r="A28" s="76">
        <v>45196</v>
      </c>
      <c r="B28" s="77"/>
      <c r="C28" s="78"/>
      <c r="D28" s="79"/>
      <c r="E28" s="78"/>
      <c r="F28" s="79">
        <f t="shared" si="0"/>
        <v>0</v>
      </c>
      <c r="G28" s="79"/>
      <c r="H28" s="80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24" ht="24.75" customHeight="1" thickTop="1" thickBot="1">
      <c r="A29" s="76">
        <v>45197</v>
      </c>
      <c r="B29" s="77"/>
      <c r="C29" s="78"/>
      <c r="D29" s="79"/>
      <c r="E29" s="78"/>
      <c r="F29" s="79">
        <f t="shared" si="0"/>
        <v>0</v>
      </c>
      <c r="G29" s="79"/>
      <c r="H29" s="80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</row>
    <row r="30" spans="1:24" ht="24.75" customHeight="1" thickTop="1" thickBot="1">
      <c r="A30" s="76">
        <v>45198</v>
      </c>
      <c r="B30" s="77"/>
      <c r="C30" s="78"/>
      <c r="D30" s="79"/>
      <c r="E30" s="78"/>
      <c r="F30" s="79">
        <f t="shared" si="0"/>
        <v>0</v>
      </c>
      <c r="G30" s="79"/>
      <c r="H30" s="80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</row>
    <row r="31" spans="1:24" ht="24.75" customHeight="1" thickTop="1" thickBot="1">
      <c r="A31" s="76">
        <v>45199</v>
      </c>
      <c r="B31" s="77"/>
      <c r="C31" s="78"/>
      <c r="D31" s="79"/>
      <c r="E31" s="78"/>
      <c r="F31" s="79">
        <f t="shared" si="0"/>
        <v>0</v>
      </c>
      <c r="G31" s="79"/>
      <c r="H31" s="80"/>
      <c r="I31" s="87"/>
      <c r="J31" s="66"/>
      <c r="K31" s="66"/>
      <c r="L31" s="66"/>
      <c r="M31" s="66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</row>
    <row r="32" spans="1:24" ht="24.75" customHeight="1" thickTop="1" thickBot="1">
      <c r="A32" s="76"/>
      <c r="B32" s="77"/>
      <c r="C32" s="78"/>
      <c r="D32" s="79"/>
      <c r="E32" s="78"/>
      <c r="F32" s="79">
        <f t="shared" si="0"/>
        <v>0</v>
      </c>
      <c r="G32" s="79"/>
      <c r="H32" s="80"/>
      <c r="I32" s="66"/>
      <c r="J32" s="95"/>
      <c r="K32" s="95"/>
      <c r="L32" s="95"/>
      <c r="M32" s="87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</row>
    <row r="33" spans="1:24" ht="24.75" customHeight="1" thickTop="1" thickBot="1">
      <c r="A33" s="96" t="s">
        <v>30</v>
      </c>
      <c r="B33" s="97"/>
      <c r="C33" s="78"/>
      <c r="D33" s="98" t="s">
        <v>60</v>
      </c>
      <c r="E33" s="99"/>
      <c r="F33" s="331" t="s">
        <v>280</v>
      </c>
      <c r="G33" s="328"/>
      <c r="H33" s="328"/>
      <c r="I33" s="66"/>
      <c r="J33" s="95"/>
      <c r="K33" s="95"/>
      <c r="L33" s="95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</row>
    <row r="34" spans="1:24" ht="24.75" customHeight="1" thickTop="1">
      <c r="A34" s="93" t="s">
        <v>62</v>
      </c>
      <c r="B34" s="86">
        <f>SUM(B33)</f>
        <v>0</v>
      </c>
      <c r="C34" s="86">
        <f>SUM(H2:H32)</f>
        <v>250</v>
      </c>
      <c r="D34" s="100">
        <f>B36*D36</f>
        <v>0</v>
      </c>
      <c r="E34" s="86"/>
      <c r="F34" s="328"/>
      <c r="G34" s="328"/>
      <c r="H34" s="328"/>
      <c r="I34" s="101"/>
      <c r="J34" s="95"/>
      <c r="K34" s="95"/>
      <c r="L34" s="95"/>
      <c r="M34" s="66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</row>
    <row r="35" spans="1:24" ht="24.75" customHeight="1" thickBot="1">
      <c r="A35" s="102" t="s">
        <v>34</v>
      </c>
      <c r="B35" s="102" t="s">
        <v>52</v>
      </c>
      <c r="C35" s="75" t="s">
        <v>35</v>
      </c>
      <c r="D35" s="75" t="s">
        <v>63</v>
      </c>
      <c r="E35" s="75" t="s">
        <v>36</v>
      </c>
      <c r="F35" s="328"/>
      <c r="G35" s="328"/>
      <c r="H35" s="328"/>
      <c r="I35" s="66"/>
      <c r="J35" s="81"/>
      <c r="K35" s="81"/>
      <c r="L35" s="81"/>
      <c r="M35" s="81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</row>
    <row r="36" spans="1:24" ht="24.75" customHeight="1" thickBot="1">
      <c r="A36" s="103">
        <f>SUM(F2:F32)</f>
        <v>5.5000000000000009</v>
      </c>
      <c r="B36" s="103">
        <f>SUM(G2:G32)</f>
        <v>0</v>
      </c>
      <c r="C36" s="80">
        <f>Puntoret!E26</f>
        <v>50</v>
      </c>
      <c r="D36" s="80">
        <f>SUM(C36+S10)</f>
        <v>100</v>
      </c>
      <c r="E36" s="80">
        <f>A36*C36+C34+D34-B34</f>
        <v>525</v>
      </c>
      <c r="F36" s="329"/>
      <c r="G36" s="329"/>
      <c r="H36" s="329"/>
      <c r="I36" s="66"/>
      <c r="J36" s="104"/>
      <c r="K36" s="104"/>
      <c r="L36" s="104"/>
      <c r="M36" s="83"/>
      <c r="N36" s="95"/>
      <c r="O36" s="66"/>
      <c r="P36" s="66"/>
      <c r="Q36" s="66"/>
      <c r="R36" s="66"/>
      <c r="S36" s="66"/>
      <c r="T36" s="66"/>
      <c r="U36" s="66"/>
      <c r="V36" s="66"/>
      <c r="W36" s="66"/>
      <c r="X36" s="66"/>
    </row>
    <row r="37" spans="1:24" ht="24.75" customHeight="1" thickTop="1">
      <c r="A37" s="93"/>
      <c r="B37" s="86"/>
      <c r="C37" s="87"/>
      <c r="D37" s="93"/>
      <c r="E37" s="87"/>
      <c r="F37" s="66"/>
      <c r="G37" s="66"/>
      <c r="H37" s="66"/>
      <c r="I37" s="66"/>
      <c r="J37" s="83"/>
      <c r="K37" s="83"/>
      <c r="L37" s="83"/>
      <c r="M37" s="83"/>
      <c r="N37" s="83"/>
      <c r="O37" s="81"/>
      <c r="P37" s="81"/>
      <c r="Q37" s="81"/>
      <c r="R37" s="66"/>
      <c r="S37" s="66"/>
      <c r="T37" s="66"/>
      <c r="U37" s="66"/>
      <c r="V37" s="66"/>
      <c r="W37" s="66"/>
      <c r="X37" s="66"/>
    </row>
    <row r="38" spans="1:24" ht="24.75" customHeight="1">
      <c r="A38" s="105"/>
      <c r="B38" s="105"/>
      <c r="C38" s="106"/>
      <c r="D38" s="93"/>
      <c r="E38" s="87"/>
      <c r="F38" s="105"/>
      <c r="G38" s="66"/>
      <c r="H38" s="66"/>
      <c r="I38" s="66"/>
      <c r="J38" s="104"/>
      <c r="K38" s="104"/>
      <c r="L38" s="104"/>
      <c r="M38" s="104"/>
      <c r="N38" s="104"/>
      <c r="O38" s="104"/>
      <c r="P38" s="104"/>
      <c r="Q38" s="83"/>
      <c r="R38" s="66"/>
      <c r="S38" s="66"/>
      <c r="T38" s="66"/>
      <c r="U38" s="66"/>
      <c r="V38" s="66"/>
      <c r="W38" s="66"/>
      <c r="X38" s="66"/>
    </row>
    <row r="39" spans="1:24" ht="24.75" customHeight="1">
      <c r="A39" s="66"/>
      <c r="B39" s="66"/>
      <c r="C39" s="87"/>
      <c r="D39" s="93"/>
      <c r="E39" s="87"/>
      <c r="F39" s="101"/>
      <c r="G39" s="66"/>
      <c r="H39" s="66"/>
      <c r="I39" s="66"/>
      <c r="J39" s="104"/>
      <c r="K39" s="104"/>
      <c r="L39" s="83"/>
      <c r="M39" s="83"/>
      <c r="N39" s="104"/>
      <c r="O39" s="104"/>
      <c r="P39" s="104"/>
      <c r="Q39" s="81"/>
      <c r="R39" s="66"/>
      <c r="S39" s="66"/>
      <c r="T39" s="66"/>
      <c r="U39" s="66"/>
      <c r="V39" s="66"/>
      <c r="W39" s="66"/>
      <c r="X39" s="66"/>
    </row>
    <row r="40" spans="1:24" ht="24.75" customHeight="1">
      <c r="A40" s="66"/>
      <c r="B40" s="66"/>
      <c r="C40" s="87"/>
      <c r="D40" s="93"/>
      <c r="E40" s="87"/>
      <c r="F40" s="87"/>
      <c r="G40" s="66"/>
      <c r="H40" s="66"/>
      <c r="I40" s="66"/>
      <c r="J40" s="83"/>
      <c r="K40" s="83"/>
      <c r="L40" s="104"/>
      <c r="M40" s="104"/>
      <c r="N40" s="104"/>
      <c r="O40" s="104"/>
      <c r="P40" s="104"/>
      <c r="Q40" s="81"/>
      <c r="R40" s="66"/>
      <c r="S40" s="66"/>
      <c r="T40" s="66"/>
      <c r="U40" s="66"/>
      <c r="V40" s="66"/>
      <c r="W40" s="66"/>
      <c r="X40" s="66"/>
    </row>
    <row r="41" spans="1:24" ht="24.75" customHeight="1">
      <c r="A41" s="66"/>
      <c r="B41" s="66"/>
      <c r="C41" s="87"/>
      <c r="D41" s="93"/>
      <c r="E41" s="87"/>
      <c r="F41" s="87"/>
      <c r="G41" s="66"/>
      <c r="H41" s="66"/>
      <c r="I41" s="66"/>
      <c r="J41" s="104"/>
      <c r="K41" s="104"/>
      <c r="L41" s="104"/>
      <c r="M41" s="104"/>
      <c r="N41" s="104"/>
      <c r="O41" s="81"/>
      <c r="P41" s="66"/>
      <c r="Q41" s="66"/>
      <c r="R41" s="66"/>
      <c r="S41" s="66"/>
      <c r="T41" s="66"/>
      <c r="U41" s="66"/>
      <c r="V41" s="66"/>
      <c r="W41" s="66"/>
      <c r="X41" s="66"/>
    </row>
    <row r="42" spans="1:24" ht="24.75" customHeight="1">
      <c r="A42" s="66"/>
      <c r="B42" s="66"/>
      <c r="C42" s="87"/>
      <c r="D42" s="93"/>
      <c r="E42" s="87"/>
      <c r="F42" s="87"/>
      <c r="G42" s="66"/>
      <c r="H42" s="66"/>
      <c r="I42" s="66"/>
      <c r="J42" s="104"/>
      <c r="K42" s="104"/>
      <c r="L42" s="104"/>
      <c r="M42" s="83"/>
      <c r="N42" s="83"/>
      <c r="O42" s="81"/>
      <c r="P42" s="81"/>
      <c r="Q42" s="66"/>
      <c r="R42" s="66"/>
      <c r="S42" s="66"/>
      <c r="T42" s="66"/>
      <c r="U42" s="66"/>
      <c r="V42" s="66"/>
      <c r="W42" s="66"/>
      <c r="X42" s="66"/>
    </row>
    <row r="43" spans="1:24" ht="24.75" customHeight="1">
      <c r="A43" s="66"/>
      <c r="B43" s="66"/>
      <c r="C43" s="87"/>
      <c r="D43" s="93"/>
      <c r="E43" s="87"/>
      <c r="F43" s="87"/>
      <c r="G43" s="66"/>
      <c r="H43" s="66"/>
      <c r="I43" s="66"/>
      <c r="J43" s="104"/>
      <c r="K43" s="104"/>
      <c r="L43" s="104"/>
      <c r="M43" s="104"/>
      <c r="N43" s="104"/>
      <c r="O43" s="104"/>
      <c r="P43" s="83"/>
      <c r="Q43" s="66"/>
      <c r="R43" s="66"/>
      <c r="S43" s="66"/>
      <c r="T43" s="66"/>
      <c r="U43" s="66"/>
      <c r="V43" s="66"/>
      <c r="W43" s="66"/>
      <c r="X43" s="66"/>
    </row>
    <row r="44" spans="1:24" ht="24.75" customHeight="1">
      <c r="A44" s="66"/>
      <c r="B44" s="66"/>
      <c r="C44" s="87"/>
      <c r="D44" s="93"/>
      <c r="E44" s="87"/>
      <c r="F44" s="87"/>
      <c r="G44" s="66"/>
      <c r="H44" s="66"/>
      <c r="I44" s="66"/>
      <c r="J44" s="66"/>
      <c r="K44" s="66"/>
      <c r="L44" s="66"/>
      <c r="M44" s="104"/>
      <c r="N44" s="104"/>
      <c r="O44" s="104"/>
      <c r="P44" s="81"/>
      <c r="Q44" s="66"/>
      <c r="R44" s="66"/>
      <c r="S44" s="66"/>
      <c r="T44" s="66"/>
      <c r="U44" s="66"/>
      <c r="V44" s="66"/>
      <c r="W44" s="66"/>
      <c r="X44" s="66"/>
    </row>
    <row r="45" spans="1:24" ht="24.75" customHeight="1">
      <c r="A45" s="66"/>
      <c r="B45" s="66"/>
      <c r="C45" s="87"/>
      <c r="D45" s="93"/>
      <c r="E45" s="87"/>
      <c r="F45" s="87"/>
      <c r="G45" s="66"/>
      <c r="H45" s="66"/>
      <c r="I45" s="66"/>
      <c r="J45" s="66"/>
      <c r="K45" s="66"/>
      <c r="L45" s="66"/>
      <c r="M45" s="104"/>
      <c r="N45" s="104"/>
      <c r="O45" s="104"/>
      <c r="P45" s="81"/>
      <c r="Q45" s="66"/>
      <c r="R45" s="66"/>
      <c r="S45" s="66"/>
      <c r="T45" s="66"/>
      <c r="U45" s="66"/>
      <c r="V45" s="66"/>
      <c r="W45" s="66"/>
      <c r="X45" s="66"/>
    </row>
    <row r="46" spans="1:24" ht="24.75" customHeight="1">
      <c r="A46" s="66"/>
      <c r="B46" s="66"/>
      <c r="C46" s="87"/>
      <c r="D46" s="93"/>
      <c r="E46" s="87"/>
      <c r="F46" s="87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</row>
    <row r="47" spans="1:24" ht="24.75" customHeight="1">
      <c r="A47" s="66"/>
      <c r="B47" s="66"/>
      <c r="C47" s="87"/>
      <c r="D47" s="93"/>
      <c r="E47" s="87"/>
      <c r="F47" s="87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</row>
    <row r="48" spans="1:24" ht="24.75" customHeight="1">
      <c r="A48" s="66"/>
      <c r="B48" s="66"/>
      <c r="C48" s="87"/>
      <c r="D48" s="93"/>
      <c r="E48" s="87"/>
      <c r="F48" s="87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4" ht="24.75" customHeight="1">
      <c r="A49" s="66"/>
      <c r="B49" s="66"/>
      <c r="C49" s="87"/>
      <c r="D49" s="93"/>
      <c r="E49" s="87"/>
      <c r="F49" s="87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</row>
    <row r="50" spans="1:24" ht="24.75" customHeight="1">
      <c r="A50" s="66"/>
      <c r="B50" s="66"/>
      <c r="C50" s="87"/>
      <c r="D50" s="93"/>
      <c r="E50" s="87"/>
      <c r="F50" s="87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4" ht="24.75" customHeight="1">
      <c r="A51" s="66"/>
      <c r="B51" s="66"/>
      <c r="C51" s="87"/>
      <c r="D51" s="93"/>
      <c r="E51" s="87"/>
      <c r="F51" s="87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4" ht="24.75" customHeight="1">
      <c r="A52" s="66"/>
      <c r="B52" s="66"/>
      <c r="C52" s="87"/>
      <c r="D52" s="93"/>
      <c r="E52" s="87"/>
      <c r="F52" s="87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4" ht="24.75" customHeight="1">
      <c r="A53" s="66"/>
      <c r="B53" s="66"/>
      <c r="C53" s="87"/>
      <c r="D53" s="93"/>
      <c r="E53" s="87"/>
      <c r="F53" s="87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</row>
    <row r="54" spans="1:24" ht="24.75" customHeight="1">
      <c r="A54" s="66"/>
      <c r="B54" s="66"/>
      <c r="C54" s="87"/>
      <c r="D54" s="93"/>
      <c r="E54" s="87"/>
      <c r="F54" s="87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4" ht="24.75" customHeight="1">
      <c r="A55" s="87"/>
      <c r="B55" s="87"/>
      <c r="C55" s="87"/>
      <c r="D55" s="93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</row>
    <row r="56" spans="1:24" ht="24.75" customHeight="1">
      <c r="A56" s="87"/>
      <c r="B56" s="87"/>
      <c r="C56" s="87"/>
      <c r="D56" s="93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</row>
    <row r="57" spans="1:24" ht="24.75" customHeight="1">
      <c r="A57" s="87"/>
      <c r="B57" s="87"/>
      <c r="C57" s="87"/>
      <c r="D57" s="93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</row>
    <row r="58" spans="1:24" ht="24.75" customHeight="1">
      <c r="A58" s="87"/>
      <c r="B58" s="87"/>
      <c r="C58" s="87"/>
      <c r="D58" s="93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</row>
    <row r="59" spans="1:24" ht="24.75" customHeight="1">
      <c r="A59" s="87"/>
      <c r="B59" s="87"/>
      <c r="C59" s="87"/>
      <c r="D59" s="93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</row>
    <row r="60" spans="1:24" ht="24.75" customHeight="1">
      <c r="A60" s="87"/>
      <c r="B60" s="87"/>
      <c r="C60" s="87"/>
      <c r="D60" s="93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</row>
    <row r="61" spans="1:24" ht="24.75" customHeight="1">
      <c r="A61" s="87"/>
      <c r="B61" s="87"/>
      <c r="C61" s="87"/>
      <c r="D61" s="93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</row>
    <row r="62" spans="1:24" ht="24.75" customHeight="1">
      <c r="A62" s="87"/>
      <c r="B62" s="87"/>
      <c r="C62" s="87"/>
      <c r="D62" s="93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</row>
    <row r="63" spans="1:24" ht="24.75" customHeight="1">
      <c r="A63" s="87"/>
      <c r="B63" s="87"/>
      <c r="C63" s="87"/>
      <c r="D63" s="9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</row>
    <row r="64" spans="1:24" ht="24.75" customHeight="1">
      <c r="A64" s="87"/>
      <c r="B64" s="87"/>
      <c r="C64" s="87"/>
      <c r="D64" s="93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</row>
    <row r="65" spans="1:24" ht="24.75" customHeight="1">
      <c r="A65" s="87"/>
      <c r="B65" s="87"/>
      <c r="C65" s="87"/>
      <c r="D65" s="93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</row>
    <row r="66" spans="1:24" ht="24.75" customHeight="1">
      <c r="A66" s="87"/>
      <c r="B66" s="87"/>
      <c r="C66" s="87"/>
      <c r="D66" s="93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</row>
    <row r="67" spans="1:24" ht="24.75" customHeight="1">
      <c r="A67" s="87"/>
      <c r="B67" s="87"/>
      <c r="C67" s="87"/>
      <c r="D67" s="93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</row>
    <row r="68" spans="1:24" ht="24.75" customHeight="1">
      <c r="A68" s="87"/>
      <c r="B68" s="87"/>
      <c r="C68" s="87"/>
      <c r="D68" s="93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</row>
    <row r="69" spans="1:24" ht="24.75" customHeight="1">
      <c r="A69" s="87"/>
      <c r="B69" s="87"/>
      <c r="C69" s="87"/>
      <c r="D69" s="93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</row>
    <row r="70" spans="1:24" ht="24.75" customHeight="1">
      <c r="A70" s="87"/>
      <c r="B70" s="87"/>
      <c r="C70" s="87"/>
      <c r="D70" s="93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</row>
    <row r="71" spans="1:24" ht="24.75" customHeight="1">
      <c r="A71" s="87"/>
      <c r="B71" s="87"/>
      <c r="C71" s="87"/>
      <c r="D71" s="93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</row>
    <row r="72" spans="1:24" ht="24.75" customHeight="1">
      <c r="A72" s="87"/>
      <c r="B72" s="87"/>
      <c r="C72" s="87"/>
      <c r="D72" s="93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</row>
    <row r="73" spans="1:24" ht="24.75" customHeight="1">
      <c r="A73" s="87"/>
      <c r="B73" s="87"/>
      <c r="C73" s="87"/>
      <c r="D73" s="93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</row>
    <row r="74" spans="1:24" ht="24.75" customHeight="1">
      <c r="A74" s="87"/>
      <c r="B74" s="87"/>
      <c r="C74" s="87"/>
      <c r="D74" s="93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</row>
    <row r="75" spans="1:24" ht="24.75" customHeight="1">
      <c r="A75" s="87"/>
      <c r="B75" s="87"/>
      <c r="C75" s="87"/>
      <c r="D75" s="93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</row>
    <row r="76" spans="1:24" ht="24.75" customHeight="1">
      <c r="A76" s="87"/>
      <c r="B76" s="87"/>
      <c r="C76" s="87"/>
      <c r="D76" s="93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</row>
    <row r="77" spans="1:24" ht="24.75" customHeight="1">
      <c r="A77" s="87"/>
      <c r="B77" s="87"/>
      <c r="C77" s="87"/>
      <c r="D77" s="93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</row>
    <row r="78" spans="1:24" ht="24.75" customHeight="1">
      <c r="A78" s="87"/>
      <c r="B78" s="87"/>
      <c r="C78" s="87"/>
      <c r="D78" s="93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</row>
    <row r="79" spans="1:24" ht="24.75" customHeight="1">
      <c r="A79" s="87"/>
      <c r="B79" s="87"/>
      <c r="C79" s="87"/>
      <c r="D79" s="93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24" ht="24.75" customHeight="1">
      <c r="A80" s="87"/>
      <c r="B80" s="87"/>
      <c r="C80" s="87"/>
      <c r="D80" s="93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</row>
    <row r="81" spans="1:24" ht="24.75" customHeight="1">
      <c r="A81" s="87"/>
      <c r="B81" s="87"/>
      <c r="C81" s="87"/>
      <c r="D81" s="93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</row>
    <row r="82" spans="1:24" ht="24.75" customHeight="1">
      <c r="A82" s="87"/>
      <c r="B82" s="87"/>
      <c r="C82" s="87"/>
      <c r="D82" s="93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</row>
    <row r="83" spans="1:24" ht="24.75" customHeight="1">
      <c r="A83" s="66"/>
      <c r="B83" s="66"/>
      <c r="C83" s="87"/>
      <c r="D83" s="93"/>
      <c r="E83" s="87"/>
      <c r="F83" s="87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</row>
    <row r="84" spans="1:24" ht="24.75" customHeight="1">
      <c r="A84" s="66"/>
      <c r="B84" s="66"/>
      <c r="C84" s="87"/>
      <c r="D84" s="93"/>
      <c r="E84" s="87"/>
      <c r="F84" s="87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</row>
    <row r="85" spans="1:24" ht="24.75" customHeight="1">
      <c r="A85" s="101"/>
      <c r="B85" s="107"/>
      <c r="C85" s="108"/>
      <c r="D85" s="109"/>
      <c r="E85" s="87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</row>
    <row r="86" spans="1:24" ht="24.75" customHeight="1">
      <c r="A86" s="66"/>
      <c r="B86" s="66"/>
      <c r="C86" s="87"/>
      <c r="D86" s="93"/>
      <c r="E86" s="87"/>
      <c r="F86" s="87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</row>
    <row r="87" spans="1:24" ht="24.75" customHeight="1">
      <c r="A87" s="66"/>
      <c r="B87" s="66"/>
      <c r="C87" s="87"/>
      <c r="D87" s="93"/>
      <c r="E87" s="87"/>
      <c r="F87" s="87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</row>
    <row r="88" spans="1:24" ht="24.75" customHeight="1">
      <c r="A88" s="66"/>
      <c r="B88" s="66"/>
      <c r="C88" s="87"/>
      <c r="D88" s="93"/>
      <c r="E88" s="87"/>
      <c r="F88" s="87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</row>
    <row r="89" spans="1:24" ht="24.75" customHeight="1">
      <c r="A89" s="66"/>
      <c r="B89" s="66"/>
      <c r="C89" s="87"/>
      <c r="D89" s="93"/>
      <c r="E89" s="87"/>
      <c r="F89" s="87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</row>
    <row r="90" spans="1:24" ht="24.75" customHeight="1">
      <c r="A90" s="66"/>
      <c r="B90" s="66"/>
      <c r="C90" s="87"/>
      <c r="D90" s="93"/>
      <c r="E90" s="87"/>
      <c r="F90" s="87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</row>
    <row r="91" spans="1:24" ht="24.75" customHeight="1">
      <c r="A91" s="66"/>
      <c r="B91" s="66"/>
      <c r="C91" s="87"/>
      <c r="D91" s="93"/>
      <c r="E91" s="87"/>
      <c r="F91" s="87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</row>
    <row r="92" spans="1:24" ht="24.75" customHeight="1">
      <c r="A92" s="66"/>
      <c r="B92" s="66"/>
      <c r="C92" s="87"/>
      <c r="D92" s="93"/>
      <c r="E92" s="87"/>
      <c r="F92" s="87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</row>
    <row r="93" spans="1:24" ht="24.75" customHeight="1">
      <c r="A93" s="66"/>
      <c r="B93" s="66"/>
      <c r="C93" s="87"/>
      <c r="D93" s="93"/>
      <c r="E93" s="87"/>
      <c r="F93" s="87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</row>
    <row r="94" spans="1:24" ht="24.75" customHeight="1">
      <c r="A94" s="66"/>
      <c r="B94" s="66"/>
      <c r="C94" s="87"/>
      <c r="D94" s="93"/>
      <c r="E94" s="87"/>
      <c r="F94" s="87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</row>
    <row r="95" spans="1:24" ht="24.75" customHeight="1">
      <c r="A95" s="66"/>
      <c r="B95" s="66"/>
      <c r="C95" s="87"/>
      <c r="D95" s="93"/>
      <c r="E95" s="87"/>
      <c r="F95" s="87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</row>
    <row r="96" spans="1:24" ht="24.75" customHeight="1">
      <c r="A96" s="66"/>
      <c r="B96" s="66"/>
      <c r="C96" s="87"/>
      <c r="D96" s="93"/>
      <c r="E96" s="87"/>
      <c r="F96" s="87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</row>
    <row r="97" spans="1:24" ht="24.75" customHeight="1">
      <c r="A97" s="66"/>
      <c r="B97" s="66"/>
      <c r="C97" s="87"/>
      <c r="D97" s="93"/>
      <c r="E97" s="87"/>
      <c r="F97" s="87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</row>
    <row r="98" spans="1:24" ht="24.75" customHeight="1">
      <c r="A98" s="66"/>
      <c r="B98" s="66"/>
      <c r="C98" s="87"/>
      <c r="D98" s="93"/>
      <c r="E98" s="87"/>
      <c r="F98" s="87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</row>
    <row r="99" spans="1:24" ht="24.75" customHeight="1">
      <c r="A99" s="66"/>
      <c r="B99" s="66"/>
      <c r="C99" s="87"/>
      <c r="D99" s="93"/>
      <c r="E99" s="87"/>
      <c r="F99" s="87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</row>
    <row r="100" spans="1:24" ht="24.75" customHeight="1">
      <c r="A100" s="66"/>
      <c r="B100" s="66"/>
      <c r="C100" s="87"/>
      <c r="D100" s="93"/>
      <c r="E100" s="87"/>
      <c r="F100" s="87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</row>
    <row r="101" spans="1:24" ht="24.75" customHeight="1">
      <c r="A101" s="66"/>
      <c r="B101" s="66"/>
      <c r="C101" s="87"/>
      <c r="D101" s="93"/>
      <c r="E101" s="87"/>
      <c r="F101" s="87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</row>
    <row r="102" spans="1:24" ht="24.75" customHeight="1">
      <c r="A102" s="66"/>
      <c r="B102" s="66"/>
      <c r="C102" s="87"/>
      <c r="D102" s="93"/>
      <c r="E102" s="87"/>
      <c r="F102" s="87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</row>
    <row r="103" spans="1:24" ht="24.75" customHeight="1">
      <c r="A103" s="66"/>
      <c r="B103" s="66"/>
      <c r="C103" s="87"/>
      <c r="D103" s="93"/>
      <c r="E103" s="87"/>
      <c r="F103" s="87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</row>
    <row r="104" spans="1:24" ht="24.75" customHeight="1">
      <c r="A104" s="66"/>
      <c r="B104" s="66"/>
      <c r="C104" s="87"/>
      <c r="D104" s="93"/>
      <c r="E104" s="87"/>
      <c r="F104" s="87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</row>
    <row r="105" spans="1:24" ht="24.75" customHeight="1">
      <c r="A105" s="66"/>
      <c r="B105" s="66"/>
      <c r="C105" s="87"/>
      <c r="D105" s="93"/>
      <c r="E105" s="87"/>
      <c r="F105" s="87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</row>
    <row r="106" spans="1:24" ht="24.75" customHeight="1">
      <c r="A106" s="66"/>
      <c r="B106" s="66"/>
      <c r="C106" s="87"/>
      <c r="D106" s="93"/>
      <c r="E106" s="87"/>
      <c r="F106" s="87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</row>
    <row r="107" spans="1:24" ht="24.75" customHeight="1">
      <c r="A107" s="66"/>
      <c r="B107" s="66"/>
      <c r="C107" s="87"/>
      <c r="D107" s="93"/>
      <c r="E107" s="87"/>
      <c r="F107" s="87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</row>
    <row r="108" spans="1:24" ht="24.75" customHeight="1">
      <c r="A108" s="66"/>
      <c r="B108" s="66"/>
      <c r="C108" s="87"/>
      <c r="D108" s="93"/>
      <c r="E108" s="87"/>
      <c r="F108" s="87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</row>
    <row r="109" spans="1:24" ht="24.75" customHeight="1">
      <c r="A109" s="66"/>
      <c r="B109" s="66"/>
      <c r="C109" s="87"/>
      <c r="D109" s="93"/>
      <c r="E109" s="87"/>
      <c r="F109" s="87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</row>
    <row r="110" spans="1:24" ht="24.75" customHeight="1">
      <c r="A110" s="66"/>
      <c r="B110" s="66"/>
      <c r="C110" s="87"/>
      <c r="D110" s="93"/>
      <c r="E110" s="87"/>
      <c r="F110" s="87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</row>
    <row r="111" spans="1:24" ht="24.75" customHeight="1">
      <c r="A111" s="66"/>
      <c r="B111" s="66"/>
      <c r="C111" s="87"/>
      <c r="D111" s="93"/>
      <c r="E111" s="87"/>
      <c r="F111" s="87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</row>
    <row r="112" spans="1:24" ht="24.75" customHeight="1">
      <c r="A112" s="66"/>
      <c r="B112" s="66"/>
      <c r="C112" s="87"/>
      <c r="D112" s="93"/>
      <c r="E112" s="87"/>
      <c r="F112" s="87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</row>
    <row r="113" spans="1:24" ht="24.75" customHeight="1">
      <c r="A113" s="66"/>
      <c r="B113" s="66"/>
      <c r="C113" s="87"/>
      <c r="D113" s="93"/>
      <c r="E113" s="87"/>
      <c r="F113" s="87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</row>
    <row r="114" spans="1:24" ht="24.75" customHeight="1">
      <c r="A114" s="66"/>
      <c r="B114" s="66"/>
      <c r="C114" s="87"/>
      <c r="D114" s="93"/>
      <c r="E114" s="87"/>
      <c r="F114" s="87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</row>
    <row r="115" spans="1:24" ht="24.75" customHeight="1">
      <c r="A115" s="66"/>
      <c r="B115" s="66"/>
      <c r="C115" s="87"/>
      <c r="D115" s="93"/>
      <c r="E115" s="87"/>
      <c r="F115" s="87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</row>
    <row r="116" spans="1:24" ht="24.75" customHeight="1">
      <c r="A116" s="66"/>
      <c r="B116" s="66"/>
      <c r="C116" s="87"/>
      <c r="D116" s="93"/>
      <c r="E116" s="87"/>
      <c r="F116" s="87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</row>
    <row r="117" spans="1:24" ht="24.75" customHeight="1">
      <c r="A117" s="66"/>
      <c r="B117" s="66"/>
      <c r="C117" s="87"/>
      <c r="D117" s="93"/>
      <c r="E117" s="87"/>
      <c r="F117" s="87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</row>
    <row r="118" spans="1:24" ht="24.75" customHeight="1">
      <c r="A118" s="66"/>
      <c r="B118" s="66"/>
      <c r="C118" s="87"/>
      <c r="D118" s="93"/>
      <c r="E118" s="87"/>
      <c r="F118" s="87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</row>
    <row r="119" spans="1:24" ht="24.75" customHeight="1">
      <c r="A119" s="66"/>
      <c r="B119" s="66"/>
      <c r="C119" s="87"/>
      <c r="D119" s="93"/>
      <c r="E119" s="87"/>
      <c r="F119" s="87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</row>
    <row r="120" spans="1:24" ht="24.75" customHeight="1">
      <c r="A120" s="66"/>
      <c r="B120" s="66"/>
      <c r="C120" s="87"/>
      <c r="D120" s="93"/>
      <c r="E120" s="87"/>
      <c r="F120" s="87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</row>
    <row r="121" spans="1:24" ht="24.75" customHeight="1">
      <c r="A121" s="66"/>
      <c r="B121" s="66"/>
      <c r="C121" s="87"/>
      <c r="D121" s="93"/>
      <c r="E121" s="87"/>
      <c r="F121" s="87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</row>
    <row r="122" spans="1:24" ht="24.75" customHeight="1">
      <c r="A122" s="66"/>
      <c r="B122" s="66"/>
      <c r="C122" s="87"/>
      <c r="D122" s="93"/>
      <c r="E122" s="87"/>
      <c r="F122" s="87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</row>
    <row r="123" spans="1:24" ht="24.75" customHeight="1">
      <c r="A123" s="66"/>
      <c r="B123" s="66"/>
      <c r="C123" s="87"/>
      <c r="D123" s="93"/>
      <c r="E123" s="87"/>
      <c r="F123" s="87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</row>
    <row r="124" spans="1:24" ht="24.75" customHeight="1">
      <c r="A124" s="66"/>
      <c r="B124" s="66"/>
      <c r="C124" s="87"/>
      <c r="D124" s="93"/>
      <c r="E124" s="87"/>
      <c r="F124" s="87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</row>
    <row r="125" spans="1:24" ht="24.75" customHeight="1">
      <c r="A125" s="66"/>
      <c r="B125" s="66"/>
      <c r="C125" s="87"/>
      <c r="D125" s="93"/>
      <c r="E125" s="87"/>
      <c r="F125" s="87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</row>
    <row r="126" spans="1:24" ht="24.75" customHeight="1">
      <c r="A126" s="66"/>
      <c r="B126" s="66"/>
      <c r="C126" s="87"/>
      <c r="D126" s="93"/>
      <c r="E126" s="87"/>
      <c r="F126" s="87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</row>
    <row r="127" spans="1:24" ht="24.75" customHeight="1">
      <c r="A127" s="66"/>
      <c r="B127" s="66"/>
      <c r="C127" s="87"/>
      <c r="D127" s="93"/>
      <c r="E127" s="87"/>
      <c r="F127" s="87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</row>
    <row r="128" spans="1:24" ht="24.75" customHeight="1">
      <c r="A128" s="66"/>
      <c r="B128" s="66"/>
      <c r="C128" s="87"/>
      <c r="D128" s="93"/>
      <c r="E128" s="87"/>
      <c r="F128" s="87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</row>
    <row r="129" spans="1:24" ht="24.75" customHeight="1">
      <c r="A129" s="66"/>
      <c r="B129" s="66"/>
      <c r="C129" s="87"/>
      <c r="D129" s="93"/>
      <c r="E129" s="87"/>
      <c r="F129" s="87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</row>
    <row r="130" spans="1:24" ht="24.75" customHeight="1">
      <c r="A130" s="66"/>
      <c r="B130" s="66"/>
      <c r="C130" s="87"/>
      <c r="D130" s="93"/>
      <c r="E130" s="87"/>
      <c r="F130" s="87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</row>
    <row r="131" spans="1:24" ht="24.75" customHeight="1">
      <c r="A131" s="66"/>
      <c r="B131" s="66"/>
      <c r="C131" s="87"/>
      <c r="D131" s="93"/>
      <c r="E131" s="87"/>
      <c r="F131" s="87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</row>
    <row r="132" spans="1:24" ht="24.75" customHeight="1">
      <c r="A132" s="66"/>
      <c r="B132" s="66"/>
      <c r="C132" s="87"/>
      <c r="D132" s="93"/>
      <c r="E132" s="87"/>
      <c r="F132" s="87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</row>
    <row r="133" spans="1:24" ht="24.75" customHeight="1">
      <c r="A133" s="66"/>
      <c r="B133" s="66"/>
      <c r="C133" s="87"/>
      <c r="D133" s="93"/>
      <c r="E133" s="87"/>
      <c r="F133" s="87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</row>
    <row r="134" spans="1:24" ht="24.75" customHeight="1">
      <c r="A134" s="66"/>
      <c r="B134" s="66"/>
      <c r="C134" s="87"/>
      <c r="D134" s="93"/>
      <c r="E134" s="87"/>
      <c r="F134" s="87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</row>
    <row r="135" spans="1:24" ht="24.75" customHeight="1">
      <c r="A135" s="66"/>
      <c r="B135" s="66"/>
      <c r="C135" s="87"/>
      <c r="D135" s="93"/>
      <c r="E135" s="87"/>
      <c r="F135" s="87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</row>
    <row r="136" spans="1:24" ht="24.75" customHeight="1">
      <c r="A136" s="66"/>
      <c r="B136" s="66"/>
      <c r="C136" s="87"/>
      <c r="D136" s="93"/>
      <c r="E136" s="87"/>
      <c r="F136" s="87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</row>
    <row r="137" spans="1:24" ht="24.75" customHeight="1">
      <c r="A137" s="66"/>
      <c r="B137" s="66"/>
      <c r="C137" s="87"/>
      <c r="D137" s="93"/>
      <c r="E137" s="87"/>
      <c r="F137" s="87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</row>
    <row r="138" spans="1:24" ht="24.75" customHeight="1">
      <c r="A138" s="66"/>
      <c r="B138" s="66"/>
      <c r="C138" s="87"/>
      <c r="D138" s="93"/>
      <c r="E138" s="87"/>
      <c r="F138" s="87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</row>
    <row r="139" spans="1:24" ht="24.75" customHeight="1">
      <c r="A139" s="66"/>
      <c r="B139" s="66"/>
      <c r="C139" s="87"/>
      <c r="D139" s="93"/>
      <c r="E139" s="87"/>
      <c r="F139" s="87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</row>
    <row r="140" spans="1:24" ht="24.75" customHeight="1">
      <c r="A140" s="66"/>
      <c r="B140" s="66"/>
      <c r="C140" s="87"/>
      <c r="D140" s="93"/>
      <c r="E140" s="87"/>
      <c r="F140" s="87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</row>
    <row r="141" spans="1:24" ht="24.75" customHeight="1">
      <c r="A141" s="66"/>
      <c r="B141" s="66"/>
      <c r="C141" s="87"/>
      <c r="D141" s="93"/>
      <c r="E141" s="87"/>
      <c r="F141" s="8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</row>
    <row r="142" spans="1:24" ht="24.75" customHeight="1">
      <c r="A142" s="66"/>
      <c r="B142" s="66"/>
      <c r="C142" s="87"/>
      <c r="D142" s="93"/>
      <c r="E142" s="87"/>
      <c r="F142" s="87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</row>
    <row r="143" spans="1:24" ht="24.75" customHeight="1">
      <c r="A143" s="66"/>
      <c r="B143" s="66"/>
      <c r="C143" s="87"/>
      <c r="D143" s="93"/>
      <c r="E143" s="87"/>
      <c r="F143" s="87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</row>
    <row r="144" spans="1:24" ht="24.75" customHeight="1">
      <c r="A144" s="66"/>
      <c r="B144" s="66"/>
      <c r="C144" s="87"/>
      <c r="D144" s="93"/>
      <c r="E144" s="87"/>
      <c r="F144" s="87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</row>
    <row r="145" spans="1:24" ht="24.75" customHeight="1">
      <c r="A145" s="66"/>
      <c r="B145" s="66"/>
      <c r="C145" s="87"/>
      <c r="D145" s="93"/>
      <c r="E145" s="87"/>
      <c r="F145" s="87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</row>
    <row r="146" spans="1:24" ht="24.75" customHeight="1">
      <c r="A146" s="66"/>
      <c r="B146" s="66"/>
      <c r="C146" s="87"/>
      <c r="D146" s="93"/>
      <c r="E146" s="87"/>
      <c r="F146" s="87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</row>
    <row r="147" spans="1:24" ht="24.75" customHeight="1">
      <c r="A147" s="66"/>
      <c r="B147" s="66"/>
      <c r="C147" s="87"/>
      <c r="D147" s="93"/>
      <c r="E147" s="87"/>
      <c r="F147" s="87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</row>
    <row r="148" spans="1:24" ht="24.75" customHeight="1">
      <c r="A148" s="66"/>
      <c r="B148" s="66"/>
      <c r="C148" s="87"/>
      <c r="D148" s="93"/>
      <c r="E148" s="87"/>
      <c r="F148" s="87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</row>
    <row r="149" spans="1:24" ht="24.75" customHeight="1">
      <c r="A149" s="66"/>
      <c r="B149" s="66"/>
      <c r="C149" s="87"/>
      <c r="D149" s="93"/>
      <c r="E149" s="87"/>
      <c r="F149" s="87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</row>
    <row r="150" spans="1:24" ht="24.75" customHeight="1">
      <c r="A150" s="66"/>
      <c r="B150" s="66"/>
      <c r="C150" s="87"/>
      <c r="D150" s="93"/>
      <c r="E150" s="87"/>
      <c r="F150" s="87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</row>
    <row r="151" spans="1:24" ht="24.75" customHeight="1">
      <c r="A151" s="66"/>
      <c r="B151" s="66"/>
      <c r="C151" s="87"/>
      <c r="D151" s="93"/>
      <c r="E151" s="87"/>
      <c r="F151" s="87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</row>
    <row r="152" spans="1:24" ht="24.75" customHeight="1">
      <c r="A152" s="66"/>
      <c r="B152" s="66"/>
      <c r="C152" s="87"/>
      <c r="D152" s="93"/>
      <c r="E152" s="87"/>
      <c r="F152" s="87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</row>
    <row r="153" spans="1:24" ht="24.75" customHeight="1">
      <c r="A153" s="66"/>
      <c r="B153" s="66"/>
      <c r="C153" s="87"/>
      <c r="D153" s="93"/>
      <c r="E153" s="87"/>
      <c r="F153" s="87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</row>
    <row r="154" spans="1:24" ht="24.75" customHeight="1">
      <c r="A154" s="66"/>
      <c r="B154" s="66"/>
      <c r="C154" s="87"/>
      <c r="D154" s="93"/>
      <c r="E154" s="87"/>
      <c r="F154" s="87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</row>
    <row r="155" spans="1:24" ht="24.75" customHeight="1">
      <c r="A155" s="66"/>
      <c r="B155" s="66"/>
      <c r="C155" s="87"/>
      <c r="D155" s="93"/>
      <c r="E155" s="87"/>
      <c r="F155" s="87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</row>
    <row r="156" spans="1:24" ht="24.75" customHeight="1">
      <c r="A156" s="66"/>
      <c r="B156" s="66"/>
      <c r="C156" s="87"/>
      <c r="D156" s="93"/>
      <c r="E156" s="87"/>
      <c r="F156" s="87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</row>
    <row r="157" spans="1:24" ht="24.75" customHeight="1">
      <c r="A157" s="66"/>
      <c r="B157" s="66"/>
      <c r="C157" s="87"/>
      <c r="D157" s="93"/>
      <c r="E157" s="87"/>
      <c r="F157" s="87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</row>
    <row r="158" spans="1:24" ht="24.75" customHeight="1">
      <c r="A158" s="66"/>
      <c r="B158" s="66"/>
      <c r="C158" s="87"/>
      <c r="D158" s="93"/>
      <c r="E158" s="87"/>
      <c r="F158" s="87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</row>
    <row r="159" spans="1:24" ht="24.75" customHeight="1">
      <c r="A159" s="66"/>
      <c r="B159" s="66"/>
      <c r="C159" s="87"/>
      <c r="D159" s="93"/>
      <c r="E159" s="87"/>
      <c r="F159" s="87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</row>
    <row r="160" spans="1:24" ht="24.75" customHeight="1">
      <c r="A160" s="66"/>
      <c r="B160" s="66"/>
      <c r="C160" s="87"/>
      <c r="D160" s="93"/>
      <c r="E160" s="87"/>
      <c r="F160" s="87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</row>
    <row r="161" spans="1:24" ht="24.75" customHeight="1">
      <c r="A161" s="66"/>
      <c r="B161" s="66"/>
      <c r="C161" s="87"/>
      <c r="D161" s="93"/>
      <c r="E161" s="87"/>
      <c r="F161" s="87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</row>
    <row r="162" spans="1:24" ht="24.75" customHeight="1">
      <c r="A162" s="66"/>
      <c r="B162" s="66"/>
      <c r="C162" s="87"/>
      <c r="D162" s="93"/>
      <c r="E162" s="87"/>
      <c r="F162" s="87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</row>
    <row r="163" spans="1:24" ht="24.75" customHeight="1">
      <c r="A163" s="66"/>
      <c r="B163" s="66"/>
      <c r="C163" s="87"/>
      <c r="D163" s="93"/>
      <c r="E163" s="87"/>
      <c r="F163" s="87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</row>
    <row r="164" spans="1:24" ht="24.75" customHeight="1">
      <c r="A164" s="66"/>
      <c r="B164" s="66"/>
      <c r="C164" s="87"/>
      <c r="D164" s="93"/>
      <c r="E164" s="87"/>
      <c r="F164" s="87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</row>
    <row r="165" spans="1:24" ht="24.75" customHeight="1">
      <c r="A165" s="66"/>
      <c r="B165" s="66"/>
      <c r="C165" s="87"/>
      <c r="D165" s="93"/>
      <c r="E165" s="87"/>
      <c r="F165" s="87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</row>
    <row r="166" spans="1:24" ht="24.75" customHeight="1">
      <c r="A166" s="66"/>
      <c r="B166" s="66"/>
      <c r="C166" s="87"/>
      <c r="D166" s="93"/>
      <c r="E166" s="87"/>
      <c r="F166" s="87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</row>
    <row r="167" spans="1:24" ht="24.75" customHeight="1">
      <c r="A167" s="66"/>
      <c r="B167" s="66"/>
      <c r="C167" s="87"/>
      <c r="D167" s="93"/>
      <c r="E167" s="87"/>
      <c r="F167" s="87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</row>
    <row r="168" spans="1:24" ht="24.75" customHeight="1">
      <c r="A168" s="66"/>
      <c r="B168" s="66"/>
      <c r="C168" s="87"/>
      <c r="D168" s="93"/>
      <c r="E168" s="87"/>
      <c r="F168" s="87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</row>
    <row r="169" spans="1:24" ht="24.75" customHeight="1">
      <c r="A169" s="66"/>
      <c r="B169" s="66"/>
      <c r="C169" s="87"/>
      <c r="D169" s="93"/>
      <c r="E169" s="87"/>
      <c r="F169" s="87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</row>
    <row r="170" spans="1:24" ht="24.75" customHeight="1">
      <c r="A170" s="66"/>
      <c r="B170" s="66"/>
      <c r="C170" s="87"/>
      <c r="D170" s="93"/>
      <c r="E170" s="87"/>
      <c r="F170" s="87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</row>
    <row r="171" spans="1:24" ht="24.75" customHeight="1">
      <c r="A171" s="66"/>
      <c r="B171" s="66"/>
      <c r="C171" s="87"/>
      <c r="D171" s="93"/>
      <c r="E171" s="87"/>
      <c r="F171" s="87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</row>
    <row r="172" spans="1:24" ht="24.75" customHeight="1">
      <c r="A172" s="66"/>
      <c r="B172" s="66"/>
      <c r="C172" s="87"/>
      <c r="D172" s="93"/>
      <c r="E172" s="87"/>
      <c r="F172" s="87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</row>
    <row r="173" spans="1:24" ht="24.75" customHeight="1">
      <c r="A173" s="66"/>
      <c r="B173" s="66"/>
      <c r="C173" s="87"/>
      <c r="D173" s="93"/>
      <c r="E173" s="87"/>
      <c r="F173" s="87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</row>
    <row r="174" spans="1:24" ht="24.75" customHeight="1">
      <c r="A174" s="66"/>
      <c r="B174" s="66"/>
      <c r="C174" s="87"/>
      <c r="D174" s="93"/>
      <c r="E174" s="87"/>
      <c r="F174" s="87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</row>
    <row r="175" spans="1:24" ht="24.75" customHeight="1">
      <c r="A175" s="66"/>
      <c r="B175" s="66"/>
      <c r="C175" s="87"/>
      <c r="D175" s="93"/>
      <c r="E175" s="87"/>
      <c r="F175" s="87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</row>
    <row r="176" spans="1:24" ht="24.75" customHeight="1">
      <c r="A176" s="66"/>
      <c r="B176" s="66"/>
      <c r="C176" s="87"/>
      <c r="D176" s="93"/>
      <c r="E176" s="87"/>
      <c r="F176" s="87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</row>
    <row r="177" spans="1:24" ht="24.75" customHeight="1">
      <c r="A177" s="66"/>
      <c r="B177" s="66"/>
      <c r="C177" s="87"/>
      <c r="D177" s="93"/>
      <c r="E177" s="87"/>
      <c r="F177" s="87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</row>
    <row r="178" spans="1:24" ht="24.75" customHeight="1">
      <c r="A178" s="66"/>
      <c r="B178" s="66"/>
      <c r="C178" s="87"/>
      <c r="D178" s="93"/>
      <c r="E178" s="87"/>
      <c r="F178" s="87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</row>
    <row r="179" spans="1:24" ht="24.75" customHeight="1">
      <c r="A179" s="66"/>
      <c r="B179" s="66"/>
      <c r="C179" s="87"/>
      <c r="D179" s="93"/>
      <c r="E179" s="87"/>
      <c r="F179" s="87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</row>
    <row r="180" spans="1:24" ht="24.75" customHeight="1">
      <c r="A180" s="66"/>
      <c r="B180" s="66"/>
      <c r="C180" s="87"/>
      <c r="D180" s="93"/>
      <c r="E180" s="87"/>
      <c r="F180" s="87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</row>
    <row r="181" spans="1:24" ht="24.75" customHeight="1">
      <c r="A181" s="66"/>
      <c r="B181" s="66"/>
      <c r="C181" s="87"/>
      <c r="D181" s="93"/>
      <c r="E181" s="87"/>
      <c r="F181" s="87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</row>
    <row r="182" spans="1:24" ht="24.75" customHeight="1">
      <c r="A182" s="66"/>
      <c r="B182" s="66"/>
      <c r="C182" s="87"/>
      <c r="D182" s="93"/>
      <c r="E182" s="87"/>
      <c r="F182" s="87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</row>
    <row r="183" spans="1:24" ht="24.75" customHeight="1">
      <c r="A183" s="66"/>
      <c r="B183" s="66"/>
      <c r="C183" s="87"/>
      <c r="D183" s="93"/>
      <c r="E183" s="87"/>
      <c r="F183" s="87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</row>
    <row r="184" spans="1:24" ht="24.75" customHeight="1">
      <c r="A184" s="66"/>
      <c r="B184" s="66"/>
      <c r="C184" s="87"/>
      <c r="D184" s="93"/>
      <c r="E184" s="87"/>
      <c r="F184" s="87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</row>
    <row r="185" spans="1:24" ht="24.75" customHeight="1">
      <c r="A185" s="66"/>
      <c r="B185" s="66"/>
      <c r="C185" s="87"/>
      <c r="D185" s="93"/>
      <c r="E185" s="87"/>
      <c r="F185" s="87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</row>
    <row r="186" spans="1:24" ht="24.75" customHeight="1">
      <c r="A186" s="66"/>
      <c r="B186" s="66"/>
      <c r="C186" s="87"/>
      <c r="D186" s="93"/>
      <c r="E186" s="87"/>
      <c r="F186" s="87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</row>
    <row r="187" spans="1:24" ht="24.75" customHeight="1">
      <c r="A187" s="66"/>
      <c r="B187" s="66"/>
      <c r="C187" s="87"/>
      <c r="D187" s="93"/>
      <c r="E187" s="87"/>
      <c r="F187" s="87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</row>
    <row r="188" spans="1:24" ht="24.75" customHeight="1">
      <c r="A188" s="66"/>
      <c r="B188" s="66"/>
      <c r="C188" s="87"/>
      <c r="D188" s="93"/>
      <c r="E188" s="87"/>
      <c r="F188" s="87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</row>
    <row r="189" spans="1:24" ht="24.75" customHeight="1">
      <c r="A189" s="66"/>
      <c r="B189" s="66"/>
      <c r="C189" s="87"/>
      <c r="D189" s="93"/>
      <c r="E189" s="87"/>
      <c r="F189" s="87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</row>
    <row r="190" spans="1:24" ht="24.75" customHeight="1">
      <c r="A190" s="66"/>
      <c r="B190" s="66"/>
      <c r="C190" s="87"/>
      <c r="D190" s="93"/>
      <c r="E190" s="87"/>
      <c r="F190" s="87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</row>
    <row r="191" spans="1:24" ht="24.75" customHeight="1">
      <c r="A191" s="66"/>
      <c r="B191" s="66"/>
      <c r="C191" s="87"/>
      <c r="D191" s="93"/>
      <c r="E191" s="87"/>
      <c r="F191" s="87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</row>
    <row r="192" spans="1:24" ht="24.75" customHeight="1">
      <c r="A192" s="66"/>
      <c r="B192" s="66"/>
      <c r="C192" s="87"/>
      <c r="D192" s="93"/>
      <c r="E192" s="87"/>
      <c r="F192" s="87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</row>
    <row r="193" spans="1:24" ht="24.75" customHeight="1">
      <c r="A193" s="66"/>
      <c r="B193" s="66"/>
      <c r="C193" s="87"/>
      <c r="D193" s="93"/>
      <c r="E193" s="87"/>
      <c r="F193" s="87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</row>
    <row r="194" spans="1:24" ht="24.75" customHeight="1">
      <c r="A194" s="66"/>
      <c r="B194" s="66"/>
      <c r="C194" s="87"/>
      <c r="D194" s="93"/>
      <c r="E194" s="87"/>
      <c r="F194" s="87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</row>
    <row r="195" spans="1:24" ht="24.75" customHeight="1">
      <c r="A195" s="66"/>
      <c r="B195" s="66"/>
      <c r="C195" s="87"/>
      <c r="D195" s="93"/>
      <c r="E195" s="87"/>
      <c r="F195" s="87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</row>
    <row r="196" spans="1:24" ht="24.75" customHeight="1">
      <c r="A196" s="66"/>
      <c r="B196" s="66"/>
      <c r="C196" s="87"/>
      <c r="D196" s="93"/>
      <c r="E196" s="87"/>
      <c r="F196" s="87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</row>
    <row r="197" spans="1:24" ht="24.75" customHeight="1">
      <c r="A197" s="66"/>
      <c r="B197" s="66"/>
      <c r="C197" s="87"/>
      <c r="D197" s="93"/>
      <c r="E197" s="87"/>
      <c r="F197" s="87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</row>
    <row r="198" spans="1:24" ht="24.75" customHeight="1">
      <c r="A198" s="66"/>
      <c r="B198" s="66"/>
      <c r="C198" s="87"/>
      <c r="D198" s="93"/>
      <c r="E198" s="87"/>
      <c r="F198" s="87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</row>
    <row r="199" spans="1:24" ht="24.75" customHeight="1">
      <c r="A199" s="66"/>
      <c r="B199" s="66"/>
      <c r="C199" s="87"/>
      <c r="D199" s="93"/>
      <c r="E199" s="87"/>
      <c r="F199" s="87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</row>
    <row r="200" spans="1:24" ht="24.75" customHeight="1">
      <c r="A200" s="66"/>
      <c r="B200" s="66"/>
      <c r="C200" s="87"/>
      <c r="D200" s="93"/>
      <c r="E200" s="87"/>
      <c r="F200" s="87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</row>
    <row r="201" spans="1:24" ht="24.75" customHeight="1">
      <c r="A201" s="66"/>
      <c r="B201" s="66"/>
      <c r="C201" s="87"/>
      <c r="D201" s="93"/>
      <c r="E201" s="87"/>
      <c r="F201" s="87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</row>
    <row r="202" spans="1:24" ht="24.75" customHeight="1">
      <c r="A202" s="66"/>
      <c r="B202" s="66"/>
      <c r="C202" s="87"/>
      <c r="D202" s="93"/>
      <c r="E202" s="87"/>
      <c r="F202" s="87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</row>
    <row r="203" spans="1:24" ht="24.75" customHeight="1">
      <c r="A203" s="66"/>
      <c r="B203" s="66"/>
      <c r="C203" s="87"/>
      <c r="D203" s="93"/>
      <c r="E203" s="87"/>
      <c r="F203" s="87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</row>
    <row r="204" spans="1:24" ht="24.75" customHeight="1">
      <c r="A204" s="66"/>
      <c r="B204" s="66"/>
      <c r="C204" s="87"/>
      <c r="D204" s="93"/>
      <c r="E204" s="87"/>
      <c r="F204" s="87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</row>
    <row r="205" spans="1:24" ht="24.75" customHeight="1">
      <c r="A205" s="66"/>
      <c r="B205" s="66"/>
      <c r="C205" s="87"/>
      <c r="D205" s="93"/>
      <c r="E205" s="87"/>
      <c r="F205" s="87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</row>
    <row r="206" spans="1:24" ht="24.75" customHeight="1">
      <c r="A206" s="66"/>
      <c r="B206" s="66"/>
      <c r="C206" s="87"/>
      <c r="D206" s="93"/>
      <c r="E206" s="87"/>
      <c r="F206" s="87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</row>
    <row r="207" spans="1:24" ht="24.75" customHeight="1">
      <c r="A207" s="66"/>
      <c r="B207" s="66"/>
      <c r="C207" s="87"/>
      <c r="D207" s="93"/>
      <c r="E207" s="87"/>
      <c r="F207" s="87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</row>
    <row r="208" spans="1:24" ht="24.75" customHeight="1">
      <c r="A208" s="66"/>
      <c r="B208" s="66"/>
      <c r="C208" s="87"/>
      <c r="D208" s="93"/>
      <c r="E208" s="87"/>
      <c r="F208" s="87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</row>
    <row r="209" spans="1:24" ht="24.75" customHeight="1">
      <c r="A209" s="66"/>
      <c r="B209" s="66"/>
      <c r="C209" s="87"/>
      <c r="D209" s="93"/>
      <c r="E209" s="87"/>
      <c r="F209" s="87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</row>
    <row r="210" spans="1:24" ht="24.75" customHeight="1">
      <c r="A210" s="66"/>
      <c r="B210" s="66"/>
      <c r="C210" s="87"/>
      <c r="D210" s="93"/>
      <c r="E210" s="87"/>
      <c r="F210" s="87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</row>
    <row r="211" spans="1:24" ht="24.75" customHeight="1">
      <c r="A211" s="66"/>
      <c r="B211" s="66"/>
      <c r="C211" s="87"/>
      <c r="D211" s="93"/>
      <c r="E211" s="87"/>
      <c r="F211" s="87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</row>
    <row r="212" spans="1:24" ht="24.75" customHeight="1">
      <c r="A212" s="66"/>
      <c r="B212" s="66"/>
      <c r="C212" s="87"/>
      <c r="D212" s="93"/>
      <c r="E212" s="87"/>
      <c r="F212" s="87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</row>
    <row r="213" spans="1:24" ht="24.75" customHeight="1">
      <c r="A213" s="66"/>
      <c r="B213" s="66"/>
      <c r="C213" s="87"/>
      <c r="D213" s="93"/>
      <c r="E213" s="87"/>
      <c r="F213" s="87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</row>
    <row r="214" spans="1:24" ht="24.75" customHeight="1">
      <c r="A214" s="66"/>
      <c r="B214" s="66"/>
      <c r="C214" s="87"/>
      <c r="D214" s="93"/>
      <c r="E214" s="87"/>
      <c r="F214" s="87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</row>
    <row r="215" spans="1:24" ht="24.75" customHeight="1">
      <c r="A215" s="66"/>
      <c r="B215" s="66"/>
      <c r="C215" s="87"/>
      <c r="D215" s="93"/>
      <c r="E215" s="87"/>
      <c r="F215" s="87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</row>
    <row r="216" spans="1:24" ht="24.75" customHeight="1">
      <c r="A216" s="66"/>
      <c r="B216" s="66"/>
      <c r="C216" s="87"/>
      <c r="D216" s="93"/>
      <c r="E216" s="87"/>
      <c r="F216" s="87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</row>
    <row r="217" spans="1:24" ht="24.75" customHeight="1">
      <c r="A217" s="66"/>
      <c r="B217" s="66"/>
      <c r="C217" s="87"/>
      <c r="D217" s="93"/>
      <c r="E217" s="87"/>
      <c r="F217" s="87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</row>
    <row r="218" spans="1:24" ht="24.75" customHeight="1">
      <c r="A218" s="66"/>
      <c r="B218" s="66"/>
      <c r="C218" s="87"/>
      <c r="D218" s="93"/>
      <c r="E218" s="87"/>
      <c r="F218" s="87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</row>
    <row r="219" spans="1:24" ht="24.75" customHeight="1">
      <c r="A219" s="66"/>
      <c r="B219" s="66"/>
      <c r="C219" s="87"/>
      <c r="D219" s="93"/>
      <c r="E219" s="87"/>
      <c r="F219" s="87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</row>
    <row r="220" spans="1:24" ht="24.75" customHeight="1">
      <c r="A220" s="66"/>
      <c r="B220" s="66"/>
      <c r="C220" s="87"/>
      <c r="D220" s="93"/>
      <c r="E220" s="87"/>
      <c r="F220" s="87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</row>
    <row r="221" spans="1:24" ht="24.75" customHeight="1">
      <c r="A221" s="66"/>
      <c r="B221" s="66"/>
      <c r="C221" s="87"/>
      <c r="D221" s="93"/>
      <c r="E221" s="87"/>
      <c r="F221" s="87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</row>
    <row r="222" spans="1:24" ht="24.75" customHeight="1">
      <c r="A222" s="66"/>
      <c r="B222" s="66"/>
      <c r="C222" s="87"/>
      <c r="D222" s="93"/>
      <c r="E222" s="87"/>
      <c r="F222" s="87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</row>
    <row r="223" spans="1:24" ht="24.75" customHeight="1">
      <c r="A223" s="66"/>
      <c r="B223" s="66"/>
      <c r="C223" s="87"/>
      <c r="D223" s="93"/>
      <c r="E223" s="87"/>
      <c r="F223" s="87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</row>
    <row r="224" spans="1:24" ht="24.75" customHeight="1">
      <c r="A224" s="66"/>
      <c r="B224" s="66"/>
      <c r="C224" s="87"/>
      <c r="D224" s="93"/>
      <c r="E224" s="87"/>
      <c r="F224" s="87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</row>
    <row r="225" spans="1:24" ht="24.75" customHeight="1">
      <c r="A225" s="66"/>
      <c r="B225" s="66"/>
      <c r="C225" s="87"/>
      <c r="D225" s="93"/>
      <c r="E225" s="87"/>
      <c r="F225" s="87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</row>
    <row r="226" spans="1:24" ht="24.75" customHeight="1">
      <c r="A226" s="66"/>
      <c r="B226" s="66"/>
      <c r="C226" s="87"/>
      <c r="D226" s="93"/>
      <c r="E226" s="87"/>
      <c r="F226" s="87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</row>
    <row r="227" spans="1:24" ht="24.75" customHeight="1">
      <c r="A227" s="66"/>
      <c r="B227" s="66"/>
      <c r="C227" s="87"/>
      <c r="D227" s="93"/>
      <c r="E227" s="87"/>
      <c r="F227" s="87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</row>
    <row r="228" spans="1:24" ht="24.75" customHeight="1">
      <c r="A228" s="66"/>
      <c r="B228" s="66"/>
      <c r="C228" s="87"/>
      <c r="D228" s="93"/>
      <c r="E228" s="87"/>
      <c r="F228" s="87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</row>
    <row r="229" spans="1:24" ht="24.75" customHeight="1">
      <c r="A229" s="66"/>
      <c r="B229" s="66"/>
      <c r="C229" s="87"/>
      <c r="D229" s="93"/>
      <c r="E229" s="87"/>
      <c r="F229" s="87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</row>
    <row r="230" spans="1:24" ht="24.75" customHeight="1">
      <c r="A230" s="66"/>
      <c r="B230" s="66"/>
      <c r="C230" s="87"/>
      <c r="D230" s="93"/>
      <c r="E230" s="87"/>
      <c r="F230" s="87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</row>
    <row r="231" spans="1:24" ht="24.75" customHeight="1">
      <c r="A231" s="66"/>
      <c r="B231" s="66"/>
      <c r="C231" s="87"/>
      <c r="D231" s="93"/>
      <c r="E231" s="87"/>
      <c r="F231" s="87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</row>
    <row r="232" spans="1:24" ht="24.75" customHeight="1">
      <c r="A232" s="66"/>
      <c r="B232" s="66"/>
      <c r="C232" s="87"/>
      <c r="D232" s="93"/>
      <c r="E232" s="87"/>
      <c r="F232" s="87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</row>
    <row r="233" spans="1:24" ht="24.75" customHeight="1">
      <c r="A233" s="66"/>
      <c r="B233" s="66"/>
      <c r="C233" s="87"/>
      <c r="D233" s="93"/>
      <c r="E233" s="87"/>
      <c r="F233" s="87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</row>
    <row r="234" spans="1:24" ht="24.75" customHeight="1">
      <c r="A234" s="66"/>
      <c r="B234" s="66"/>
      <c r="C234" s="87"/>
      <c r="D234" s="93"/>
      <c r="E234" s="87"/>
      <c r="F234" s="87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</row>
    <row r="235" spans="1:24" ht="24.75" customHeight="1">
      <c r="A235" s="66"/>
      <c r="B235" s="66"/>
      <c r="C235" s="87"/>
      <c r="D235" s="93"/>
      <c r="E235" s="87"/>
      <c r="F235" s="87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</row>
    <row r="236" spans="1:24" ht="24.75" customHeight="1">
      <c r="A236" s="66"/>
      <c r="B236" s="66"/>
      <c r="C236" s="87"/>
      <c r="D236" s="93"/>
      <c r="E236" s="87"/>
      <c r="F236" s="87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</row>
    <row r="237" spans="1:24" ht="24.75" customHeight="1">
      <c r="A237" s="66"/>
      <c r="B237" s="66"/>
      <c r="C237" s="87"/>
      <c r="D237" s="93"/>
      <c r="E237" s="87"/>
      <c r="F237" s="87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</row>
    <row r="238" spans="1:24" ht="24.75" customHeight="1">
      <c r="A238" s="66"/>
      <c r="B238" s="66"/>
      <c r="C238" s="87"/>
      <c r="D238" s="93"/>
      <c r="E238" s="87"/>
      <c r="F238" s="87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</row>
    <row r="239" spans="1:24" ht="24.75" customHeight="1">
      <c r="A239" s="66"/>
      <c r="B239" s="66"/>
      <c r="C239" s="87"/>
      <c r="D239" s="93"/>
      <c r="E239" s="87"/>
      <c r="F239" s="87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</row>
    <row r="240" spans="1:24" ht="24.75" customHeight="1">
      <c r="A240" s="66"/>
      <c r="B240" s="66"/>
      <c r="C240" s="87"/>
      <c r="D240" s="93"/>
      <c r="E240" s="87"/>
      <c r="F240" s="87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</row>
    <row r="241" spans="1:24" ht="24.75" customHeight="1">
      <c r="A241" s="66"/>
      <c r="B241" s="66"/>
      <c r="C241" s="87"/>
      <c r="D241" s="93"/>
      <c r="E241" s="87"/>
      <c r="F241" s="87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</row>
    <row r="242" spans="1:24" ht="24.75" customHeight="1">
      <c r="A242" s="66"/>
      <c r="B242" s="66"/>
      <c r="C242" s="87"/>
      <c r="D242" s="93"/>
      <c r="E242" s="87"/>
      <c r="F242" s="87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</row>
    <row r="243" spans="1:24" ht="24.75" customHeight="1">
      <c r="A243" s="66"/>
      <c r="B243" s="66"/>
      <c r="C243" s="87"/>
      <c r="D243" s="93"/>
      <c r="E243" s="87"/>
      <c r="F243" s="87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</row>
    <row r="244" spans="1:24" ht="24.75" customHeight="1">
      <c r="A244" s="66"/>
      <c r="B244" s="66"/>
      <c r="C244" s="87"/>
      <c r="D244" s="93"/>
      <c r="E244" s="87"/>
      <c r="F244" s="87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</row>
    <row r="245" spans="1:24" ht="24.75" customHeight="1">
      <c r="A245" s="66"/>
      <c r="B245" s="66"/>
      <c r="C245" s="87"/>
      <c r="D245" s="93"/>
      <c r="E245" s="87"/>
      <c r="F245" s="87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</row>
    <row r="246" spans="1:24" ht="24.75" customHeight="1">
      <c r="A246" s="66"/>
      <c r="B246" s="66"/>
      <c r="C246" s="87"/>
      <c r="D246" s="93"/>
      <c r="E246" s="87"/>
      <c r="F246" s="87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</row>
    <row r="247" spans="1:24" ht="24.75" customHeight="1">
      <c r="A247" s="66"/>
      <c r="B247" s="66"/>
      <c r="C247" s="87"/>
      <c r="D247" s="93"/>
      <c r="E247" s="87"/>
      <c r="F247" s="87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</row>
    <row r="248" spans="1:24" ht="24.75" customHeight="1">
      <c r="A248" s="66"/>
      <c r="B248" s="66"/>
      <c r="C248" s="87"/>
      <c r="D248" s="93"/>
      <c r="E248" s="87"/>
      <c r="F248" s="87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</row>
    <row r="249" spans="1:24" ht="24.75" customHeight="1">
      <c r="A249" s="66"/>
      <c r="B249" s="66"/>
      <c r="C249" s="87"/>
      <c r="D249" s="93"/>
      <c r="E249" s="87"/>
      <c r="F249" s="87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</row>
    <row r="250" spans="1:24" ht="24.75" customHeight="1">
      <c r="A250" s="66"/>
      <c r="B250" s="66"/>
      <c r="C250" s="87"/>
      <c r="D250" s="93"/>
      <c r="E250" s="87"/>
      <c r="F250" s="87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</row>
    <row r="251" spans="1:24" ht="24.75" customHeight="1">
      <c r="A251" s="66"/>
      <c r="B251" s="66"/>
      <c r="C251" s="87"/>
      <c r="D251" s="93"/>
      <c r="E251" s="87"/>
      <c r="F251" s="87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</row>
    <row r="252" spans="1:24" ht="24.75" customHeight="1">
      <c r="A252" s="66"/>
      <c r="B252" s="66"/>
      <c r="C252" s="87"/>
      <c r="D252" s="93"/>
      <c r="E252" s="87"/>
      <c r="F252" s="87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</row>
    <row r="253" spans="1:24" ht="24.75" customHeight="1">
      <c r="A253" s="66"/>
      <c r="B253" s="66"/>
      <c r="C253" s="87"/>
      <c r="D253" s="93"/>
      <c r="E253" s="87"/>
      <c r="F253" s="87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</row>
    <row r="254" spans="1:24" ht="24.75" customHeight="1">
      <c r="A254" s="66"/>
      <c r="B254" s="66"/>
      <c r="C254" s="87"/>
      <c r="D254" s="93"/>
      <c r="E254" s="87"/>
      <c r="F254" s="87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</row>
    <row r="255" spans="1:24" ht="24.75" customHeight="1">
      <c r="A255" s="66"/>
      <c r="B255" s="66"/>
      <c r="C255" s="87"/>
      <c r="D255" s="93"/>
      <c r="E255" s="87"/>
      <c r="F255" s="87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</row>
    <row r="256" spans="1:24" ht="24.75" customHeight="1">
      <c r="A256" s="66"/>
      <c r="B256" s="66"/>
      <c r="C256" s="87"/>
      <c r="D256" s="93"/>
      <c r="E256" s="87"/>
      <c r="F256" s="87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</row>
    <row r="257" spans="1:24" ht="24.75" customHeight="1">
      <c r="A257" s="66"/>
      <c r="B257" s="66"/>
      <c r="C257" s="87"/>
      <c r="D257" s="93"/>
      <c r="E257" s="87"/>
      <c r="F257" s="87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</row>
    <row r="258" spans="1:24" ht="24.75" customHeight="1">
      <c r="A258" s="66"/>
      <c r="B258" s="66"/>
      <c r="C258" s="87"/>
      <c r="D258" s="93"/>
      <c r="E258" s="87"/>
      <c r="F258" s="87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</row>
    <row r="259" spans="1:24" ht="24.75" customHeight="1">
      <c r="A259" s="66"/>
      <c r="B259" s="66"/>
      <c r="C259" s="87"/>
      <c r="D259" s="93"/>
      <c r="E259" s="87"/>
      <c r="F259" s="87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</row>
    <row r="260" spans="1:24" ht="24.75" customHeight="1">
      <c r="A260" s="66"/>
      <c r="B260" s="66"/>
      <c r="C260" s="87"/>
      <c r="D260" s="93"/>
      <c r="E260" s="87"/>
      <c r="F260" s="87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</row>
    <row r="261" spans="1:24" ht="24.75" customHeight="1">
      <c r="A261" s="66"/>
      <c r="B261" s="66"/>
      <c r="C261" s="87"/>
      <c r="D261" s="93"/>
      <c r="E261" s="87"/>
      <c r="F261" s="87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</row>
    <row r="262" spans="1:24" ht="24.75" customHeight="1">
      <c r="A262" s="66"/>
      <c r="B262" s="66"/>
      <c r="C262" s="87"/>
      <c r="D262" s="93"/>
      <c r="E262" s="87"/>
      <c r="F262" s="87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</row>
    <row r="263" spans="1:24" ht="24.75" customHeight="1">
      <c r="A263" s="66"/>
      <c r="B263" s="66"/>
      <c r="C263" s="87"/>
      <c r="D263" s="93"/>
      <c r="E263" s="87"/>
      <c r="F263" s="87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</row>
    <row r="264" spans="1:24" ht="24.75" customHeight="1">
      <c r="A264" s="66"/>
      <c r="B264" s="66"/>
      <c r="C264" s="87"/>
      <c r="D264" s="93"/>
      <c r="E264" s="87"/>
      <c r="F264" s="87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</row>
    <row r="265" spans="1:24" ht="24.75" customHeight="1">
      <c r="A265" s="66"/>
      <c r="B265" s="66"/>
      <c r="C265" s="87"/>
      <c r="D265" s="93"/>
      <c r="E265" s="87"/>
      <c r="F265" s="87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</row>
    <row r="266" spans="1:24" ht="24.75" customHeight="1">
      <c r="A266" s="66"/>
      <c r="B266" s="66"/>
      <c r="C266" s="87"/>
      <c r="D266" s="93"/>
      <c r="E266" s="87"/>
      <c r="F266" s="87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</row>
    <row r="267" spans="1:24" ht="24.75" customHeight="1">
      <c r="A267" s="66"/>
      <c r="B267" s="66"/>
      <c r="C267" s="87"/>
      <c r="D267" s="93"/>
      <c r="E267" s="87"/>
      <c r="F267" s="87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</row>
    <row r="268" spans="1:24" ht="24.75" customHeight="1">
      <c r="A268" s="66"/>
      <c r="B268" s="66"/>
      <c r="C268" s="87"/>
      <c r="D268" s="93"/>
      <c r="E268" s="87"/>
      <c r="F268" s="87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</row>
    <row r="269" spans="1:24" ht="24.75" customHeight="1">
      <c r="A269" s="66"/>
      <c r="B269" s="66"/>
      <c r="C269" s="87"/>
      <c r="D269" s="93"/>
      <c r="E269" s="87"/>
      <c r="F269" s="87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</row>
    <row r="270" spans="1:24" ht="24.75" customHeight="1">
      <c r="A270" s="66"/>
      <c r="B270" s="66"/>
      <c r="C270" s="87"/>
      <c r="D270" s="93"/>
      <c r="E270" s="87"/>
      <c r="F270" s="87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</row>
    <row r="271" spans="1:24" ht="24.75" customHeight="1">
      <c r="A271" s="66"/>
      <c r="B271" s="66"/>
      <c r="C271" s="87"/>
      <c r="D271" s="93"/>
      <c r="E271" s="87"/>
      <c r="F271" s="87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</row>
    <row r="272" spans="1:24" ht="24.75" customHeight="1">
      <c r="A272" s="66"/>
      <c r="B272" s="66"/>
      <c r="C272" s="87"/>
      <c r="D272" s="93"/>
      <c r="E272" s="87"/>
      <c r="F272" s="87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</row>
    <row r="273" spans="1:24" ht="24.75" customHeight="1">
      <c r="A273" s="66"/>
      <c r="B273" s="66"/>
      <c r="C273" s="87"/>
      <c r="D273" s="332"/>
      <c r="E273" s="87"/>
      <c r="F273" s="333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</row>
    <row r="274" spans="1:24" ht="24.75" customHeight="1">
      <c r="A274" s="66"/>
      <c r="B274" s="66"/>
      <c r="C274" s="87"/>
      <c r="D274" s="328"/>
      <c r="E274" s="87"/>
      <c r="F274" s="328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</row>
    <row r="275" spans="1:24" ht="24.75" customHeight="1">
      <c r="A275" s="66"/>
      <c r="B275" s="66"/>
      <c r="C275" s="87"/>
      <c r="D275" s="328"/>
      <c r="E275" s="87"/>
      <c r="F275" s="328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</row>
    <row r="276" spans="1:24" ht="24.75" customHeight="1">
      <c r="A276" s="66"/>
      <c r="B276" s="66"/>
      <c r="C276" s="87"/>
      <c r="D276" s="328"/>
      <c r="E276" s="87"/>
      <c r="F276" s="328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</row>
    <row r="277" spans="1:24" ht="24.75" customHeight="1">
      <c r="A277" s="66"/>
      <c r="B277" s="66"/>
      <c r="C277" s="87"/>
      <c r="D277" s="328"/>
      <c r="E277" s="87"/>
      <c r="F277" s="328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</row>
    <row r="278" spans="1:24" ht="24.75" customHeight="1">
      <c r="A278" s="66"/>
      <c r="B278" s="66"/>
      <c r="C278" s="87"/>
      <c r="D278" s="93"/>
      <c r="E278" s="87"/>
      <c r="F278" s="87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</row>
    <row r="279" spans="1:24" ht="24.75" customHeight="1">
      <c r="A279" s="66"/>
      <c r="B279" s="66"/>
      <c r="C279" s="87"/>
      <c r="D279" s="93"/>
      <c r="E279" s="87"/>
      <c r="F279" s="101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</row>
    <row r="280" spans="1:24" ht="24.75" customHeight="1">
      <c r="A280" s="66"/>
      <c r="B280" s="66"/>
      <c r="C280" s="87"/>
      <c r="D280" s="93"/>
      <c r="E280" s="87"/>
      <c r="F280" s="101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</row>
    <row r="281" spans="1:24" ht="24.75" customHeight="1">
      <c r="A281" s="66"/>
      <c r="B281" s="66"/>
      <c r="C281" s="87"/>
      <c r="D281" s="93"/>
      <c r="E281" s="87"/>
      <c r="F281" s="101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</row>
    <row r="282" spans="1:24" ht="24.75" customHeight="1">
      <c r="A282" s="66"/>
      <c r="B282" s="66"/>
      <c r="C282" s="87"/>
      <c r="D282" s="93"/>
      <c r="E282" s="87"/>
      <c r="F282" s="101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</row>
    <row r="283" spans="1:24" ht="24.75" customHeight="1">
      <c r="A283" s="66"/>
      <c r="B283" s="66"/>
      <c r="C283" s="87"/>
      <c r="D283" s="93"/>
      <c r="E283" s="87"/>
      <c r="F283" s="101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</row>
    <row r="284" spans="1:24" ht="24.75" customHeight="1">
      <c r="A284" s="66"/>
      <c r="B284" s="66"/>
      <c r="C284" s="87"/>
      <c r="D284" s="93"/>
      <c r="E284" s="87"/>
      <c r="F284" s="101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</row>
    <row r="285" spans="1:24" ht="24.75" customHeight="1">
      <c r="A285" s="66"/>
      <c r="B285" s="66"/>
      <c r="C285" s="87"/>
      <c r="D285" s="93"/>
      <c r="E285" s="87"/>
      <c r="F285" s="101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</row>
    <row r="286" spans="1:24" ht="24.75" customHeight="1">
      <c r="A286" s="66"/>
      <c r="B286" s="66"/>
      <c r="C286" s="87"/>
      <c r="D286" s="93"/>
      <c r="E286" s="87"/>
      <c r="F286" s="101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</row>
    <row r="287" spans="1:24" ht="24.75" customHeight="1">
      <c r="A287" s="66"/>
      <c r="B287" s="66"/>
      <c r="C287" s="87"/>
      <c r="D287" s="93"/>
      <c r="E287" s="87"/>
      <c r="F287" s="101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</row>
    <row r="288" spans="1:24" ht="24.75" customHeight="1">
      <c r="A288" s="66"/>
      <c r="B288" s="66"/>
      <c r="C288" s="87"/>
      <c r="D288" s="93"/>
      <c r="E288" s="87"/>
      <c r="F288" s="101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</row>
    <row r="289" spans="1:24" ht="24.75" customHeight="1">
      <c r="A289" s="66"/>
      <c r="B289" s="66"/>
      <c r="C289" s="87"/>
      <c r="D289" s="93"/>
      <c r="E289" s="87"/>
      <c r="F289" s="101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</row>
    <row r="290" spans="1:24" ht="24.75" customHeight="1">
      <c r="A290" s="66"/>
      <c r="B290" s="66"/>
      <c r="C290" s="87"/>
      <c r="D290" s="93"/>
      <c r="E290" s="87"/>
      <c r="F290" s="101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</row>
    <row r="291" spans="1:24" ht="24.75" customHeight="1">
      <c r="A291" s="66"/>
      <c r="B291" s="66"/>
      <c r="C291" s="87"/>
      <c r="D291" s="93"/>
      <c r="E291" s="87"/>
      <c r="F291" s="101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</row>
    <row r="292" spans="1:24" ht="24.75" customHeight="1">
      <c r="A292" s="105"/>
      <c r="B292" s="105"/>
      <c r="C292" s="106"/>
      <c r="D292" s="110"/>
      <c r="E292" s="106"/>
      <c r="F292" s="111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</row>
    <row r="293" spans="1:24" ht="24.75" customHeight="1">
      <c r="A293" s="105"/>
      <c r="B293" s="105"/>
      <c r="C293" s="106"/>
      <c r="D293" s="110"/>
      <c r="E293" s="106"/>
      <c r="F293" s="111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  <c r="X293" s="106"/>
    </row>
    <row r="294" spans="1:24" ht="24.75" customHeight="1">
      <c r="A294" s="105"/>
      <c r="B294" s="105"/>
      <c r="C294" s="106"/>
      <c r="D294" s="110"/>
      <c r="E294" s="106"/>
      <c r="F294" s="111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</row>
    <row r="295" spans="1:24" ht="24.75" customHeight="1">
      <c r="A295" s="105"/>
      <c r="B295" s="105"/>
      <c r="C295" s="106"/>
      <c r="D295" s="110"/>
      <c r="E295" s="106"/>
      <c r="F295" s="111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</row>
    <row r="296" spans="1:24" ht="24.75" customHeight="1">
      <c r="A296" s="105"/>
      <c r="B296" s="105"/>
      <c r="C296" s="106"/>
      <c r="D296" s="110"/>
      <c r="E296" s="106"/>
      <c r="F296" s="111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</row>
    <row r="297" spans="1:24" ht="24.75" customHeight="1">
      <c r="A297" s="105"/>
      <c r="B297" s="105"/>
      <c r="C297" s="106"/>
      <c r="D297" s="110"/>
      <c r="E297" s="106"/>
      <c r="F297" s="111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</row>
    <row r="298" spans="1:24" ht="24.75" customHeight="1">
      <c r="A298" s="105"/>
      <c r="B298" s="105"/>
      <c r="C298" s="106"/>
      <c r="D298" s="110"/>
      <c r="E298" s="106"/>
      <c r="F298" s="111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</row>
    <row r="299" spans="1:24" ht="24.75" customHeight="1">
      <c r="A299" s="105"/>
      <c r="B299" s="105"/>
      <c r="C299" s="106"/>
      <c r="D299" s="110"/>
      <c r="E299" s="106"/>
      <c r="F299" s="111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  <c r="X299" s="106"/>
    </row>
    <row r="300" spans="1:24" ht="24.75" customHeight="1">
      <c r="A300" s="105"/>
      <c r="B300" s="105"/>
      <c r="C300" s="106"/>
      <c r="D300" s="110"/>
      <c r="E300" s="106"/>
      <c r="F300" s="111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</row>
    <row r="301" spans="1:24" ht="24.75" customHeight="1">
      <c r="A301" s="105"/>
      <c r="B301" s="105"/>
      <c r="C301" s="106"/>
      <c r="D301" s="110"/>
      <c r="E301" s="106"/>
      <c r="F301" s="111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  <c r="X301" s="106"/>
    </row>
    <row r="302" spans="1:24" ht="24.75" customHeight="1">
      <c r="A302" s="105"/>
      <c r="B302" s="105"/>
      <c r="C302" s="106"/>
      <c r="D302" s="110"/>
      <c r="E302" s="106"/>
      <c r="F302" s="111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  <c r="X302" s="106"/>
    </row>
    <row r="303" spans="1:24" ht="24.75" customHeight="1">
      <c r="A303" s="105"/>
      <c r="B303" s="105"/>
      <c r="C303" s="106"/>
      <c r="D303" s="110"/>
      <c r="E303" s="106"/>
      <c r="F303" s="111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</row>
    <row r="304" spans="1:24" ht="24.75" customHeight="1">
      <c r="A304" s="105"/>
      <c r="B304" s="105"/>
      <c r="C304" s="106"/>
      <c r="D304" s="110"/>
      <c r="E304" s="106"/>
      <c r="F304" s="111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  <c r="X304" s="106"/>
    </row>
    <row r="305" spans="1:24" ht="24.75" customHeight="1">
      <c r="A305" s="66"/>
      <c r="B305" s="66"/>
      <c r="C305" s="87"/>
      <c r="D305" s="110"/>
      <c r="E305" s="87"/>
      <c r="F305" s="111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  <c r="X305" s="106"/>
    </row>
    <row r="306" spans="1:24" ht="24.75" customHeight="1">
      <c r="A306" s="105"/>
      <c r="B306" s="105"/>
      <c r="C306" s="106"/>
      <c r="D306" s="110"/>
      <c r="E306" s="106"/>
      <c r="F306" s="111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</row>
    <row r="307" spans="1:24" ht="24.75" customHeight="1">
      <c r="A307" s="105"/>
      <c r="B307" s="105"/>
      <c r="C307" s="106"/>
      <c r="D307" s="110"/>
      <c r="E307" s="106"/>
      <c r="F307" s="111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  <c r="X307" s="106"/>
    </row>
    <row r="308" spans="1:24" ht="24.75" customHeight="1">
      <c r="A308" s="105"/>
      <c r="B308" s="105"/>
      <c r="C308" s="106"/>
      <c r="D308" s="110"/>
      <c r="E308" s="106"/>
      <c r="F308" s="111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  <c r="X308" s="106"/>
    </row>
    <row r="309" spans="1:24" ht="24.75" customHeight="1">
      <c r="A309" s="105"/>
      <c r="B309" s="105"/>
      <c r="C309" s="106"/>
      <c r="D309" s="110"/>
      <c r="E309" s="106"/>
      <c r="F309" s="111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</row>
    <row r="310" spans="1:24" ht="24.75" customHeight="1">
      <c r="A310" s="111"/>
      <c r="B310" s="111"/>
      <c r="C310" s="106"/>
      <c r="D310" s="110"/>
      <c r="E310" s="106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</row>
    <row r="311" spans="1:24" ht="24.75" customHeight="1">
      <c r="A311" s="111"/>
      <c r="B311" s="111"/>
      <c r="C311" s="106"/>
      <c r="D311" s="110"/>
      <c r="E311" s="106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</row>
    <row r="312" spans="1:24" ht="24.75" customHeight="1">
      <c r="A312" s="105"/>
      <c r="B312" s="105"/>
      <c r="C312" s="106"/>
      <c r="D312" s="110"/>
      <c r="E312" s="106"/>
      <c r="F312" s="106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24.75" customHeight="1">
      <c r="A313" s="105"/>
      <c r="B313" s="105"/>
      <c r="C313" s="106"/>
      <c r="D313" s="110"/>
      <c r="E313" s="106"/>
      <c r="F313" s="106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24.75" customHeight="1">
      <c r="A314" s="105"/>
      <c r="B314" s="105"/>
      <c r="C314" s="106"/>
      <c r="D314" s="110"/>
      <c r="E314" s="106"/>
      <c r="F314" s="106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24.75" customHeight="1">
      <c r="A315" s="105"/>
      <c r="B315" s="105"/>
      <c r="C315" s="106"/>
      <c r="D315" s="110"/>
      <c r="E315" s="106"/>
      <c r="F315" s="106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24.75" customHeight="1">
      <c r="A316" s="105"/>
      <c r="B316" s="105"/>
      <c r="C316" s="106"/>
      <c r="D316" s="110"/>
      <c r="E316" s="106"/>
      <c r="F316" s="106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24.75" customHeight="1">
      <c r="A317" s="105"/>
      <c r="B317" s="105"/>
      <c r="C317" s="106"/>
      <c r="D317" s="110"/>
      <c r="E317" s="106"/>
      <c r="F317" s="106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24.75" customHeight="1">
      <c r="A318" s="105"/>
      <c r="B318" s="105"/>
      <c r="C318" s="106"/>
      <c r="D318" s="110"/>
      <c r="E318" s="106"/>
      <c r="F318" s="106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24.75" customHeight="1">
      <c r="A319" s="105"/>
      <c r="B319" s="105"/>
      <c r="C319" s="106"/>
      <c r="D319" s="110"/>
      <c r="E319" s="106"/>
      <c r="F319" s="106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24.75" customHeight="1">
      <c r="A320" s="105"/>
      <c r="B320" s="105"/>
      <c r="C320" s="106"/>
      <c r="D320" s="110"/>
      <c r="E320" s="106"/>
      <c r="F320" s="106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24.75" customHeight="1">
      <c r="A321" s="105"/>
      <c r="B321" s="105"/>
      <c r="C321" s="106"/>
      <c r="D321" s="110"/>
      <c r="E321" s="106"/>
      <c r="F321" s="106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24.75" customHeight="1">
      <c r="A322" s="105"/>
      <c r="B322" s="105"/>
      <c r="C322" s="106"/>
      <c r="D322" s="110"/>
      <c r="E322" s="106"/>
      <c r="F322" s="106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24.75" customHeight="1">
      <c r="A323" s="105"/>
      <c r="B323" s="105"/>
      <c r="C323" s="106"/>
      <c r="D323" s="110"/>
      <c r="E323" s="106"/>
      <c r="F323" s="106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24.75" customHeight="1">
      <c r="A324" s="105"/>
      <c r="B324" s="105"/>
      <c r="C324" s="106"/>
      <c r="D324" s="110"/>
      <c r="E324" s="106"/>
      <c r="F324" s="106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24.75" customHeight="1">
      <c r="A325" s="105"/>
      <c r="B325" s="105"/>
      <c r="C325" s="106"/>
      <c r="D325" s="110"/>
      <c r="E325" s="106"/>
      <c r="F325" s="106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24.75" customHeight="1">
      <c r="A326" s="105"/>
      <c r="B326" s="105"/>
      <c r="C326" s="106"/>
      <c r="D326" s="110"/>
      <c r="E326" s="106"/>
      <c r="F326" s="106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24.75" customHeight="1">
      <c r="A327" s="105"/>
      <c r="B327" s="105"/>
      <c r="C327" s="106"/>
      <c r="D327" s="110"/>
      <c r="E327" s="106"/>
      <c r="F327" s="106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24.75" customHeight="1">
      <c r="A328" s="105"/>
      <c r="B328" s="105"/>
      <c r="C328" s="106"/>
      <c r="D328" s="110"/>
      <c r="E328" s="106"/>
      <c r="F328" s="106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24.75" customHeight="1">
      <c r="A329" s="105"/>
      <c r="B329" s="105"/>
      <c r="C329" s="106"/>
      <c r="D329" s="110"/>
      <c r="E329" s="106"/>
      <c r="F329" s="106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24.75" customHeight="1">
      <c r="A330" s="105"/>
      <c r="B330" s="105"/>
      <c r="C330" s="106"/>
      <c r="D330" s="110"/>
      <c r="E330" s="106"/>
      <c r="F330" s="106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24.75" customHeight="1">
      <c r="A331" s="105"/>
      <c r="B331" s="105"/>
      <c r="C331" s="106"/>
      <c r="D331" s="110"/>
      <c r="E331" s="106"/>
      <c r="F331" s="106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24.75" customHeight="1">
      <c r="A332" s="105"/>
      <c r="B332" s="105"/>
      <c r="C332" s="106"/>
      <c r="D332" s="110"/>
      <c r="E332" s="106"/>
      <c r="F332" s="106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24.75" customHeight="1">
      <c r="A333" s="105"/>
      <c r="B333" s="105"/>
      <c r="C333" s="106"/>
      <c r="D333" s="110"/>
      <c r="E333" s="106"/>
      <c r="F333" s="106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24.75" customHeight="1">
      <c r="A334" s="105"/>
      <c r="B334" s="105"/>
      <c r="C334" s="106"/>
      <c r="D334" s="110"/>
      <c r="E334" s="106"/>
      <c r="F334" s="106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24.75" customHeight="1">
      <c r="A335" s="105"/>
      <c r="B335" s="105"/>
      <c r="C335" s="106"/>
      <c r="D335" s="110"/>
      <c r="E335" s="106"/>
      <c r="F335" s="106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24.75" customHeight="1">
      <c r="A336" s="105"/>
      <c r="B336" s="105"/>
      <c r="C336" s="106"/>
      <c r="D336" s="110"/>
      <c r="E336" s="106"/>
      <c r="F336" s="106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24.75" customHeight="1">
      <c r="A337" s="105"/>
      <c r="B337" s="105"/>
      <c r="C337" s="106"/>
      <c r="D337" s="110"/>
      <c r="E337" s="106"/>
      <c r="F337" s="106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24.75" customHeight="1">
      <c r="A338" s="105"/>
      <c r="B338" s="105"/>
      <c r="C338" s="106"/>
      <c r="D338" s="110"/>
      <c r="E338" s="106"/>
      <c r="F338" s="106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24.75" customHeight="1">
      <c r="A339" s="105"/>
      <c r="B339" s="105"/>
      <c r="C339" s="106"/>
      <c r="D339" s="110"/>
      <c r="E339" s="106"/>
      <c r="F339" s="106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</row>
    <row r="340" spans="1:24" ht="24.75" customHeight="1">
      <c r="A340" s="105"/>
      <c r="B340" s="105"/>
      <c r="C340" s="106"/>
      <c r="D340" s="110"/>
      <c r="E340" s="106"/>
      <c r="F340" s="106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</row>
    <row r="341" spans="1:24" ht="24.75" customHeight="1">
      <c r="A341" s="105"/>
      <c r="B341" s="105"/>
      <c r="C341" s="106"/>
      <c r="D341" s="110"/>
      <c r="E341" s="106"/>
      <c r="F341" s="106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</row>
    <row r="342" spans="1:24" ht="24.75" customHeight="1">
      <c r="A342" s="105"/>
      <c r="B342" s="105"/>
      <c r="C342" s="106"/>
      <c r="D342" s="110"/>
      <c r="E342" s="106"/>
      <c r="F342" s="106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</row>
    <row r="343" spans="1:24" ht="24.75" customHeight="1">
      <c r="A343" s="105"/>
      <c r="B343" s="105"/>
      <c r="C343" s="106"/>
      <c r="D343" s="110"/>
      <c r="E343" s="106"/>
      <c r="F343" s="106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</row>
    <row r="344" spans="1:24" ht="24.75" customHeight="1">
      <c r="A344" s="105"/>
      <c r="B344" s="105"/>
      <c r="C344" s="106"/>
      <c r="D344" s="110"/>
      <c r="E344" s="106"/>
      <c r="F344" s="106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</row>
    <row r="345" spans="1:24" ht="24.75" customHeight="1">
      <c r="A345" s="105"/>
      <c r="B345" s="105"/>
      <c r="C345" s="106"/>
      <c r="D345" s="110"/>
      <c r="E345" s="106"/>
      <c r="F345" s="106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</row>
    <row r="346" spans="1:24" ht="24.75" customHeight="1">
      <c r="A346" s="105"/>
      <c r="B346" s="105"/>
      <c r="C346" s="106"/>
      <c r="D346" s="110"/>
      <c r="E346" s="106"/>
      <c r="F346" s="106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</row>
    <row r="347" spans="1:24" ht="24.75" customHeight="1">
      <c r="A347" s="105"/>
      <c r="B347" s="105"/>
      <c r="C347" s="106"/>
      <c r="D347" s="110"/>
      <c r="E347" s="106"/>
      <c r="F347" s="106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</row>
    <row r="348" spans="1:24" ht="24.75" customHeight="1">
      <c r="A348" s="105"/>
      <c r="B348" s="105"/>
      <c r="C348" s="106"/>
      <c r="D348" s="110"/>
      <c r="E348" s="106"/>
      <c r="F348" s="106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</row>
    <row r="349" spans="1:24" ht="24.75" customHeight="1">
      <c r="A349" s="105"/>
      <c r="B349" s="105"/>
      <c r="C349" s="106"/>
      <c r="D349" s="110"/>
      <c r="E349" s="106"/>
      <c r="F349" s="106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</row>
    <row r="350" spans="1:24" ht="24.75" customHeight="1">
      <c r="A350" s="105"/>
      <c r="B350" s="105"/>
      <c r="C350" s="106"/>
      <c r="D350" s="110"/>
      <c r="E350" s="106"/>
      <c r="F350" s="106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</row>
    <row r="351" spans="1:24" ht="24.75" customHeight="1">
      <c r="A351" s="105"/>
      <c r="B351" s="105"/>
      <c r="C351" s="106"/>
      <c r="D351" s="110"/>
      <c r="E351" s="106"/>
      <c r="F351" s="106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</row>
    <row r="352" spans="1:24" ht="24.75" customHeight="1">
      <c r="A352" s="105"/>
      <c r="B352" s="105"/>
      <c r="C352" s="106"/>
      <c r="D352" s="110"/>
      <c r="E352" s="106"/>
      <c r="F352" s="106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</row>
    <row r="353" spans="1:24" ht="24.75" customHeight="1">
      <c r="A353" s="105"/>
      <c r="B353" s="105"/>
      <c r="C353" s="106"/>
      <c r="D353" s="110"/>
      <c r="E353" s="106"/>
      <c r="F353" s="106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</row>
    <row r="354" spans="1:24" ht="24.75" customHeight="1">
      <c r="A354" s="105"/>
      <c r="B354" s="105"/>
      <c r="C354" s="106"/>
      <c r="D354" s="110"/>
      <c r="E354" s="106"/>
      <c r="F354" s="106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</row>
    <row r="355" spans="1:24" ht="24.75" customHeight="1">
      <c r="A355" s="105"/>
      <c r="B355" s="105"/>
      <c r="C355" s="106"/>
      <c r="D355" s="110"/>
      <c r="E355" s="106"/>
      <c r="F355" s="106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</row>
    <row r="356" spans="1:24" ht="24.75" customHeight="1">
      <c r="A356" s="105"/>
      <c r="B356" s="105"/>
      <c r="C356" s="106"/>
      <c r="D356" s="110"/>
      <c r="E356" s="106"/>
      <c r="F356" s="106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</row>
    <row r="357" spans="1:24" ht="24.75" customHeight="1">
      <c r="A357" s="105"/>
      <c r="B357" s="105"/>
      <c r="C357" s="106"/>
      <c r="D357" s="110"/>
      <c r="E357" s="106"/>
      <c r="F357" s="106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</row>
    <row r="358" spans="1:24" ht="24.75" customHeight="1">
      <c r="A358" s="105"/>
      <c r="B358" s="105"/>
      <c r="C358" s="106"/>
      <c r="D358" s="110"/>
      <c r="E358" s="106"/>
      <c r="F358" s="106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</row>
    <row r="359" spans="1:24" ht="24.75" customHeight="1">
      <c r="A359" s="105"/>
      <c r="B359" s="105"/>
      <c r="C359" s="106"/>
      <c r="D359" s="110"/>
      <c r="E359" s="106"/>
      <c r="F359" s="106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</row>
    <row r="360" spans="1:24" ht="24.75" customHeight="1">
      <c r="A360" s="105"/>
      <c r="B360" s="105"/>
      <c r="C360" s="106"/>
      <c r="D360" s="110"/>
      <c r="E360" s="106"/>
      <c r="F360" s="106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</row>
    <row r="361" spans="1:24" ht="24.75" customHeight="1">
      <c r="A361" s="105"/>
      <c r="B361" s="105"/>
      <c r="C361" s="106"/>
      <c r="D361" s="110"/>
      <c r="E361" s="106"/>
      <c r="F361" s="106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</row>
    <row r="362" spans="1:24" ht="24.75" customHeight="1">
      <c r="A362" s="105"/>
      <c r="B362" s="105"/>
      <c r="C362" s="106"/>
      <c r="D362" s="110"/>
      <c r="E362" s="106"/>
      <c r="F362" s="106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</row>
    <row r="363" spans="1:24" ht="24.75" customHeight="1">
      <c r="A363" s="105"/>
      <c r="B363" s="105"/>
      <c r="C363" s="106"/>
      <c r="D363" s="110"/>
      <c r="E363" s="106"/>
      <c r="F363" s="106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</row>
    <row r="364" spans="1:24" ht="24.75" customHeight="1">
      <c r="A364" s="105"/>
      <c r="B364" s="105"/>
      <c r="C364" s="106"/>
      <c r="D364" s="110"/>
      <c r="E364" s="106"/>
      <c r="F364" s="106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</row>
    <row r="365" spans="1:24" ht="24.75" customHeight="1">
      <c r="A365" s="105"/>
      <c r="B365" s="105"/>
      <c r="C365" s="106"/>
      <c r="D365" s="110"/>
      <c r="E365" s="106"/>
      <c r="F365" s="106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</row>
    <row r="366" spans="1:24" ht="24.75" customHeight="1">
      <c r="A366" s="105"/>
      <c r="B366" s="105"/>
      <c r="C366" s="106"/>
      <c r="D366" s="110"/>
      <c r="E366" s="106"/>
      <c r="F366" s="106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</row>
    <row r="367" spans="1:24" ht="24.75" customHeight="1">
      <c r="A367" s="105"/>
      <c r="B367" s="105"/>
      <c r="C367" s="106"/>
      <c r="D367" s="110"/>
      <c r="E367" s="106"/>
      <c r="F367" s="106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</row>
    <row r="368" spans="1:24" ht="24.75" customHeight="1">
      <c r="A368" s="105"/>
      <c r="B368" s="105"/>
      <c r="C368" s="106"/>
      <c r="D368" s="110"/>
      <c r="E368" s="106"/>
      <c r="F368" s="106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</row>
    <row r="369" spans="1:24" ht="24.75" customHeight="1">
      <c r="A369" s="105"/>
      <c r="B369" s="105"/>
      <c r="C369" s="106"/>
      <c r="D369" s="110"/>
      <c r="E369" s="106"/>
      <c r="F369" s="106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</row>
    <row r="370" spans="1:24" ht="24.75" customHeight="1">
      <c r="A370" s="105"/>
      <c r="B370" s="105"/>
      <c r="C370" s="106"/>
      <c r="D370" s="110"/>
      <c r="E370" s="106"/>
      <c r="F370" s="106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</row>
    <row r="371" spans="1:24" ht="24.75" customHeight="1">
      <c r="A371" s="105"/>
      <c r="B371" s="105"/>
      <c r="C371" s="106"/>
      <c r="D371" s="110"/>
      <c r="E371" s="106"/>
      <c r="F371" s="106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</row>
    <row r="372" spans="1:24" ht="24.75" customHeight="1">
      <c r="A372" s="105"/>
      <c r="B372" s="105"/>
      <c r="C372" s="106"/>
      <c r="D372" s="110"/>
      <c r="E372" s="106"/>
      <c r="F372" s="106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</row>
    <row r="373" spans="1:24" ht="24.75" customHeight="1">
      <c r="A373" s="105"/>
      <c r="B373" s="105"/>
      <c r="C373" s="106"/>
      <c r="D373" s="110"/>
      <c r="E373" s="106"/>
      <c r="F373" s="106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</row>
    <row r="374" spans="1:24" ht="24.75" customHeight="1">
      <c r="A374" s="105"/>
      <c r="B374" s="105"/>
      <c r="C374" s="106"/>
      <c r="D374" s="110"/>
      <c r="E374" s="106"/>
      <c r="F374" s="106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</row>
    <row r="375" spans="1:24" ht="24.75" customHeight="1">
      <c r="A375" s="105"/>
      <c r="B375" s="105"/>
      <c r="C375" s="106"/>
      <c r="D375" s="110"/>
      <c r="E375" s="106"/>
      <c r="F375" s="106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</row>
    <row r="376" spans="1:24" ht="24.75" customHeight="1">
      <c r="A376" s="105"/>
      <c r="B376" s="105"/>
      <c r="C376" s="106"/>
      <c r="D376" s="110"/>
      <c r="E376" s="106"/>
      <c r="F376" s="106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</row>
    <row r="377" spans="1:24" ht="24.75" customHeight="1">
      <c r="A377" s="105"/>
      <c r="B377" s="105"/>
      <c r="C377" s="106"/>
      <c r="D377" s="110"/>
      <c r="E377" s="106"/>
      <c r="F377" s="106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</row>
    <row r="378" spans="1:24" ht="24.75" customHeight="1">
      <c r="A378" s="105"/>
      <c r="B378" s="105"/>
      <c r="C378" s="106"/>
      <c r="D378" s="110"/>
      <c r="E378" s="106"/>
      <c r="F378" s="106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</row>
    <row r="379" spans="1:24" ht="24.75" customHeight="1">
      <c r="A379" s="105"/>
      <c r="B379" s="105"/>
      <c r="C379" s="106"/>
      <c r="D379" s="110"/>
      <c r="E379" s="106"/>
      <c r="F379" s="106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</row>
    <row r="380" spans="1:24" ht="24.75" customHeight="1">
      <c r="A380" s="105"/>
      <c r="B380" s="105"/>
      <c r="C380" s="106"/>
      <c r="D380" s="110"/>
      <c r="E380" s="106"/>
      <c r="F380" s="106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</row>
    <row r="381" spans="1:24" ht="24.75" customHeight="1">
      <c r="A381" s="105"/>
      <c r="B381" s="105"/>
      <c r="C381" s="106"/>
      <c r="D381" s="110"/>
      <c r="E381" s="106"/>
      <c r="F381" s="106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</row>
    <row r="382" spans="1:24" ht="24.75" customHeight="1">
      <c r="A382" s="105"/>
      <c r="B382" s="105"/>
      <c r="C382" s="106"/>
      <c r="D382" s="110"/>
      <c r="E382" s="106"/>
      <c r="F382" s="106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</row>
    <row r="383" spans="1:24" ht="24.75" customHeight="1">
      <c r="A383" s="105"/>
      <c r="B383" s="105"/>
      <c r="C383" s="106"/>
      <c r="D383" s="110"/>
      <c r="E383" s="106"/>
      <c r="F383" s="106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</row>
    <row r="384" spans="1:24" ht="24.75" customHeight="1">
      <c r="A384" s="105"/>
      <c r="B384" s="105"/>
      <c r="C384" s="106"/>
      <c r="D384" s="110"/>
      <c r="E384" s="106"/>
      <c r="F384" s="106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</row>
    <row r="385" spans="1:24" ht="24.75" customHeight="1">
      <c r="A385" s="105"/>
      <c r="B385" s="105"/>
      <c r="C385" s="106"/>
      <c r="D385" s="110"/>
      <c r="E385" s="106"/>
      <c r="F385" s="106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</row>
    <row r="386" spans="1:24" ht="24.75" customHeight="1">
      <c r="A386" s="105"/>
      <c r="B386" s="105"/>
      <c r="C386" s="106"/>
      <c r="D386" s="110"/>
      <c r="E386" s="106"/>
      <c r="F386" s="106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</row>
    <row r="387" spans="1:24" ht="24.75" customHeight="1">
      <c r="A387" s="105"/>
      <c r="B387" s="105"/>
      <c r="C387" s="106"/>
      <c r="D387" s="110"/>
      <c r="E387" s="106"/>
      <c r="F387" s="106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</row>
    <row r="388" spans="1:24" ht="24.75" customHeight="1">
      <c r="A388" s="105"/>
      <c r="B388" s="105"/>
      <c r="C388" s="106"/>
      <c r="D388" s="110"/>
      <c r="E388" s="106"/>
      <c r="F388" s="106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</row>
    <row r="389" spans="1:24" ht="24.75" customHeight="1">
      <c r="A389" s="105"/>
      <c r="B389" s="105"/>
      <c r="C389" s="106"/>
      <c r="D389" s="110"/>
      <c r="E389" s="106"/>
      <c r="F389" s="106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</row>
    <row r="390" spans="1:24" ht="24.75" customHeight="1">
      <c r="A390" s="105"/>
      <c r="B390" s="105"/>
      <c r="C390" s="106"/>
      <c r="D390" s="110"/>
      <c r="E390" s="106"/>
      <c r="F390" s="106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</row>
    <row r="391" spans="1:24" ht="24.75" customHeight="1">
      <c r="A391" s="105"/>
      <c r="B391" s="105"/>
      <c r="C391" s="106"/>
      <c r="D391" s="110"/>
      <c r="E391" s="106"/>
      <c r="F391" s="106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</row>
    <row r="392" spans="1:24" ht="24.75" customHeight="1">
      <c r="A392" s="105"/>
      <c r="B392" s="105"/>
      <c r="C392" s="106"/>
      <c r="D392" s="110"/>
      <c r="E392" s="106"/>
      <c r="F392" s="106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</row>
    <row r="393" spans="1:24" ht="24.75" customHeight="1">
      <c r="A393" s="105"/>
      <c r="B393" s="105"/>
      <c r="C393" s="106"/>
      <c r="D393" s="110"/>
      <c r="E393" s="106"/>
      <c r="F393" s="106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</row>
    <row r="394" spans="1:24" ht="24.75" customHeight="1">
      <c r="A394" s="105"/>
      <c r="B394" s="105"/>
      <c r="C394" s="106"/>
      <c r="D394" s="110"/>
      <c r="E394" s="106"/>
      <c r="F394" s="106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</row>
    <row r="395" spans="1:24" ht="24.75" customHeight="1">
      <c r="A395" s="105"/>
      <c r="B395" s="105"/>
      <c r="C395" s="106"/>
      <c r="D395" s="110"/>
      <c r="E395" s="106"/>
      <c r="F395" s="106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</row>
    <row r="396" spans="1:24" ht="24.75" customHeight="1">
      <c r="A396" s="105"/>
      <c r="B396" s="105"/>
      <c r="C396" s="106"/>
      <c r="D396" s="110"/>
      <c r="E396" s="106"/>
      <c r="F396" s="106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</row>
    <row r="397" spans="1:24" ht="24.75" customHeight="1">
      <c r="A397" s="105"/>
      <c r="B397" s="105"/>
      <c r="C397" s="106"/>
      <c r="D397" s="110"/>
      <c r="E397" s="106"/>
      <c r="F397" s="106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</row>
    <row r="398" spans="1:24" ht="24.75" customHeight="1">
      <c r="A398" s="105"/>
      <c r="B398" s="105"/>
      <c r="C398" s="106"/>
      <c r="D398" s="110"/>
      <c r="E398" s="106"/>
      <c r="F398" s="106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</row>
    <row r="399" spans="1:24" ht="24.75" customHeight="1">
      <c r="A399" s="105"/>
      <c r="B399" s="105"/>
      <c r="C399" s="106"/>
      <c r="D399" s="110"/>
      <c r="E399" s="106"/>
      <c r="F399" s="106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</row>
    <row r="400" spans="1:24" ht="24.75" customHeight="1">
      <c r="A400" s="105"/>
      <c r="B400" s="105"/>
      <c r="C400" s="106"/>
      <c r="D400" s="110"/>
      <c r="E400" s="106"/>
      <c r="F400" s="106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</row>
    <row r="401" spans="1:24" ht="24.75" customHeight="1">
      <c r="A401" s="105"/>
      <c r="B401" s="105"/>
      <c r="C401" s="106"/>
      <c r="D401" s="110"/>
      <c r="E401" s="106"/>
      <c r="F401" s="106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</row>
    <row r="402" spans="1:24" ht="24.75" customHeight="1">
      <c r="A402" s="105"/>
      <c r="B402" s="105"/>
      <c r="C402" s="106"/>
      <c r="D402" s="110"/>
      <c r="E402" s="106"/>
      <c r="F402" s="106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</row>
    <row r="403" spans="1:24" ht="24.75" customHeight="1">
      <c r="A403" s="105"/>
      <c r="B403" s="105"/>
      <c r="C403" s="106"/>
      <c r="D403" s="110"/>
      <c r="E403" s="106"/>
      <c r="F403" s="106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</row>
    <row r="404" spans="1:24" ht="24.75" customHeight="1">
      <c r="A404" s="105"/>
      <c r="B404" s="105"/>
      <c r="C404" s="106"/>
      <c r="D404" s="110"/>
      <c r="E404" s="106"/>
      <c r="F404" s="106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</row>
    <row r="405" spans="1:24" ht="24.75" customHeight="1">
      <c r="A405" s="105"/>
      <c r="B405" s="105"/>
      <c r="C405" s="106"/>
      <c r="D405" s="110"/>
      <c r="E405" s="106"/>
      <c r="F405" s="106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</row>
    <row r="406" spans="1:24" ht="24.75" customHeight="1">
      <c r="A406" s="105"/>
      <c r="B406" s="105"/>
      <c r="C406" s="106"/>
      <c r="D406" s="110"/>
      <c r="E406" s="106"/>
      <c r="F406" s="106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</row>
    <row r="407" spans="1:24" ht="24.75" customHeight="1">
      <c r="A407" s="105"/>
      <c r="B407" s="105"/>
      <c r="C407" s="106"/>
      <c r="D407" s="110"/>
      <c r="E407" s="106"/>
      <c r="F407" s="106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</row>
    <row r="408" spans="1:24" ht="24.75" customHeight="1">
      <c r="A408" s="105"/>
      <c r="B408" s="105"/>
      <c r="C408" s="106"/>
      <c r="D408" s="110"/>
      <c r="E408" s="106"/>
      <c r="F408" s="106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</row>
    <row r="409" spans="1:24" ht="24.75" customHeight="1">
      <c r="A409" s="105"/>
      <c r="B409" s="105"/>
      <c r="C409" s="106"/>
      <c r="D409" s="110"/>
      <c r="E409" s="106"/>
      <c r="F409" s="106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</row>
    <row r="410" spans="1:24" ht="24.75" customHeight="1">
      <c r="A410" s="105"/>
      <c r="B410" s="105"/>
      <c r="C410" s="106"/>
      <c r="D410" s="110"/>
      <c r="E410" s="106"/>
      <c r="F410" s="106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</row>
    <row r="411" spans="1:24" ht="24.75" customHeight="1">
      <c r="A411" s="105"/>
      <c r="B411" s="105"/>
      <c r="C411" s="106"/>
      <c r="D411" s="110"/>
      <c r="E411" s="106"/>
      <c r="F411" s="106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</row>
    <row r="412" spans="1:24" ht="24.75" customHeight="1">
      <c r="A412" s="105"/>
      <c r="B412" s="105"/>
      <c r="C412" s="106"/>
      <c r="D412" s="110"/>
      <c r="E412" s="106"/>
      <c r="F412" s="106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</row>
    <row r="413" spans="1:24" ht="24.75" customHeight="1">
      <c r="A413" s="105"/>
      <c r="B413" s="105"/>
      <c r="C413" s="106"/>
      <c r="D413" s="110"/>
      <c r="E413" s="106"/>
      <c r="F413" s="106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</row>
    <row r="414" spans="1:24" ht="24.75" customHeight="1">
      <c r="A414" s="105"/>
      <c r="B414" s="105"/>
      <c r="C414" s="106"/>
      <c r="D414" s="110"/>
      <c r="E414" s="106"/>
      <c r="F414" s="106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</row>
    <row r="415" spans="1:24" ht="24.75" customHeight="1">
      <c r="A415" s="105"/>
      <c r="B415" s="105"/>
      <c r="C415" s="106"/>
      <c r="D415" s="110"/>
      <c r="E415" s="106"/>
      <c r="F415" s="106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</row>
    <row r="416" spans="1:24" ht="24.75" customHeight="1">
      <c r="A416" s="105"/>
      <c r="B416" s="105"/>
      <c r="C416" s="106"/>
      <c r="D416" s="110"/>
      <c r="E416" s="106"/>
      <c r="F416" s="106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</row>
    <row r="417" spans="1:24" ht="24.75" customHeight="1">
      <c r="A417" s="105"/>
      <c r="B417" s="105"/>
      <c r="C417" s="106"/>
      <c r="D417" s="110"/>
      <c r="E417" s="106"/>
      <c r="F417" s="106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</row>
    <row r="418" spans="1:24" ht="24.75" customHeight="1">
      <c r="A418" s="105"/>
      <c r="B418" s="105"/>
      <c r="C418" s="106"/>
      <c r="D418" s="110"/>
      <c r="E418" s="106"/>
      <c r="F418" s="106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</row>
    <row r="419" spans="1:24" ht="24.75" customHeight="1">
      <c r="A419" s="105"/>
      <c r="B419" s="105"/>
      <c r="C419" s="106"/>
      <c r="D419" s="110"/>
      <c r="E419" s="106"/>
      <c r="F419" s="106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</row>
    <row r="420" spans="1:24" ht="24.75" customHeight="1">
      <c r="A420" s="105"/>
      <c r="B420" s="105"/>
      <c r="C420" s="106"/>
      <c r="D420" s="110"/>
      <c r="E420" s="106"/>
      <c r="F420" s="106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</row>
    <row r="421" spans="1:24" ht="24.75" customHeight="1">
      <c r="A421" s="105"/>
      <c r="B421" s="105"/>
      <c r="C421" s="106"/>
      <c r="D421" s="110"/>
      <c r="E421" s="106"/>
      <c r="F421" s="106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</row>
    <row r="422" spans="1:24" ht="24.75" customHeight="1">
      <c r="A422" s="105"/>
      <c r="B422" s="105"/>
      <c r="C422" s="106"/>
      <c r="D422" s="110"/>
      <c r="E422" s="106"/>
      <c r="F422" s="106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</row>
    <row r="423" spans="1:24" ht="24.75" customHeight="1">
      <c r="A423" s="105"/>
      <c r="B423" s="105"/>
      <c r="C423" s="106"/>
      <c r="D423" s="110"/>
      <c r="E423" s="106"/>
      <c r="F423" s="106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</row>
    <row r="424" spans="1:24" ht="24.75" customHeight="1">
      <c r="A424" s="105"/>
      <c r="B424" s="105"/>
      <c r="C424" s="106"/>
      <c r="D424" s="110"/>
      <c r="E424" s="106"/>
      <c r="F424" s="106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</row>
    <row r="425" spans="1:24" ht="24.75" customHeight="1">
      <c r="A425" s="105"/>
      <c r="B425" s="105"/>
      <c r="C425" s="106"/>
      <c r="D425" s="110"/>
      <c r="E425" s="106"/>
      <c r="F425" s="106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</row>
    <row r="426" spans="1:24" ht="24.75" customHeight="1">
      <c r="A426" s="105"/>
      <c r="B426" s="105"/>
      <c r="C426" s="106"/>
      <c r="D426" s="110"/>
      <c r="E426" s="106"/>
      <c r="F426" s="106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</row>
    <row r="427" spans="1:24" ht="24.75" customHeight="1">
      <c r="A427" s="105"/>
      <c r="B427" s="105"/>
      <c r="C427" s="106"/>
      <c r="D427" s="110"/>
      <c r="E427" s="106"/>
      <c r="F427" s="106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</row>
    <row r="428" spans="1:24" ht="24.75" customHeight="1">
      <c r="A428" s="105"/>
      <c r="B428" s="105"/>
      <c r="C428" s="106"/>
      <c r="D428" s="110"/>
      <c r="E428" s="106"/>
      <c r="F428" s="106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</row>
    <row r="429" spans="1:24" ht="24.75" customHeight="1">
      <c r="A429" s="105"/>
      <c r="B429" s="105"/>
      <c r="C429" s="106"/>
      <c r="D429" s="110"/>
      <c r="E429" s="106"/>
      <c r="F429" s="106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</row>
    <row r="430" spans="1:24" ht="24.75" customHeight="1">
      <c r="A430" s="105"/>
      <c r="B430" s="105"/>
      <c r="C430" s="106"/>
      <c r="D430" s="110"/>
      <c r="E430" s="106"/>
      <c r="F430" s="106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</row>
    <row r="431" spans="1:24" ht="24.75" customHeight="1">
      <c r="A431" s="105"/>
      <c r="B431" s="105"/>
      <c r="C431" s="106"/>
      <c r="D431" s="110"/>
      <c r="E431" s="106"/>
      <c r="F431" s="106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</row>
    <row r="432" spans="1:24" ht="24.75" customHeight="1">
      <c r="A432" s="105"/>
      <c r="B432" s="105"/>
      <c r="C432" s="106"/>
      <c r="D432" s="110"/>
      <c r="E432" s="106"/>
      <c r="F432" s="106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</row>
    <row r="433" spans="1:24" ht="24.75" customHeight="1">
      <c r="A433" s="105"/>
      <c r="B433" s="105"/>
      <c r="C433" s="106"/>
      <c r="D433" s="110"/>
      <c r="E433" s="106"/>
      <c r="F433" s="106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</row>
    <row r="434" spans="1:24" ht="24.75" customHeight="1">
      <c r="A434" s="105"/>
      <c r="B434" s="105"/>
      <c r="C434" s="106"/>
      <c r="D434" s="110"/>
      <c r="E434" s="106"/>
      <c r="F434" s="106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</row>
    <row r="435" spans="1:24" ht="24.75" customHeight="1">
      <c r="A435" s="105"/>
      <c r="B435" s="105"/>
      <c r="C435" s="106"/>
      <c r="D435" s="110"/>
      <c r="E435" s="106"/>
      <c r="F435" s="106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</row>
    <row r="436" spans="1:24" ht="24.75" customHeight="1">
      <c r="A436" s="105"/>
      <c r="B436" s="105"/>
      <c r="C436" s="106"/>
      <c r="D436" s="110"/>
      <c r="E436" s="106"/>
      <c r="F436" s="106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</row>
    <row r="437" spans="1:24" ht="24.75" customHeight="1">
      <c r="A437" s="105"/>
      <c r="B437" s="105"/>
      <c r="C437" s="106"/>
      <c r="D437" s="110"/>
      <c r="E437" s="106"/>
      <c r="F437" s="106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</row>
    <row r="438" spans="1:24" ht="24.75" customHeight="1">
      <c r="A438" s="105"/>
      <c r="B438" s="105"/>
      <c r="C438" s="106"/>
      <c r="D438" s="110"/>
      <c r="E438" s="106"/>
      <c r="F438" s="106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</row>
    <row r="439" spans="1:24" ht="24.75" customHeight="1">
      <c r="A439" s="105"/>
      <c r="B439" s="105"/>
      <c r="C439" s="106"/>
      <c r="D439" s="110"/>
      <c r="E439" s="106"/>
      <c r="F439" s="106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</row>
    <row r="440" spans="1:24" ht="24.75" customHeight="1">
      <c r="A440" s="105"/>
      <c r="B440" s="105"/>
      <c r="C440" s="106"/>
      <c r="D440" s="110"/>
      <c r="E440" s="106"/>
      <c r="F440" s="106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</row>
    <row r="441" spans="1:24" ht="24.75" customHeight="1">
      <c r="A441" s="105"/>
      <c r="B441" s="105"/>
      <c r="C441" s="106"/>
      <c r="D441" s="110"/>
      <c r="E441" s="106"/>
      <c r="F441" s="106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</row>
    <row r="442" spans="1:24" ht="24.75" customHeight="1">
      <c r="A442" s="105"/>
      <c r="B442" s="105"/>
      <c r="C442" s="106"/>
      <c r="D442" s="110"/>
      <c r="E442" s="106"/>
      <c r="F442" s="106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</row>
    <row r="443" spans="1:24" ht="24.75" customHeight="1">
      <c r="A443" s="105"/>
      <c r="B443" s="105"/>
      <c r="C443" s="106"/>
      <c r="D443" s="110"/>
      <c r="E443" s="106"/>
      <c r="F443" s="106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</row>
    <row r="444" spans="1:24" ht="24.75" customHeight="1">
      <c r="A444" s="105"/>
      <c r="B444" s="105"/>
      <c r="C444" s="106"/>
      <c r="D444" s="110"/>
      <c r="E444" s="106"/>
      <c r="F444" s="106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</row>
    <row r="445" spans="1:24" ht="24.75" customHeight="1">
      <c r="A445" s="105"/>
      <c r="B445" s="105"/>
      <c r="C445" s="106"/>
      <c r="D445" s="110"/>
      <c r="E445" s="106"/>
      <c r="F445" s="106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</row>
    <row r="446" spans="1:24" ht="24.75" customHeight="1">
      <c r="A446" s="105"/>
      <c r="B446" s="105"/>
      <c r="C446" s="106"/>
      <c r="D446" s="110"/>
      <c r="E446" s="106"/>
      <c r="F446" s="106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</row>
    <row r="447" spans="1:24" ht="24.75" customHeight="1">
      <c r="A447" s="105"/>
      <c r="B447" s="105"/>
      <c r="C447" s="106"/>
      <c r="D447" s="110"/>
      <c r="E447" s="106"/>
      <c r="F447" s="106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</row>
    <row r="448" spans="1:24" ht="24.75" customHeight="1">
      <c r="A448" s="105"/>
      <c r="B448" s="105"/>
      <c r="C448" s="106"/>
      <c r="D448" s="110"/>
      <c r="E448" s="106"/>
      <c r="F448" s="106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</row>
    <row r="449" spans="1:24" ht="24.75" customHeight="1">
      <c r="A449" s="105"/>
      <c r="B449" s="105"/>
      <c r="C449" s="106"/>
      <c r="D449" s="110"/>
      <c r="E449" s="106"/>
      <c r="F449" s="106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</row>
    <row r="450" spans="1:24" ht="24.75" customHeight="1">
      <c r="A450" s="105"/>
      <c r="B450" s="105"/>
      <c r="C450" s="106"/>
      <c r="D450" s="110"/>
      <c r="E450" s="106"/>
      <c r="F450" s="106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</row>
    <row r="451" spans="1:24" ht="24.75" customHeight="1">
      <c r="A451" s="105"/>
      <c r="B451" s="105"/>
      <c r="C451" s="106"/>
      <c r="D451" s="110"/>
      <c r="E451" s="106"/>
      <c r="F451" s="106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</row>
    <row r="452" spans="1:24" ht="24.75" customHeight="1">
      <c r="A452" s="105"/>
      <c r="B452" s="105"/>
      <c r="C452" s="106"/>
      <c r="D452" s="110"/>
      <c r="E452" s="106"/>
      <c r="F452" s="106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</row>
    <row r="453" spans="1:24" ht="24.75" customHeight="1">
      <c r="A453" s="105"/>
      <c r="B453" s="105"/>
      <c r="C453" s="106"/>
      <c r="D453" s="110"/>
      <c r="E453" s="106"/>
      <c r="F453" s="106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</row>
    <row r="454" spans="1:24" ht="24.75" customHeight="1">
      <c r="A454" s="105"/>
      <c r="B454" s="105"/>
      <c r="C454" s="106"/>
      <c r="D454" s="110"/>
      <c r="E454" s="106"/>
      <c r="F454" s="106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</row>
    <row r="455" spans="1:24" ht="24.75" customHeight="1">
      <c r="A455" s="105"/>
      <c r="B455" s="105"/>
      <c r="C455" s="106"/>
      <c r="D455" s="110"/>
      <c r="E455" s="106"/>
      <c r="F455" s="106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</row>
    <row r="456" spans="1:24" ht="24.75" customHeight="1">
      <c r="A456" s="105"/>
      <c r="B456" s="105"/>
      <c r="C456" s="106"/>
      <c r="D456" s="110"/>
      <c r="E456" s="106"/>
      <c r="F456" s="106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</row>
    <row r="457" spans="1:24" ht="24.75" customHeight="1">
      <c r="A457" s="105"/>
      <c r="B457" s="105"/>
      <c r="C457" s="106"/>
      <c r="D457" s="110"/>
      <c r="E457" s="106"/>
      <c r="F457" s="106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</row>
    <row r="458" spans="1:24" ht="24.75" customHeight="1">
      <c r="A458" s="105"/>
      <c r="B458" s="105"/>
      <c r="C458" s="106"/>
      <c r="D458" s="110"/>
      <c r="E458" s="106"/>
      <c r="F458" s="106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</row>
    <row r="459" spans="1:24" ht="24.75" customHeight="1">
      <c r="A459" s="105"/>
      <c r="B459" s="105"/>
      <c r="C459" s="106"/>
      <c r="D459" s="110"/>
      <c r="E459" s="106"/>
      <c r="F459" s="106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</row>
    <row r="460" spans="1:24" ht="24.75" customHeight="1">
      <c r="A460" s="105"/>
      <c r="B460" s="105"/>
      <c r="C460" s="106"/>
      <c r="D460" s="110"/>
      <c r="E460" s="106"/>
      <c r="F460" s="106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</row>
    <row r="461" spans="1:24" ht="24.75" customHeight="1">
      <c r="A461" s="105"/>
      <c r="B461" s="105"/>
      <c r="C461" s="106"/>
      <c r="D461" s="110"/>
      <c r="E461" s="106"/>
      <c r="F461" s="106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</row>
    <row r="462" spans="1:24" ht="24.75" customHeight="1">
      <c r="A462" s="105"/>
      <c r="B462" s="105"/>
      <c r="C462" s="106"/>
      <c r="D462" s="110"/>
      <c r="E462" s="106"/>
      <c r="F462" s="106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</row>
    <row r="463" spans="1:24" ht="24.75" customHeight="1">
      <c r="A463" s="105"/>
      <c r="B463" s="105"/>
      <c r="C463" s="106"/>
      <c r="D463" s="110"/>
      <c r="E463" s="106"/>
      <c r="F463" s="106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</row>
    <row r="464" spans="1:24" ht="24.75" customHeight="1">
      <c r="A464" s="105"/>
      <c r="B464" s="105"/>
      <c r="C464" s="106"/>
      <c r="D464" s="110"/>
      <c r="E464" s="106"/>
      <c r="F464" s="106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</row>
    <row r="465" spans="1:24" ht="24.75" customHeight="1">
      <c r="A465" s="105"/>
      <c r="B465" s="105"/>
      <c r="C465" s="106"/>
      <c r="D465" s="110"/>
      <c r="E465" s="106"/>
      <c r="F465" s="106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</row>
    <row r="466" spans="1:24" ht="24.75" customHeight="1">
      <c r="A466" s="105"/>
      <c r="B466" s="105"/>
      <c r="C466" s="106"/>
      <c r="D466" s="110"/>
      <c r="E466" s="106"/>
      <c r="F466" s="106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</row>
    <row r="467" spans="1:24" ht="24.75" customHeight="1">
      <c r="A467" s="105"/>
      <c r="B467" s="105"/>
      <c r="C467" s="106"/>
      <c r="D467" s="110"/>
      <c r="E467" s="106"/>
      <c r="F467" s="106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</row>
    <row r="468" spans="1:24" ht="24.75" customHeight="1">
      <c r="A468" s="105"/>
      <c r="B468" s="105"/>
      <c r="C468" s="106"/>
      <c r="D468" s="110"/>
      <c r="E468" s="106"/>
      <c r="F468" s="106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</row>
    <row r="469" spans="1:24" ht="24.75" customHeight="1">
      <c r="A469" s="105"/>
      <c r="B469" s="105"/>
      <c r="C469" s="106"/>
      <c r="D469" s="110"/>
      <c r="E469" s="106"/>
      <c r="F469" s="106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</row>
    <row r="470" spans="1:24" ht="24.75" customHeight="1">
      <c r="A470" s="105"/>
      <c r="B470" s="105"/>
      <c r="C470" s="106"/>
      <c r="D470" s="110"/>
      <c r="E470" s="106"/>
      <c r="F470" s="106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</row>
    <row r="471" spans="1:24" ht="24.75" customHeight="1">
      <c r="A471" s="105"/>
      <c r="B471" s="105"/>
      <c r="C471" s="106"/>
      <c r="D471" s="110"/>
      <c r="E471" s="106"/>
      <c r="F471" s="106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</row>
    <row r="472" spans="1:24" ht="24.75" customHeight="1">
      <c r="A472" s="105"/>
      <c r="B472" s="105"/>
      <c r="C472" s="106"/>
      <c r="D472" s="110"/>
      <c r="E472" s="106"/>
      <c r="F472" s="106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</row>
    <row r="473" spans="1:24" ht="24.75" customHeight="1">
      <c r="A473" s="105"/>
      <c r="B473" s="105"/>
      <c r="C473" s="106"/>
      <c r="D473" s="110"/>
      <c r="E473" s="106"/>
      <c r="F473" s="106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</row>
    <row r="474" spans="1:24" ht="24.75" customHeight="1">
      <c r="A474" s="105"/>
      <c r="B474" s="105"/>
      <c r="C474" s="106"/>
      <c r="D474" s="110"/>
      <c r="E474" s="106"/>
      <c r="F474" s="106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</row>
    <row r="475" spans="1:24" ht="24.75" customHeight="1">
      <c r="A475" s="105"/>
      <c r="B475" s="105"/>
      <c r="C475" s="106"/>
      <c r="D475" s="110"/>
      <c r="E475" s="106"/>
      <c r="F475" s="106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</row>
    <row r="476" spans="1:24" ht="24.75" customHeight="1">
      <c r="A476" s="105"/>
      <c r="B476" s="105"/>
      <c r="C476" s="106"/>
      <c r="D476" s="110"/>
      <c r="E476" s="106"/>
      <c r="F476" s="106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</row>
    <row r="477" spans="1:24" ht="24.75" customHeight="1">
      <c r="A477" s="105"/>
      <c r="B477" s="105"/>
      <c r="C477" s="106"/>
      <c r="D477" s="110"/>
      <c r="E477" s="106"/>
      <c r="F477" s="106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</row>
    <row r="478" spans="1:24" ht="24.75" customHeight="1">
      <c r="A478" s="105"/>
      <c r="B478" s="105"/>
      <c r="C478" s="106"/>
      <c r="D478" s="110"/>
      <c r="E478" s="106"/>
      <c r="F478" s="106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</row>
    <row r="479" spans="1:24" ht="24.75" customHeight="1">
      <c r="A479" s="105"/>
      <c r="B479" s="105"/>
      <c r="C479" s="106"/>
      <c r="D479" s="110"/>
      <c r="E479" s="106"/>
      <c r="F479" s="106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</row>
    <row r="480" spans="1:24" ht="24.75" customHeight="1">
      <c r="A480" s="105"/>
      <c r="B480" s="105"/>
      <c r="C480" s="106"/>
      <c r="D480" s="110"/>
      <c r="E480" s="106"/>
      <c r="F480" s="106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</row>
    <row r="481" spans="1:24" ht="24.75" customHeight="1">
      <c r="A481" s="105"/>
      <c r="B481" s="105"/>
      <c r="C481" s="106"/>
      <c r="D481" s="110"/>
      <c r="E481" s="106"/>
      <c r="F481" s="106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</row>
    <row r="482" spans="1:24" ht="24.75" customHeight="1">
      <c r="A482" s="105"/>
      <c r="B482" s="105"/>
      <c r="C482" s="106"/>
      <c r="D482" s="110"/>
      <c r="E482" s="106"/>
      <c r="F482" s="106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</row>
    <row r="483" spans="1:24" ht="24.75" customHeight="1">
      <c r="A483" s="105"/>
      <c r="B483" s="105"/>
      <c r="C483" s="106"/>
      <c r="D483" s="110"/>
      <c r="E483" s="106"/>
      <c r="F483" s="106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</row>
    <row r="484" spans="1:24" ht="24.75" customHeight="1">
      <c r="A484" s="105"/>
      <c r="B484" s="105"/>
      <c r="C484" s="106"/>
      <c r="D484" s="110"/>
      <c r="E484" s="106"/>
      <c r="F484" s="106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</row>
    <row r="485" spans="1:24" ht="24.75" customHeight="1">
      <c r="A485" s="105"/>
      <c r="B485" s="105"/>
      <c r="C485" s="106"/>
      <c r="D485" s="110"/>
      <c r="E485" s="106"/>
      <c r="F485" s="106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</row>
    <row r="486" spans="1:24" ht="24.75" customHeight="1">
      <c r="A486" s="105"/>
      <c r="B486" s="105"/>
      <c r="C486" s="106"/>
      <c r="D486" s="110"/>
      <c r="E486" s="106"/>
      <c r="F486" s="106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</row>
    <row r="487" spans="1:24" ht="24.75" customHeight="1">
      <c r="A487" s="105"/>
      <c r="B487" s="105"/>
      <c r="C487" s="106"/>
      <c r="D487" s="110"/>
      <c r="E487" s="106"/>
      <c r="F487" s="106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</row>
    <row r="488" spans="1:24" ht="24.75" customHeight="1">
      <c r="A488" s="105"/>
      <c r="B488" s="105"/>
      <c r="C488" s="106"/>
      <c r="D488" s="110"/>
      <c r="E488" s="106"/>
      <c r="F488" s="106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</row>
    <row r="489" spans="1:24" ht="24.75" customHeight="1">
      <c r="A489" s="105"/>
      <c r="B489" s="105"/>
      <c r="C489" s="106"/>
      <c r="D489" s="110"/>
      <c r="E489" s="106"/>
      <c r="F489" s="106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</row>
    <row r="490" spans="1:24" ht="24.75" customHeight="1">
      <c r="A490" s="105"/>
      <c r="B490" s="105"/>
      <c r="C490" s="106"/>
      <c r="D490" s="110"/>
      <c r="E490" s="106"/>
      <c r="F490" s="106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</row>
    <row r="491" spans="1:24" ht="24.75" customHeight="1">
      <c r="A491" s="105"/>
      <c r="B491" s="105"/>
      <c r="C491" s="106"/>
      <c r="D491" s="110"/>
      <c r="E491" s="106"/>
      <c r="F491" s="106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</row>
    <row r="492" spans="1:24" ht="24.75" customHeight="1">
      <c r="A492" s="105"/>
      <c r="B492" s="105"/>
      <c r="C492" s="106"/>
      <c r="D492" s="110"/>
      <c r="E492" s="106"/>
      <c r="F492" s="106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</row>
    <row r="493" spans="1:24" ht="24.75" customHeight="1">
      <c r="A493" s="105"/>
      <c r="B493" s="105"/>
      <c r="C493" s="106"/>
      <c r="D493" s="110"/>
      <c r="E493" s="106"/>
      <c r="F493" s="106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</row>
    <row r="494" spans="1:24" ht="24.75" customHeight="1">
      <c r="A494" s="105"/>
      <c r="B494" s="105"/>
      <c r="C494" s="106"/>
      <c r="D494" s="110"/>
      <c r="E494" s="106"/>
      <c r="F494" s="106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</row>
    <row r="495" spans="1:24" ht="24.75" customHeight="1">
      <c r="A495" s="105"/>
      <c r="B495" s="105"/>
      <c r="C495" s="106"/>
      <c r="D495" s="110"/>
      <c r="E495" s="106"/>
      <c r="F495" s="106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</row>
    <row r="496" spans="1:24" ht="24.75" customHeight="1">
      <c r="A496" s="105"/>
      <c r="B496" s="105"/>
      <c r="C496" s="106"/>
      <c r="D496" s="110"/>
      <c r="E496" s="106"/>
      <c r="F496" s="106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</row>
    <row r="497" spans="1:24" ht="24.75" customHeight="1">
      <c r="A497" s="105"/>
      <c r="B497" s="105"/>
      <c r="C497" s="106"/>
      <c r="D497" s="110"/>
      <c r="E497" s="106"/>
      <c r="F497" s="106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</row>
    <row r="498" spans="1:24" ht="24.75" customHeight="1">
      <c r="A498" s="105"/>
      <c r="B498" s="105"/>
      <c r="C498" s="106"/>
      <c r="D498" s="110"/>
      <c r="E498" s="106"/>
      <c r="F498" s="106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</row>
    <row r="499" spans="1:24" ht="24.75" customHeight="1">
      <c r="A499" s="105"/>
      <c r="B499" s="105"/>
      <c r="C499" s="106"/>
      <c r="D499" s="110"/>
      <c r="E499" s="106"/>
      <c r="F499" s="106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</row>
    <row r="500" spans="1:24" ht="24.75" customHeight="1">
      <c r="A500" s="105"/>
      <c r="B500" s="105"/>
      <c r="C500" s="106"/>
      <c r="D500" s="110"/>
      <c r="E500" s="106"/>
      <c r="F500" s="106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</row>
    <row r="501" spans="1:24" ht="24.75" customHeight="1">
      <c r="A501" s="105"/>
      <c r="B501" s="105"/>
      <c r="C501" s="106"/>
      <c r="D501" s="110"/>
      <c r="E501" s="106"/>
      <c r="F501" s="106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</row>
    <row r="502" spans="1:24" ht="24.75" customHeight="1">
      <c r="A502" s="105"/>
      <c r="B502" s="105"/>
      <c r="C502" s="106"/>
      <c r="D502" s="110"/>
      <c r="E502" s="106"/>
      <c r="F502" s="106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</row>
    <row r="503" spans="1:24" ht="24.75" customHeight="1">
      <c r="A503" s="105"/>
      <c r="B503" s="105"/>
      <c r="C503" s="106"/>
      <c r="D503" s="110"/>
      <c r="E503" s="106"/>
      <c r="F503" s="106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</row>
    <row r="504" spans="1:24" ht="24.75" customHeight="1">
      <c r="A504" s="105"/>
      <c r="B504" s="105"/>
      <c r="C504" s="106"/>
      <c r="D504" s="110"/>
      <c r="E504" s="106"/>
      <c r="F504" s="106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</row>
    <row r="505" spans="1:24" ht="24.75" customHeight="1">
      <c r="A505" s="105"/>
      <c r="B505" s="105"/>
      <c r="C505" s="106"/>
      <c r="D505" s="110"/>
      <c r="E505" s="106"/>
      <c r="F505" s="106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</row>
    <row r="506" spans="1:24" ht="24.75" customHeight="1">
      <c r="A506" s="105"/>
      <c r="B506" s="105"/>
      <c r="C506" s="106"/>
      <c r="D506" s="110"/>
      <c r="E506" s="106"/>
      <c r="F506" s="106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</row>
    <row r="507" spans="1:24" ht="24.75" customHeight="1">
      <c r="A507" s="105"/>
      <c r="B507" s="105"/>
      <c r="C507" s="106"/>
      <c r="D507" s="110"/>
      <c r="E507" s="106"/>
      <c r="F507" s="106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</row>
    <row r="508" spans="1:24" ht="24.75" customHeight="1">
      <c r="A508" s="105"/>
      <c r="B508" s="105"/>
      <c r="C508" s="106"/>
      <c r="D508" s="110"/>
      <c r="E508" s="106"/>
      <c r="F508" s="106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</row>
    <row r="509" spans="1:24" ht="24.75" customHeight="1">
      <c r="A509" s="105"/>
      <c r="B509" s="105"/>
      <c r="C509" s="106"/>
      <c r="D509" s="110"/>
      <c r="E509" s="106"/>
      <c r="F509" s="106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</row>
    <row r="510" spans="1:24" ht="24.75" customHeight="1">
      <c r="A510" s="105"/>
      <c r="B510" s="105"/>
      <c r="C510" s="106"/>
      <c r="D510" s="110"/>
      <c r="E510" s="106"/>
      <c r="F510" s="106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</row>
    <row r="511" spans="1:24" ht="24.75" customHeight="1">
      <c r="A511" s="105"/>
      <c r="B511" s="105"/>
      <c r="C511" s="106"/>
      <c r="D511" s="110"/>
      <c r="E511" s="106"/>
      <c r="F511" s="106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</row>
    <row r="512" spans="1:24" ht="24.75" customHeight="1">
      <c r="A512" s="105"/>
      <c r="B512" s="105"/>
      <c r="C512" s="106"/>
      <c r="D512" s="110"/>
      <c r="E512" s="106"/>
      <c r="F512" s="106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</row>
    <row r="513" spans="1:24" ht="24.75" customHeight="1">
      <c r="A513" s="105"/>
      <c r="B513" s="105"/>
      <c r="C513" s="106"/>
      <c r="D513" s="110"/>
      <c r="E513" s="106"/>
      <c r="F513" s="106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</row>
    <row r="514" spans="1:24" ht="24.75" customHeight="1">
      <c r="A514" s="105"/>
      <c r="B514" s="105"/>
      <c r="C514" s="106"/>
      <c r="D514" s="110"/>
      <c r="E514" s="106"/>
      <c r="F514" s="106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</row>
    <row r="515" spans="1:24" ht="24.75" customHeight="1">
      <c r="A515" s="105"/>
      <c r="B515" s="105"/>
      <c r="C515" s="106"/>
      <c r="D515" s="110"/>
      <c r="E515" s="106"/>
      <c r="F515" s="106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</row>
    <row r="516" spans="1:24" ht="24.75" customHeight="1">
      <c r="A516" s="105"/>
      <c r="B516" s="105"/>
      <c r="C516" s="106"/>
      <c r="D516" s="110"/>
      <c r="E516" s="106"/>
      <c r="F516" s="106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</row>
    <row r="517" spans="1:24" ht="24.75" customHeight="1">
      <c r="A517" s="105"/>
      <c r="B517" s="105"/>
      <c r="C517" s="106"/>
      <c r="D517" s="110"/>
      <c r="E517" s="106"/>
      <c r="F517" s="106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</row>
    <row r="518" spans="1:24" ht="24.75" customHeight="1">
      <c r="A518" s="105"/>
      <c r="B518" s="105"/>
      <c r="C518" s="106"/>
      <c r="D518" s="110"/>
      <c r="E518" s="106"/>
      <c r="F518" s="106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</row>
    <row r="519" spans="1:24" ht="24.75" customHeight="1">
      <c r="A519" s="105"/>
      <c r="B519" s="105"/>
      <c r="C519" s="106"/>
      <c r="D519" s="110"/>
      <c r="E519" s="106"/>
      <c r="F519" s="106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</row>
    <row r="520" spans="1:24" ht="24.75" customHeight="1">
      <c r="A520" s="105"/>
      <c r="B520" s="105"/>
      <c r="C520" s="106"/>
      <c r="D520" s="110"/>
      <c r="E520" s="106"/>
      <c r="F520" s="106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</row>
    <row r="521" spans="1:24" ht="24.75" customHeight="1">
      <c r="A521" s="105"/>
      <c r="B521" s="105"/>
      <c r="C521" s="106"/>
      <c r="D521" s="110"/>
      <c r="E521" s="106"/>
      <c r="F521" s="106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</row>
    <row r="522" spans="1:24" ht="24.75" customHeight="1">
      <c r="A522" s="105"/>
      <c r="B522" s="105"/>
      <c r="C522" s="106"/>
      <c r="D522" s="110"/>
      <c r="E522" s="106"/>
      <c r="F522" s="106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</row>
    <row r="523" spans="1:24" ht="24.75" customHeight="1">
      <c r="A523" s="105"/>
      <c r="B523" s="105"/>
      <c r="C523" s="106"/>
      <c r="D523" s="110"/>
      <c r="E523" s="106"/>
      <c r="F523" s="106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</row>
    <row r="524" spans="1:24" ht="24.75" customHeight="1">
      <c r="A524" s="105"/>
      <c r="B524" s="105"/>
      <c r="C524" s="106"/>
      <c r="D524" s="110"/>
      <c r="E524" s="106"/>
      <c r="F524" s="106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</row>
    <row r="525" spans="1:24" ht="24.75" customHeight="1">
      <c r="A525" s="105"/>
      <c r="B525" s="105"/>
      <c r="C525" s="106"/>
      <c r="D525" s="110"/>
      <c r="E525" s="106"/>
      <c r="F525" s="106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</row>
    <row r="526" spans="1:24" ht="24.75" customHeight="1">
      <c r="A526" s="105"/>
      <c r="B526" s="105"/>
      <c r="C526" s="106"/>
      <c r="D526" s="110"/>
      <c r="E526" s="106"/>
      <c r="F526" s="106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</row>
    <row r="527" spans="1:24" ht="24.75" customHeight="1">
      <c r="A527" s="105"/>
      <c r="B527" s="105"/>
      <c r="C527" s="106"/>
      <c r="D527" s="110"/>
      <c r="E527" s="106"/>
      <c r="F527" s="106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</row>
    <row r="528" spans="1:24" ht="24.75" customHeight="1">
      <c r="A528" s="105"/>
      <c r="B528" s="105"/>
      <c r="C528" s="106"/>
      <c r="D528" s="110"/>
      <c r="E528" s="106"/>
      <c r="F528" s="106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</row>
    <row r="529" spans="1:24" ht="24.75" customHeight="1">
      <c r="A529" s="105"/>
      <c r="B529" s="105"/>
      <c r="C529" s="106"/>
      <c r="D529" s="110"/>
      <c r="E529" s="106"/>
      <c r="F529" s="106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</row>
    <row r="530" spans="1:24" ht="24.75" customHeight="1">
      <c r="A530" s="105"/>
      <c r="B530" s="105"/>
      <c r="C530" s="106"/>
      <c r="D530" s="110"/>
      <c r="E530" s="106"/>
      <c r="F530" s="106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</row>
    <row r="531" spans="1:24" ht="24.75" customHeight="1">
      <c r="A531" s="105"/>
      <c r="B531" s="105"/>
      <c r="C531" s="106"/>
      <c r="D531" s="110"/>
      <c r="E531" s="106"/>
      <c r="F531" s="106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</row>
    <row r="532" spans="1:24" ht="24.75" customHeight="1">
      <c r="A532" s="105"/>
      <c r="B532" s="105"/>
      <c r="C532" s="106"/>
      <c r="D532" s="110"/>
      <c r="E532" s="106"/>
      <c r="F532" s="106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</row>
    <row r="533" spans="1:24" ht="24.75" customHeight="1">
      <c r="A533" s="105"/>
      <c r="B533" s="105"/>
      <c r="C533" s="106"/>
      <c r="D533" s="110"/>
      <c r="E533" s="106"/>
      <c r="F533" s="106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</row>
    <row r="534" spans="1:24" ht="24.75" customHeight="1">
      <c r="A534" s="105"/>
      <c r="B534" s="105"/>
      <c r="C534" s="106"/>
      <c r="D534" s="110"/>
      <c r="E534" s="106"/>
      <c r="F534" s="106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</row>
    <row r="535" spans="1:24" ht="24.75" customHeight="1">
      <c r="A535" s="105"/>
      <c r="B535" s="105"/>
      <c r="C535" s="106"/>
      <c r="D535" s="110"/>
      <c r="E535" s="106"/>
      <c r="F535" s="106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</row>
    <row r="536" spans="1:24" ht="24.75" customHeight="1">
      <c r="A536" s="105"/>
      <c r="B536" s="105"/>
      <c r="C536" s="106"/>
      <c r="D536" s="110"/>
      <c r="E536" s="106"/>
      <c r="F536" s="106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</row>
    <row r="537" spans="1:24" ht="24.75" customHeight="1">
      <c r="A537" s="105"/>
      <c r="B537" s="105"/>
      <c r="C537" s="106"/>
      <c r="D537" s="110"/>
      <c r="E537" s="106"/>
      <c r="F537" s="106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</row>
    <row r="538" spans="1:24" ht="24.75" customHeight="1">
      <c r="A538" s="105"/>
      <c r="B538" s="105"/>
      <c r="C538" s="106"/>
      <c r="D538" s="110"/>
      <c r="E538" s="106"/>
      <c r="F538" s="106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</row>
    <row r="539" spans="1:24" ht="24.75" customHeight="1">
      <c r="A539" s="105"/>
      <c r="B539" s="105"/>
      <c r="C539" s="106"/>
      <c r="D539" s="110"/>
      <c r="E539" s="106"/>
      <c r="F539" s="106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</row>
    <row r="540" spans="1:24" ht="24.75" customHeight="1">
      <c r="A540" s="105"/>
      <c r="B540" s="105"/>
      <c r="C540" s="106"/>
      <c r="D540" s="110"/>
      <c r="E540" s="106"/>
      <c r="F540" s="106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</row>
    <row r="541" spans="1:24" ht="24.75" customHeight="1">
      <c r="A541" s="105"/>
      <c r="B541" s="105"/>
      <c r="C541" s="106"/>
      <c r="D541" s="110"/>
      <c r="E541" s="106"/>
      <c r="F541" s="106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</row>
    <row r="542" spans="1:24" ht="24.75" customHeight="1">
      <c r="A542" s="105"/>
      <c r="B542" s="105"/>
      <c r="C542" s="106"/>
      <c r="D542" s="110"/>
      <c r="E542" s="106"/>
      <c r="F542" s="106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</row>
    <row r="543" spans="1:24" ht="24.75" customHeight="1">
      <c r="A543" s="105"/>
      <c r="B543" s="105"/>
      <c r="C543" s="106"/>
      <c r="D543" s="110"/>
      <c r="E543" s="106"/>
      <c r="F543" s="106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</row>
    <row r="544" spans="1:24" ht="24.75" customHeight="1">
      <c r="A544" s="105"/>
      <c r="B544" s="105"/>
      <c r="C544" s="106"/>
      <c r="D544" s="110"/>
      <c r="E544" s="106"/>
      <c r="F544" s="106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</row>
    <row r="545" spans="1:24" ht="24.75" customHeight="1">
      <c r="A545" s="105"/>
      <c r="B545" s="105"/>
      <c r="C545" s="106"/>
      <c r="D545" s="110"/>
      <c r="E545" s="106"/>
      <c r="F545" s="106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</row>
    <row r="546" spans="1:24" ht="24.75" customHeight="1">
      <c r="A546" s="105"/>
      <c r="B546" s="105"/>
      <c r="C546" s="106"/>
      <c r="D546" s="110"/>
      <c r="E546" s="106"/>
      <c r="F546" s="106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</row>
    <row r="547" spans="1:24" ht="24.75" customHeight="1">
      <c r="A547" s="105"/>
      <c r="B547" s="105"/>
      <c r="C547" s="106"/>
      <c r="D547" s="110"/>
      <c r="E547" s="106"/>
      <c r="F547" s="106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</row>
    <row r="548" spans="1:24" ht="24.75" customHeight="1">
      <c r="A548" s="105"/>
      <c r="B548" s="105"/>
      <c r="C548" s="106"/>
      <c r="D548" s="110"/>
      <c r="E548" s="106"/>
      <c r="F548" s="106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</row>
    <row r="549" spans="1:24" ht="24.75" customHeight="1">
      <c r="A549" s="105"/>
      <c r="B549" s="105"/>
      <c r="C549" s="106"/>
      <c r="D549" s="110"/>
      <c r="E549" s="106"/>
      <c r="F549" s="106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</row>
    <row r="550" spans="1:24" ht="24.75" customHeight="1">
      <c r="A550" s="105"/>
      <c r="B550" s="105"/>
      <c r="C550" s="106"/>
      <c r="D550" s="110"/>
      <c r="E550" s="106"/>
      <c r="F550" s="106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</row>
    <row r="551" spans="1:24" ht="24.75" customHeight="1">
      <c r="A551" s="105"/>
      <c r="B551" s="105"/>
      <c r="C551" s="106"/>
      <c r="D551" s="110"/>
      <c r="E551" s="106"/>
      <c r="F551" s="106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</row>
    <row r="552" spans="1:24" ht="24.75" customHeight="1">
      <c r="A552" s="105"/>
      <c r="B552" s="105"/>
      <c r="C552" s="106"/>
      <c r="D552" s="110"/>
      <c r="E552" s="106"/>
      <c r="F552" s="106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</row>
    <row r="553" spans="1:24" ht="24.75" customHeight="1">
      <c r="A553" s="105"/>
      <c r="B553" s="105"/>
      <c r="C553" s="106"/>
      <c r="D553" s="110"/>
      <c r="E553" s="106"/>
      <c r="F553" s="106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</row>
    <row r="554" spans="1:24" ht="24.75" customHeight="1">
      <c r="A554" s="105"/>
      <c r="B554" s="105"/>
      <c r="C554" s="106"/>
      <c r="D554" s="110"/>
      <c r="E554" s="106"/>
      <c r="F554" s="106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</row>
    <row r="555" spans="1:24" ht="24.75" customHeight="1">
      <c r="A555" s="105"/>
      <c r="B555" s="105"/>
      <c r="C555" s="106"/>
      <c r="D555" s="110"/>
      <c r="E555" s="106"/>
      <c r="F555" s="106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</row>
    <row r="556" spans="1:24" ht="24.75" customHeight="1">
      <c r="A556" s="105"/>
      <c r="B556" s="105"/>
      <c r="C556" s="106"/>
      <c r="D556" s="110"/>
      <c r="E556" s="106"/>
      <c r="F556" s="106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</row>
    <row r="557" spans="1:24" ht="24.75" customHeight="1">
      <c r="A557" s="105"/>
      <c r="B557" s="105"/>
      <c r="C557" s="106"/>
      <c r="D557" s="110"/>
      <c r="E557" s="106"/>
      <c r="F557" s="106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</row>
    <row r="558" spans="1:24" ht="24.75" customHeight="1">
      <c r="A558" s="105"/>
      <c r="B558" s="105"/>
      <c r="C558" s="106"/>
      <c r="D558" s="110"/>
      <c r="E558" s="106"/>
      <c r="F558" s="106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</row>
    <row r="559" spans="1:24" ht="24.75" customHeight="1">
      <c r="A559" s="105"/>
      <c r="B559" s="105"/>
      <c r="C559" s="106"/>
      <c r="D559" s="110"/>
      <c r="E559" s="106"/>
      <c r="F559" s="106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</row>
    <row r="560" spans="1:24" ht="24.75" customHeight="1">
      <c r="A560" s="105"/>
      <c r="B560" s="105"/>
      <c r="C560" s="106"/>
      <c r="D560" s="110"/>
      <c r="E560" s="106"/>
      <c r="F560" s="106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</row>
    <row r="561" spans="1:24" ht="24.75" customHeight="1">
      <c r="A561" s="105"/>
      <c r="B561" s="105"/>
      <c r="C561" s="106"/>
      <c r="D561" s="110"/>
      <c r="E561" s="106"/>
      <c r="F561" s="106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</row>
    <row r="562" spans="1:24" ht="24.75" customHeight="1">
      <c r="A562" s="105"/>
      <c r="B562" s="105"/>
      <c r="C562" s="106"/>
      <c r="D562" s="110"/>
      <c r="E562" s="106"/>
      <c r="F562" s="106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</row>
    <row r="563" spans="1:24" ht="24.75" customHeight="1">
      <c r="A563" s="105"/>
      <c r="B563" s="105"/>
      <c r="C563" s="106"/>
      <c r="D563" s="110"/>
      <c r="E563" s="106"/>
      <c r="F563" s="106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</row>
    <row r="564" spans="1:24" ht="24.75" customHeight="1">
      <c r="A564" s="105"/>
      <c r="B564" s="105"/>
      <c r="C564" s="106"/>
      <c r="D564" s="110"/>
      <c r="E564" s="106"/>
      <c r="F564" s="106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</row>
    <row r="565" spans="1:24" ht="24.75" customHeight="1">
      <c r="A565" s="105"/>
      <c r="B565" s="105"/>
      <c r="C565" s="106"/>
      <c r="D565" s="110"/>
      <c r="E565" s="106"/>
      <c r="F565" s="106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</row>
    <row r="566" spans="1:24" ht="24.75" customHeight="1">
      <c r="A566" s="105"/>
      <c r="B566" s="105"/>
      <c r="C566" s="106"/>
      <c r="D566" s="110"/>
      <c r="E566" s="106"/>
      <c r="F566" s="106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</row>
    <row r="567" spans="1:24" ht="24.75" customHeight="1">
      <c r="A567" s="105"/>
      <c r="B567" s="105"/>
      <c r="C567" s="106"/>
      <c r="D567" s="110"/>
      <c r="E567" s="106"/>
      <c r="F567" s="106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</row>
    <row r="568" spans="1:24" ht="24.75" customHeight="1">
      <c r="A568" s="105"/>
      <c r="B568" s="105"/>
      <c r="C568" s="106"/>
      <c r="D568" s="110"/>
      <c r="E568" s="106"/>
      <c r="F568" s="106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</row>
    <row r="569" spans="1:24" ht="24.75" customHeight="1">
      <c r="A569" s="105"/>
      <c r="B569" s="105"/>
      <c r="C569" s="106"/>
      <c r="D569" s="110"/>
      <c r="E569" s="106"/>
      <c r="F569" s="106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</row>
    <row r="570" spans="1:24" ht="24.75" customHeight="1">
      <c r="A570" s="105"/>
      <c r="B570" s="105"/>
      <c r="C570" s="106"/>
      <c r="D570" s="110"/>
      <c r="E570" s="106"/>
      <c r="F570" s="106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</row>
    <row r="571" spans="1:24" ht="24.75" customHeight="1">
      <c r="A571" s="105"/>
      <c r="B571" s="105"/>
      <c r="C571" s="106"/>
      <c r="D571" s="110"/>
      <c r="E571" s="106"/>
      <c r="F571" s="106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</row>
    <row r="572" spans="1:24" ht="24.75" customHeight="1">
      <c r="A572" s="105"/>
      <c r="B572" s="105"/>
      <c r="C572" s="106"/>
      <c r="D572" s="110"/>
      <c r="E572" s="106"/>
      <c r="F572" s="106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</row>
    <row r="573" spans="1:24" ht="24.75" customHeight="1">
      <c r="A573" s="105"/>
      <c r="B573" s="105"/>
      <c r="C573" s="106"/>
      <c r="D573" s="110"/>
      <c r="E573" s="106"/>
      <c r="F573" s="106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</row>
    <row r="574" spans="1:24" ht="24.75" customHeight="1">
      <c r="A574" s="105"/>
      <c r="B574" s="105"/>
      <c r="C574" s="106"/>
      <c r="D574" s="110"/>
      <c r="E574" s="106"/>
      <c r="F574" s="106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</row>
    <row r="575" spans="1:24" ht="24.75" customHeight="1">
      <c r="A575" s="105"/>
      <c r="B575" s="105"/>
      <c r="C575" s="106"/>
      <c r="D575" s="110"/>
      <c r="E575" s="106"/>
      <c r="F575" s="106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</row>
    <row r="576" spans="1:24" ht="24.75" customHeight="1">
      <c r="A576" s="105"/>
      <c r="B576" s="105"/>
      <c r="C576" s="106"/>
      <c r="D576" s="110"/>
      <c r="E576" s="106"/>
      <c r="F576" s="106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</row>
    <row r="577" spans="1:24" ht="24.75" customHeight="1">
      <c r="A577" s="105"/>
      <c r="B577" s="105"/>
      <c r="C577" s="106"/>
      <c r="D577" s="110"/>
      <c r="E577" s="106"/>
      <c r="F577" s="106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</row>
    <row r="578" spans="1:24" ht="24.75" customHeight="1">
      <c r="A578" s="105"/>
      <c r="B578" s="105"/>
      <c r="C578" s="106"/>
      <c r="D578" s="110"/>
      <c r="E578" s="106"/>
      <c r="F578" s="106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</row>
    <row r="579" spans="1:24" ht="24.75" customHeight="1">
      <c r="A579" s="105"/>
      <c r="B579" s="105"/>
      <c r="C579" s="106"/>
      <c r="D579" s="110"/>
      <c r="E579" s="106"/>
      <c r="F579" s="106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</row>
    <row r="580" spans="1:24" ht="24.75" customHeight="1">
      <c r="A580" s="105"/>
      <c r="B580" s="105"/>
      <c r="C580" s="106"/>
      <c r="D580" s="110"/>
      <c r="E580" s="106"/>
      <c r="F580" s="106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</row>
    <row r="581" spans="1:24" ht="24.75" customHeight="1">
      <c r="A581" s="105"/>
      <c r="B581" s="105"/>
      <c r="C581" s="106"/>
      <c r="D581" s="110"/>
      <c r="E581" s="106"/>
      <c r="F581" s="106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</row>
    <row r="582" spans="1:24" ht="24.75" customHeight="1">
      <c r="A582" s="105"/>
      <c r="B582" s="105"/>
      <c r="C582" s="106"/>
      <c r="D582" s="110"/>
      <c r="E582" s="106"/>
      <c r="F582" s="106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</row>
    <row r="583" spans="1:24" ht="24.75" customHeight="1">
      <c r="A583" s="105"/>
      <c r="B583" s="105"/>
      <c r="C583" s="106"/>
      <c r="D583" s="110"/>
      <c r="E583" s="106"/>
      <c r="F583" s="106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</row>
    <row r="584" spans="1:24" ht="24.75" customHeight="1">
      <c r="A584" s="105"/>
      <c r="B584" s="105"/>
      <c r="C584" s="106"/>
      <c r="D584" s="110"/>
      <c r="E584" s="106"/>
      <c r="F584" s="106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</row>
    <row r="585" spans="1:24" ht="24.75" customHeight="1">
      <c r="A585" s="105"/>
      <c r="B585" s="105"/>
      <c r="C585" s="106"/>
      <c r="D585" s="110"/>
      <c r="E585" s="106"/>
      <c r="F585" s="106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</row>
    <row r="586" spans="1:24" ht="24.75" customHeight="1">
      <c r="A586" s="105"/>
      <c r="B586" s="105"/>
      <c r="C586" s="106"/>
      <c r="D586" s="110"/>
      <c r="E586" s="106"/>
      <c r="F586" s="106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</row>
    <row r="587" spans="1:24" ht="24.75" customHeight="1">
      <c r="A587" s="105"/>
      <c r="B587" s="105"/>
      <c r="C587" s="106"/>
      <c r="D587" s="110"/>
      <c r="E587" s="106"/>
      <c r="F587" s="106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</row>
    <row r="588" spans="1:24" ht="24.75" customHeight="1">
      <c r="A588" s="105"/>
      <c r="B588" s="105"/>
      <c r="C588" s="106"/>
      <c r="D588" s="110"/>
      <c r="E588" s="106"/>
      <c r="F588" s="106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</row>
    <row r="589" spans="1:24" ht="24.75" customHeight="1">
      <c r="A589" s="105"/>
      <c r="B589" s="105"/>
      <c r="C589" s="106"/>
      <c r="D589" s="110"/>
      <c r="E589" s="106"/>
      <c r="F589" s="106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</row>
    <row r="590" spans="1:24" ht="24.75" customHeight="1">
      <c r="A590" s="105"/>
      <c r="B590" s="105"/>
      <c r="C590" s="106"/>
      <c r="D590" s="110"/>
      <c r="E590" s="106"/>
      <c r="F590" s="106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</row>
    <row r="591" spans="1:24" ht="24.75" customHeight="1">
      <c r="A591" s="105"/>
      <c r="B591" s="105"/>
      <c r="C591" s="106"/>
      <c r="D591" s="110"/>
      <c r="E591" s="106"/>
      <c r="F591" s="106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</row>
    <row r="592" spans="1:24" ht="24.75" customHeight="1">
      <c r="A592" s="105"/>
      <c r="B592" s="105"/>
      <c r="C592" s="106"/>
      <c r="D592" s="110"/>
      <c r="E592" s="106"/>
      <c r="F592" s="106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</row>
    <row r="593" spans="1:24" ht="24.75" customHeight="1">
      <c r="A593" s="105"/>
      <c r="B593" s="105"/>
      <c r="C593" s="106"/>
      <c r="D593" s="110"/>
      <c r="E593" s="106"/>
      <c r="F593" s="106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</row>
    <row r="594" spans="1:24" ht="24.75" customHeight="1">
      <c r="A594" s="105"/>
      <c r="B594" s="105"/>
      <c r="C594" s="106"/>
      <c r="D594" s="110"/>
      <c r="E594" s="106"/>
      <c r="F594" s="106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</row>
    <row r="595" spans="1:24" ht="24.75" customHeight="1">
      <c r="A595" s="105"/>
      <c r="B595" s="105"/>
      <c r="C595" s="106"/>
      <c r="D595" s="110"/>
      <c r="E595" s="106"/>
      <c r="F595" s="106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</row>
    <row r="596" spans="1:24" ht="24.75" customHeight="1">
      <c r="A596" s="105"/>
      <c r="B596" s="105"/>
      <c r="C596" s="106"/>
      <c r="D596" s="110"/>
      <c r="E596" s="106"/>
      <c r="F596" s="106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</row>
    <row r="597" spans="1:24" ht="24.75" customHeight="1">
      <c r="A597" s="105"/>
      <c r="B597" s="105"/>
      <c r="C597" s="106"/>
      <c r="D597" s="110"/>
      <c r="E597" s="106"/>
      <c r="F597" s="106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</row>
    <row r="598" spans="1:24" ht="24.75" customHeight="1">
      <c r="A598" s="105"/>
      <c r="B598" s="105"/>
      <c r="C598" s="106"/>
      <c r="D598" s="110"/>
      <c r="E598" s="106"/>
      <c r="F598" s="106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</row>
    <row r="599" spans="1:24" ht="24.75" customHeight="1">
      <c r="A599" s="105"/>
      <c r="B599" s="105"/>
      <c r="C599" s="106"/>
      <c r="D599" s="110"/>
      <c r="E599" s="106"/>
      <c r="F599" s="106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</row>
    <row r="600" spans="1:24" ht="24.75" customHeight="1">
      <c r="A600" s="105"/>
      <c r="B600" s="105"/>
      <c r="C600" s="106"/>
      <c r="D600" s="110"/>
      <c r="E600" s="106"/>
      <c r="F600" s="106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</row>
    <row r="601" spans="1:24" ht="24.75" customHeight="1">
      <c r="A601" s="105"/>
      <c r="B601" s="105"/>
      <c r="C601" s="106"/>
      <c r="D601" s="110"/>
      <c r="E601" s="106"/>
      <c r="F601" s="106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</row>
    <row r="602" spans="1:24" ht="24.75" customHeight="1">
      <c r="A602" s="105"/>
      <c r="B602" s="105"/>
      <c r="C602" s="106"/>
      <c r="D602" s="110"/>
      <c r="E602" s="106"/>
      <c r="F602" s="106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</row>
    <row r="603" spans="1:24" ht="24.75" customHeight="1">
      <c r="A603" s="105"/>
      <c r="B603" s="105"/>
      <c r="C603" s="106"/>
      <c r="D603" s="110"/>
      <c r="E603" s="106"/>
      <c r="F603" s="106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</row>
    <row r="604" spans="1:24" ht="24.75" customHeight="1">
      <c r="A604" s="105"/>
      <c r="B604" s="105"/>
      <c r="C604" s="106"/>
      <c r="D604" s="110"/>
      <c r="E604" s="106"/>
      <c r="F604" s="106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</row>
    <row r="605" spans="1:24" ht="24.75" customHeight="1">
      <c r="A605" s="105"/>
      <c r="B605" s="105"/>
      <c r="C605" s="106"/>
      <c r="D605" s="110"/>
      <c r="E605" s="106"/>
      <c r="F605" s="106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</row>
    <row r="606" spans="1:24" ht="24.75" customHeight="1">
      <c r="A606" s="105"/>
      <c r="B606" s="105"/>
      <c r="C606" s="106"/>
      <c r="D606" s="110"/>
      <c r="E606" s="106"/>
      <c r="F606" s="106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</row>
    <row r="607" spans="1:24" ht="24.75" customHeight="1">
      <c r="A607" s="105"/>
      <c r="B607" s="105"/>
      <c r="C607" s="106"/>
      <c r="D607" s="110"/>
      <c r="E607" s="106"/>
      <c r="F607" s="106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</row>
    <row r="608" spans="1:24" ht="24.75" customHeight="1">
      <c r="A608" s="105"/>
      <c r="B608" s="105"/>
      <c r="C608" s="106"/>
      <c r="D608" s="110"/>
      <c r="E608" s="106"/>
      <c r="F608" s="106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</row>
    <row r="609" spans="1:24" ht="24.75" customHeight="1">
      <c r="A609" s="105"/>
      <c r="B609" s="105"/>
      <c r="C609" s="106"/>
      <c r="D609" s="110"/>
      <c r="E609" s="106"/>
      <c r="F609" s="106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</row>
    <row r="610" spans="1:24" ht="24.75" customHeight="1">
      <c r="A610" s="105"/>
      <c r="B610" s="105"/>
      <c r="C610" s="106"/>
      <c r="D610" s="110"/>
      <c r="E610" s="106"/>
      <c r="F610" s="106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</row>
    <row r="611" spans="1:24" ht="24.75" customHeight="1">
      <c r="A611" s="105"/>
      <c r="B611" s="105"/>
      <c r="C611" s="106"/>
      <c r="D611" s="110"/>
      <c r="E611" s="106"/>
      <c r="F611" s="106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</row>
    <row r="612" spans="1:24" ht="24.75" customHeight="1">
      <c r="A612" s="105"/>
      <c r="B612" s="105"/>
      <c r="C612" s="106"/>
      <c r="D612" s="110"/>
      <c r="E612" s="106"/>
      <c r="F612" s="106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</row>
    <row r="613" spans="1:24" ht="24.75" customHeight="1">
      <c r="A613" s="105"/>
      <c r="B613" s="105"/>
      <c r="C613" s="106"/>
      <c r="D613" s="110"/>
      <c r="E613" s="106"/>
      <c r="F613" s="106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</row>
    <row r="614" spans="1:24" ht="24.75" customHeight="1">
      <c r="A614" s="105"/>
      <c r="B614" s="105"/>
      <c r="C614" s="106"/>
      <c r="D614" s="110"/>
      <c r="E614" s="106"/>
      <c r="F614" s="106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</row>
    <row r="615" spans="1:24" ht="24.75" customHeight="1">
      <c r="A615" s="105"/>
      <c r="B615" s="105"/>
      <c r="C615" s="106"/>
      <c r="D615" s="110"/>
      <c r="E615" s="106"/>
      <c r="F615" s="106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</row>
    <row r="616" spans="1:24" ht="24.75" customHeight="1">
      <c r="A616" s="105"/>
      <c r="B616" s="105"/>
      <c r="C616" s="106"/>
      <c r="D616" s="110"/>
      <c r="E616" s="106"/>
      <c r="F616" s="106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</row>
    <row r="617" spans="1:24" ht="24.75" customHeight="1">
      <c r="A617" s="105"/>
      <c r="B617" s="105"/>
      <c r="C617" s="106"/>
      <c r="D617" s="110"/>
      <c r="E617" s="106"/>
      <c r="F617" s="106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</row>
    <row r="618" spans="1:24" ht="24.75" customHeight="1">
      <c r="A618" s="105"/>
      <c r="B618" s="105"/>
      <c r="C618" s="106"/>
      <c r="D618" s="110"/>
      <c r="E618" s="106"/>
      <c r="F618" s="106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</row>
    <row r="619" spans="1:24" ht="24.75" customHeight="1">
      <c r="A619" s="105"/>
      <c r="B619" s="105"/>
      <c r="C619" s="106"/>
      <c r="D619" s="110"/>
      <c r="E619" s="106"/>
      <c r="F619" s="106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</row>
    <row r="620" spans="1:24" ht="24.75" customHeight="1">
      <c r="A620" s="105"/>
      <c r="B620" s="105"/>
      <c r="C620" s="106"/>
      <c r="D620" s="110"/>
      <c r="E620" s="106"/>
      <c r="F620" s="106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</row>
    <row r="621" spans="1:24" ht="24.75" customHeight="1">
      <c r="A621" s="105"/>
      <c r="B621" s="105"/>
      <c r="C621" s="106"/>
      <c r="D621" s="110"/>
      <c r="E621" s="106"/>
      <c r="F621" s="106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</row>
    <row r="622" spans="1:24" ht="24.75" customHeight="1">
      <c r="A622" s="105"/>
      <c r="B622" s="105"/>
      <c r="C622" s="106"/>
      <c r="D622" s="110"/>
      <c r="E622" s="106"/>
      <c r="F622" s="106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</row>
    <row r="623" spans="1:24" ht="24.75" customHeight="1">
      <c r="A623" s="105"/>
      <c r="B623" s="105"/>
      <c r="C623" s="106"/>
      <c r="D623" s="110"/>
      <c r="E623" s="106"/>
      <c r="F623" s="106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</row>
    <row r="624" spans="1:24" ht="24.75" customHeight="1">
      <c r="A624" s="105"/>
      <c r="B624" s="105"/>
      <c r="C624" s="106"/>
      <c r="D624" s="110"/>
      <c r="E624" s="106"/>
      <c r="F624" s="106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</row>
    <row r="625" spans="1:24" ht="24.75" customHeight="1">
      <c r="A625" s="105"/>
      <c r="B625" s="105"/>
      <c r="C625" s="106"/>
      <c r="D625" s="110"/>
      <c r="E625" s="106"/>
      <c r="F625" s="106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</row>
    <row r="626" spans="1:24" ht="24.75" customHeight="1">
      <c r="A626" s="105"/>
      <c r="B626" s="105"/>
      <c r="C626" s="106"/>
      <c r="D626" s="110"/>
      <c r="E626" s="106"/>
      <c r="F626" s="106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</row>
    <row r="627" spans="1:24" ht="24.75" customHeight="1">
      <c r="A627" s="105"/>
      <c r="B627" s="105"/>
      <c r="C627" s="106"/>
      <c r="D627" s="110"/>
      <c r="E627" s="106"/>
      <c r="F627" s="106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</row>
    <row r="628" spans="1:24" ht="24.75" customHeight="1">
      <c r="A628" s="105"/>
      <c r="B628" s="105"/>
      <c r="C628" s="106"/>
      <c r="D628" s="110"/>
      <c r="E628" s="106"/>
      <c r="F628" s="106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</row>
    <row r="629" spans="1:24" ht="24.75" customHeight="1">
      <c r="A629" s="105"/>
      <c r="B629" s="105"/>
      <c r="C629" s="106"/>
      <c r="D629" s="110"/>
      <c r="E629" s="106"/>
      <c r="F629" s="106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</row>
    <row r="630" spans="1:24" ht="24.75" customHeight="1">
      <c r="A630" s="105"/>
      <c r="B630" s="105"/>
      <c r="C630" s="106"/>
      <c r="D630" s="110"/>
      <c r="E630" s="106"/>
      <c r="F630" s="106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</row>
    <row r="631" spans="1:24" ht="24.75" customHeight="1">
      <c r="A631" s="105"/>
      <c r="B631" s="105"/>
      <c r="C631" s="106"/>
      <c r="D631" s="110"/>
      <c r="E631" s="106"/>
      <c r="F631" s="106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</row>
    <row r="632" spans="1:24" ht="24.75" customHeight="1">
      <c r="A632" s="105"/>
      <c r="B632" s="105"/>
      <c r="C632" s="106"/>
      <c r="D632" s="110"/>
      <c r="E632" s="106"/>
      <c r="F632" s="106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</row>
    <row r="633" spans="1:24" ht="24.75" customHeight="1">
      <c r="A633" s="105"/>
      <c r="B633" s="105"/>
      <c r="C633" s="106"/>
      <c r="D633" s="110"/>
      <c r="E633" s="106"/>
      <c r="F633" s="106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</row>
    <row r="634" spans="1:24" ht="24.75" customHeight="1">
      <c r="A634" s="105"/>
      <c r="B634" s="105"/>
      <c r="C634" s="106"/>
      <c r="D634" s="110"/>
      <c r="E634" s="106"/>
      <c r="F634" s="106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</row>
    <row r="635" spans="1:24" ht="24.75" customHeight="1">
      <c r="A635" s="105"/>
      <c r="B635" s="105"/>
      <c r="C635" s="106"/>
      <c r="D635" s="110"/>
      <c r="E635" s="106"/>
      <c r="F635" s="106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</row>
    <row r="636" spans="1:24" ht="24.75" customHeight="1">
      <c r="A636" s="105"/>
      <c r="B636" s="105"/>
      <c r="C636" s="106"/>
      <c r="D636" s="110"/>
      <c r="E636" s="106"/>
      <c r="F636" s="106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</row>
    <row r="637" spans="1:24" ht="24.75" customHeight="1">
      <c r="A637" s="105"/>
      <c r="B637" s="105"/>
      <c r="C637" s="106"/>
      <c r="D637" s="110"/>
      <c r="E637" s="106"/>
      <c r="F637" s="106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</row>
    <row r="638" spans="1:24" ht="24.75" customHeight="1">
      <c r="A638" s="105"/>
      <c r="B638" s="105"/>
      <c r="C638" s="106"/>
      <c r="D638" s="110"/>
      <c r="E638" s="106"/>
      <c r="F638" s="106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</row>
    <row r="639" spans="1:24" ht="24.75" customHeight="1">
      <c r="A639" s="105"/>
      <c r="B639" s="105"/>
      <c r="C639" s="106"/>
      <c r="D639" s="110"/>
      <c r="E639" s="106"/>
      <c r="F639" s="106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</row>
    <row r="640" spans="1:24" ht="24.75" customHeight="1">
      <c r="A640" s="105"/>
      <c r="B640" s="105"/>
      <c r="C640" s="106"/>
      <c r="D640" s="110"/>
      <c r="E640" s="106"/>
      <c r="F640" s="106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</row>
    <row r="641" spans="1:24" ht="24.75" customHeight="1">
      <c r="A641" s="105"/>
      <c r="B641" s="105"/>
      <c r="C641" s="106"/>
      <c r="D641" s="110"/>
      <c r="E641" s="106"/>
      <c r="F641" s="106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</row>
    <row r="642" spans="1:24" ht="24.75" customHeight="1">
      <c r="A642" s="105"/>
      <c r="B642" s="105"/>
      <c r="C642" s="106"/>
      <c r="D642" s="110"/>
      <c r="E642" s="106"/>
      <c r="F642" s="106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</row>
    <row r="643" spans="1:24" ht="24.75" customHeight="1">
      <c r="A643" s="105"/>
      <c r="B643" s="105"/>
      <c r="C643" s="106"/>
      <c r="D643" s="110"/>
      <c r="E643" s="106"/>
      <c r="F643" s="106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</row>
    <row r="644" spans="1:24" ht="24.75" customHeight="1">
      <c r="A644" s="105"/>
      <c r="B644" s="105"/>
      <c r="C644" s="106"/>
      <c r="D644" s="110"/>
      <c r="E644" s="106"/>
      <c r="F644" s="106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</row>
    <row r="645" spans="1:24" ht="24.75" customHeight="1">
      <c r="A645" s="105"/>
      <c r="B645" s="105"/>
      <c r="C645" s="106"/>
      <c r="D645" s="110"/>
      <c r="E645" s="106"/>
      <c r="F645" s="106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</row>
    <row r="646" spans="1:24" ht="24.75" customHeight="1">
      <c r="A646" s="105"/>
      <c r="B646" s="105"/>
      <c r="C646" s="106"/>
      <c r="D646" s="110"/>
      <c r="E646" s="106"/>
      <c r="F646" s="106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</row>
    <row r="647" spans="1:24" ht="24.75" customHeight="1">
      <c r="A647" s="105"/>
      <c r="B647" s="105"/>
      <c r="C647" s="106"/>
      <c r="D647" s="110"/>
      <c r="E647" s="106"/>
      <c r="F647" s="106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</row>
    <row r="648" spans="1:24" ht="24.75" customHeight="1">
      <c r="A648" s="105"/>
      <c r="B648" s="105"/>
      <c r="C648" s="106"/>
      <c r="D648" s="110"/>
      <c r="E648" s="106"/>
      <c r="F648" s="106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</row>
    <row r="649" spans="1:24" ht="24.75" customHeight="1">
      <c r="A649" s="105"/>
      <c r="B649" s="105"/>
      <c r="C649" s="106"/>
      <c r="D649" s="110"/>
      <c r="E649" s="106"/>
      <c r="F649" s="106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</row>
    <row r="650" spans="1:24" ht="24.75" customHeight="1">
      <c r="A650" s="105"/>
      <c r="B650" s="105"/>
      <c r="C650" s="106"/>
      <c r="D650" s="110"/>
      <c r="E650" s="106"/>
      <c r="F650" s="106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</row>
    <row r="651" spans="1:24" ht="24.75" customHeight="1">
      <c r="A651" s="105"/>
      <c r="B651" s="105"/>
      <c r="C651" s="106"/>
      <c r="D651" s="110"/>
      <c r="E651" s="106"/>
      <c r="F651" s="106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</row>
    <row r="652" spans="1:24" ht="24.75" customHeight="1">
      <c r="A652" s="105"/>
      <c r="B652" s="105"/>
      <c r="C652" s="106"/>
      <c r="D652" s="110"/>
      <c r="E652" s="106"/>
      <c r="F652" s="106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</row>
    <row r="653" spans="1:24" ht="24.75" customHeight="1">
      <c r="A653" s="105"/>
      <c r="B653" s="105"/>
      <c r="C653" s="106"/>
      <c r="D653" s="110"/>
      <c r="E653" s="106"/>
      <c r="F653" s="106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</row>
    <row r="654" spans="1:24" ht="24.75" customHeight="1">
      <c r="A654" s="105"/>
      <c r="B654" s="105"/>
      <c r="C654" s="106"/>
      <c r="D654" s="110"/>
      <c r="E654" s="106"/>
      <c r="F654" s="106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</row>
    <row r="655" spans="1:24" ht="24.75" customHeight="1">
      <c r="A655" s="105"/>
      <c r="B655" s="105"/>
      <c r="C655" s="106"/>
      <c r="D655" s="110"/>
      <c r="E655" s="106"/>
      <c r="F655" s="106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</row>
    <row r="656" spans="1:24" ht="24.75" customHeight="1">
      <c r="A656" s="105"/>
      <c r="B656" s="105"/>
      <c r="C656" s="106"/>
      <c r="D656" s="110"/>
      <c r="E656" s="106"/>
      <c r="F656" s="106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</row>
    <row r="657" spans="1:24" ht="24.75" customHeight="1">
      <c r="A657" s="105"/>
      <c r="B657" s="105"/>
      <c r="C657" s="106"/>
      <c r="D657" s="110"/>
      <c r="E657" s="106"/>
      <c r="F657" s="106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</row>
    <row r="658" spans="1:24" ht="24.75" customHeight="1">
      <c r="A658" s="105"/>
      <c r="B658" s="105"/>
      <c r="C658" s="106"/>
      <c r="D658" s="110"/>
      <c r="E658" s="106"/>
      <c r="F658" s="106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</row>
    <row r="659" spans="1:24" ht="24.75" customHeight="1">
      <c r="A659" s="105"/>
      <c r="B659" s="105"/>
      <c r="C659" s="106"/>
      <c r="D659" s="110"/>
      <c r="E659" s="106"/>
      <c r="F659" s="106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</row>
    <row r="660" spans="1:24" ht="24.75" customHeight="1">
      <c r="A660" s="105"/>
      <c r="B660" s="105"/>
      <c r="C660" s="106"/>
      <c r="D660" s="110"/>
      <c r="E660" s="106"/>
      <c r="F660" s="106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</row>
    <row r="661" spans="1:24" ht="24.75" customHeight="1">
      <c r="A661" s="105"/>
      <c r="B661" s="105"/>
      <c r="C661" s="106"/>
      <c r="D661" s="110"/>
      <c r="E661" s="106"/>
      <c r="F661" s="106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</row>
    <row r="662" spans="1:24" ht="24.75" customHeight="1">
      <c r="A662" s="105"/>
      <c r="B662" s="105"/>
      <c r="C662" s="106"/>
      <c r="D662" s="110"/>
      <c r="E662" s="106"/>
      <c r="F662" s="106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</row>
    <row r="663" spans="1:24" ht="24.75" customHeight="1">
      <c r="A663" s="105"/>
      <c r="B663" s="105"/>
      <c r="C663" s="106"/>
      <c r="D663" s="110"/>
      <c r="E663" s="106"/>
      <c r="F663" s="106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</row>
    <row r="664" spans="1:24" ht="24.75" customHeight="1">
      <c r="A664" s="105"/>
      <c r="B664" s="105"/>
      <c r="C664" s="106"/>
      <c r="D664" s="110"/>
      <c r="E664" s="106"/>
      <c r="F664" s="106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</row>
    <row r="665" spans="1:24" ht="24.75" customHeight="1">
      <c r="A665" s="105"/>
      <c r="B665" s="105"/>
      <c r="C665" s="106"/>
      <c r="D665" s="110"/>
      <c r="E665" s="106"/>
      <c r="F665" s="106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</row>
    <row r="666" spans="1:24" ht="24.75" customHeight="1">
      <c r="A666" s="105"/>
      <c r="B666" s="105"/>
      <c r="C666" s="106"/>
      <c r="D666" s="110"/>
      <c r="E666" s="106"/>
      <c r="F666" s="106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</row>
    <row r="667" spans="1:24" ht="24.75" customHeight="1">
      <c r="A667" s="105"/>
      <c r="B667" s="105"/>
      <c r="C667" s="106"/>
      <c r="D667" s="110"/>
      <c r="E667" s="106"/>
      <c r="F667" s="106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</row>
    <row r="668" spans="1:24" ht="24.75" customHeight="1">
      <c r="A668" s="105"/>
      <c r="B668" s="105"/>
      <c r="C668" s="106"/>
      <c r="D668" s="110"/>
      <c r="E668" s="106"/>
      <c r="F668" s="106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</row>
    <row r="669" spans="1:24" ht="24.75" customHeight="1">
      <c r="A669" s="105"/>
      <c r="B669" s="105"/>
      <c r="C669" s="106"/>
      <c r="D669" s="110"/>
      <c r="E669" s="106"/>
      <c r="F669" s="106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</row>
    <row r="670" spans="1:24" ht="24.75" customHeight="1">
      <c r="A670" s="105"/>
      <c r="B670" s="105"/>
      <c r="C670" s="106"/>
      <c r="D670" s="110"/>
      <c r="E670" s="106"/>
      <c r="F670" s="106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</row>
    <row r="671" spans="1:24" ht="24.75" customHeight="1">
      <c r="A671" s="105"/>
      <c r="B671" s="105"/>
      <c r="C671" s="106"/>
      <c r="D671" s="110"/>
      <c r="E671" s="106"/>
      <c r="F671" s="106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</row>
    <row r="672" spans="1:24" ht="24.75" customHeight="1">
      <c r="A672" s="105"/>
      <c r="B672" s="105"/>
      <c r="C672" s="106"/>
      <c r="D672" s="110"/>
      <c r="E672" s="106"/>
      <c r="F672" s="106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</row>
    <row r="673" spans="1:24" ht="24.75" customHeight="1">
      <c r="A673" s="105"/>
      <c r="B673" s="105"/>
      <c r="C673" s="106"/>
      <c r="D673" s="110"/>
      <c r="E673" s="106"/>
      <c r="F673" s="106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</row>
    <row r="674" spans="1:24" ht="24.75" customHeight="1">
      <c r="A674" s="105"/>
      <c r="B674" s="105"/>
      <c r="C674" s="106"/>
      <c r="D674" s="110"/>
      <c r="E674" s="106"/>
      <c r="F674" s="106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</row>
    <row r="675" spans="1:24" ht="24.75" customHeight="1">
      <c r="A675" s="105"/>
      <c r="B675" s="105"/>
      <c r="C675" s="106"/>
      <c r="D675" s="110"/>
      <c r="E675" s="106"/>
      <c r="F675" s="106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</row>
    <row r="676" spans="1:24" ht="24.75" customHeight="1">
      <c r="A676" s="105"/>
      <c r="B676" s="105"/>
      <c r="C676" s="106"/>
      <c r="D676" s="110"/>
      <c r="E676" s="106"/>
      <c r="F676" s="106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</row>
    <row r="677" spans="1:24" ht="24.75" customHeight="1">
      <c r="A677" s="105"/>
      <c r="B677" s="105"/>
      <c r="C677" s="106"/>
      <c r="D677" s="110"/>
      <c r="E677" s="106"/>
      <c r="F677" s="106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</row>
    <row r="678" spans="1:24" ht="24.75" customHeight="1">
      <c r="A678" s="105"/>
      <c r="B678" s="105"/>
      <c r="C678" s="106"/>
      <c r="D678" s="110"/>
      <c r="E678" s="106"/>
      <c r="F678" s="106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</row>
    <row r="679" spans="1:24" ht="24.75" customHeight="1">
      <c r="A679" s="105"/>
      <c r="B679" s="105"/>
      <c r="C679" s="106"/>
      <c r="D679" s="110"/>
      <c r="E679" s="106"/>
      <c r="F679" s="106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</row>
    <row r="680" spans="1:24" ht="24.75" customHeight="1">
      <c r="A680" s="105"/>
      <c r="B680" s="105"/>
      <c r="C680" s="106"/>
      <c r="D680" s="110"/>
      <c r="E680" s="106"/>
      <c r="F680" s="106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</row>
    <row r="681" spans="1:24" ht="24.75" customHeight="1">
      <c r="A681" s="105"/>
      <c r="B681" s="105"/>
      <c r="C681" s="106"/>
      <c r="D681" s="110"/>
      <c r="E681" s="106"/>
      <c r="F681" s="106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</row>
    <row r="682" spans="1:24" ht="24.75" customHeight="1">
      <c r="A682" s="105"/>
      <c r="B682" s="105"/>
      <c r="C682" s="106"/>
      <c r="D682" s="110"/>
      <c r="E682" s="106"/>
      <c r="F682" s="106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</row>
    <row r="683" spans="1:24" ht="24.75" customHeight="1">
      <c r="A683" s="105"/>
      <c r="B683" s="105"/>
      <c r="C683" s="106"/>
      <c r="D683" s="110"/>
      <c r="E683" s="106"/>
      <c r="F683" s="106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</row>
    <row r="684" spans="1:24" ht="24.75" customHeight="1">
      <c r="A684" s="105"/>
      <c r="B684" s="105"/>
      <c r="C684" s="106"/>
      <c r="D684" s="110"/>
      <c r="E684" s="106"/>
      <c r="F684" s="106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</row>
    <row r="685" spans="1:24" ht="24.75" customHeight="1">
      <c r="A685" s="105"/>
      <c r="B685" s="105"/>
      <c r="C685" s="106"/>
      <c r="D685" s="110"/>
      <c r="E685" s="106"/>
      <c r="F685" s="106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</row>
    <row r="686" spans="1:24" ht="24.75" customHeight="1">
      <c r="A686" s="105"/>
      <c r="B686" s="105"/>
      <c r="C686" s="106"/>
      <c r="D686" s="110"/>
      <c r="E686" s="106"/>
      <c r="F686" s="106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</row>
    <row r="687" spans="1:24" ht="24.75" customHeight="1">
      <c r="A687" s="105"/>
      <c r="B687" s="105"/>
      <c r="C687" s="106"/>
      <c r="D687" s="110"/>
      <c r="E687" s="106"/>
      <c r="F687" s="106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</row>
    <row r="688" spans="1:24" ht="24.75" customHeight="1">
      <c r="A688" s="105"/>
      <c r="B688" s="105"/>
      <c r="C688" s="106"/>
      <c r="D688" s="110"/>
      <c r="E688" s="106"/>
      <c r="F688" s="106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</row>
    <row r="689" spans="1:24" ht="24.75" customHeight="1">
      <c r="A689" s="105"/>
      <c r="B689" s="105"/>
      <c r="C689" s="106"/>
      <c r="D689" s="110"/>
      <c r="E689" s="106"/>
      <c r="F689" s="106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</row>
    <row r="690" spans="1:24" ht="24.75" customHeight="1">
      <c r="A690" s="105"/>
      <c r="B690" s="105"/>
      <c r="C690" s="106"/>
      <c r="D690" s="110"/>
      <c r="E690" s="106"/>
      <c r="F690" s="106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</row>
    <row r="691" spans="1:24" ht="24.75" customHeight="1">
      <c r="A691" s="105"/>
      <c r="B691" s="105"/>
      <c r="C691" s="106"/>
      <c r="D691" s="110"/>
      <c r="E691" s="106"/>
      <c r="F691" s="106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</row>
    <row r="692" spans="1:24" ht="24.75" customHeight="1">
      <c r="A692" s="105"/>
      <c r="B692" s="105"/>
      <c r="C692" s="106"/>
      <c r="D692" s="110"/>
      <c r="E692" s="106"/>
      <c r="F692" s="106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</row>
    <row r="693" spans="1:24" ht="24.75" customHeight="1">
      <c r="A693" s="105"/>
      <c r="B693" s="105"/>
      <c r="C693" s="106"/>
      <c r="D693" s="110"/>
      <c r="E693" s="106"/>
      <c r="F693" s="106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</row>
    <row r="694" spans="1:24" ht="24.75" customHeight="1">
      <c r="A694" s="105"/>
      <c r="B694" s="105"/>
      <c r="C694" s="106"/>
      <c r="D694" s="110"/>
      <c r="E694" s="106"/>
      <c r="F694" s="106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</row>
    <row r="695" spans="1:24" ht="24.75" customHeight="1">
      <c r="A695" s="105"/>
      <c r="B695" s="105"/>
      <c r="C695" s="106"/>
      <c r="D695" s="110"/>
      <c r="E695" s="106"/>
      <c r="F695" s="106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</row>
    <row r="696" spans="1:24" ht="24.75" customHeight="1">
      <c r="A696" s="105"/>
      <c r="B696" s="105"/>
      <c r="C696" s="106"/>
      <c r="D696" s="110"/>
      <c r="E696" s="106"/>
      <c r="F696" s="106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</row>
    <row r="697" spans="1:24" ht="24.75" customHeight="1">
      <c r="A697" s="105"/>
      <c r="B697" s="105"/>
      <c r="C697" s="106"/>
      <c r="D697" s="110"/>
      <c r="E697" s="106"/>
      <c r="F697" s="106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</row>
    <row r="698" spans="1:24" ht="24.75" customHeight="1">
      <c r="A698" s="105"/>
      <c r="B698" s="105"/>
      <c r="C698" s="106"/>
      <c r="D698" s="110"/>
      <c r="E698" s="106"/>
      <c r="F698" s="106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</row>
    <row r="699" spans="1:24" ht="24.75" customHeight="1">
      <c r="A699" s="105"/>
      <c r="B699" s="105"/>
      <c r="C699" s="106"/>
      <c r="D699" s="110"/>
      <c r="E699" s="106"/>
      <c r="F699" s="106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</row>
    <row r="700" spans="1:24" ht="24.75" customHeight="1">
      <c r="A700" s="105"/>
      <c r="B700" s="105"/>
      <c r="C700" s="106"/>
      <c r="D700" s="110"/>
      <c r="E700" s="106"/>
      <c r="F700" s="106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</row>
    <row r="701" spans="1:24" ht="24.75" customHeight="1">
      <c r="A701" s="105"/>
      <c r="B701" s="105"/>
      <c r="C701" s="106"/>
      <c r="D701" s="110"/>
      <c r="E701" s="106"/>
      <c r="F701" s="106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</row>
    <row r="702" spans="1:24" ht="24.75" customHeight="1">
      <c r="A702" s="105"/>
      <c r="B702" s="105"/>
      <c r="C702" s="106"/>
      <c r="D702" s="110"/>
      <c r="E702" s="106"/>
      <c r="F702" s="106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</row>
    <row r="703" spans="1:24" ht="24.75" customHeight="1">
      <c r="A703" s="105"/>
      <c r="B703" s="105"/>
      <c r="C703" s="106"/>
      <c r="D703" s="110"/>
      <c r="E703" s="106"/>
      <c r="F703" s="106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</row>
    <row r="704" spans="1:24" ht="24.75" customHeight="1">
      <c r="A704" s="105"/>
      <c r="B704" s="105"/>
      <c r="C704" s="106"/>
      <c r="D704" s="110"/>
      <c r="E704" s="106"/>
      <c r="F704" s="106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</row>
    <row r="705" spans="1:24" ht="24.75" customHeight="1">
      <c r="A705" s="105"/>
      <c r="B705" s="105"/>
      <c r="C705" s="106"/>
      <c r="D705" s="110"/>
      <c r="E705" s="106"/>
      <c r="F705" s="106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</row>
    <row r="706" spans="1:24" ht="24.75" customHeight="1">
      <c r="A706" s="105"/>
      <c r="B706" s="105"/>
      <c r="C706" s="106"/>
      <c r="D706" s="110"/>
      <c r="E706" s="106"/>
      <c r="F706" s="106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</row>
    <row r="707" spans="1:24" ht="24.75" customHeight="1">
      <c r="A707" s="105"/>
      <c r="B707" s="105"/>
      <c r="C707" s="106"/>
      <c r="D707" s="110"/>
      <c r="E707" s="106"/>
      <c r="F707" s="106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</row>
    <row r="708" spans="1:24" ht="24.75" customHeight="1">
      <c r="A708" s="105"/>
      <c r="B708" s="105"/>
      <c r="C708" s="106"/>
      <c r="D708" s="110"/>
      <c r="E708" s="106"/>
      <c r="F708" s="106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</row>
    <row r="709" spans="1:24" ht="24.75" customHeight="1">
      <c r="A709" s="105"/>
      <c r="B709" s="105"/>
      <c r="C709" s="106"/>
      <c r="D709" s="110"/>
      <c r="E709" s="106"/>
      <c r="F709" s="106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</row>
    <row r="710" spans="1:24" ht="24.75" customHeight="1">
      <c r="A710" s="105"/>
      <c r="B710" s="105"/>
      <c r="C710" s="106"/>
      <c r="D710" s="110"/>
      <c r="E710" s="106"/>
      <c r="F710" s="106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</row>
    <row r="711" spans="1:24" ht="24.75" customHeight="1">
      <c r="A711" s="105"/>
      <c r="B711" s="105"/>
      <c r="C711" s="106"/>
      <c r="D711" s="110"/>
      <c r="E711" s="106"/>
      <c r="F711" s="106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</row>
    <row r="712" spans="1:24" ht="24.75" customHeight="1">
      <c r="A712" s="105"/>
      <c r="B712" s="105"/>
      <c r="C712" s="106"/>
      <c r="D712" s="110"/>
      <c r="E712" s="106"/>
      <c r="F712" s="106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</row>
    <row r="713" spans="1:24" ht="24.75" customHeight="1">
      <c r="A713" s="105"/>
      <c r="B713" s="105"/>
      <c r="C713" s="106"/>
      <c r="D713" s="110"/>
      <c r="E713" s="106"/>
      <c r="F713" s="106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</row>
    <row r="714" spans="1:24" ht="24.75" customHeight="1">
      <c r="A714" s="105"/>
      <c r="B714" s="105"/>
      <c r="C714" s="106"/>
      <c r="D714" s="110"/>
      <c r="E714" s="106"/>
      <c r="F714" s="106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</row>
    <row r="715" spans="1:24" ht="24.75" customHeight="1">
      <c r="A715" s="105"/>
      <c r="B715" s="105"/>
      <c r="C715" s="106"/>
      <c r="D715" s="110"/>
      <c r="E715" s="106"/>
      <c r="F715" s="106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</row>
    <row r="716" spans="1:24" ht="24.75" customHeight="1">
      <c r="A716" s="105"/>
      <c r="B716" s="105"/>
      <c r="C716" s="106"/>
      <c r="D716" s="110"/>
      <c r="E716" s="106"/>
      <c r="F716" s="106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</row>
    <row r="717" spans="1:24" ht="24.75" customHeight="1">
      <c r="A717" s="105"/>
      <c r="B717" s="105"/>
      <c r="C717" s="106"/>
      <c r="D717" s="110"/>
      <c r="E717" s="106"/>
      <c r="F717" s="106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</row>
    <row r="718" spans="1:24" ht="24.75" customHeight="1">
      <c r="A718" s="105"/>
      <c r="B718" s="105"/>
      <c r="C718" s="106"/>
      <c r="D718" s="110"/>
      <c r="E718" s="106"/>
      <c r="F718" s="106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</row>
    <row r="719" spans="1:24" ht="24.75" customHeight="1">
      <c r="A719" s="105"/>
      <c r="B719" s="105"/>
      <c r="C719" s="106"/>
      <c r="D719" s="110"/>
      <c r="E719" s="106"/>
      <c r="F719" s="106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</row>
    <row r="720" spans="1:24" ht="24.75" customHeight="1">
      <c r="A720" s="105"/>
      <c r="B720" s="105"/>
      <c r="C720" s="106"/>
      <c r="D720" s="110"/>
      <c r="E720" s="106"/>
      <c r="F720" s="106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</row>
    <row r="721" spans="1:24" ht="24.75" customHeight="1">
      <c r="A721" s="105"/>
      <c r="B721" s="105"/>
      <c r="C721" s="106"/>
      <c r="D721" s="110"/>
      <c r="E721" s="106"/>
      <c r="F721" s="106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</row>
    <row r="722" spans="1:24" ht="24.75" customHeight="1">
      <c r="A722" s="105"/>
      <c r="B722" s="105"/>
      <c r="C722" s="106"/>
      <c r="D722" s="110"/>
      <c r="E722" s="106"/>
      <c r="F722" s="106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</row>
    <row r="723" spans="1:24" ht="24.75" customHeight="1">
      <c r="A723" s="105"/>
      <c r="B723" s="105"/>
      <c r="C723" s="106"/>
      <c r="D723" s="110"/>
      <c r="E723" s="106"/>
      <c r="F723" s="106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</row>
    <row r="724" spans="1:24" ht="24.75" customHeight="1">
      <c r="A724" s="105"/>
      <c r="B724" s="105"/>
      <c r="C724" s="106"/>
      <c r="D724" s="110"/>
      <c r="E724" s="106"/>
      <c r="F724" s="106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</row>
    <row r="725" spans="1:24" ht="24.75" customHeight="1">
      <c r="A725" s="105"/>
      <c r="B725" s="105"/>
      <c r="C725" s="106"/>
      <c r="D725" s="110"/>
      <c r="E725" s="106"/>
      <c r="F725" s="106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</row>
    <row r="726" spans="1:24" ht="24.75" customHeight="1">
      <c r="A726" s="105"/>
      <c r="B726" s="105"/>
      <c r="C726" s="106"/>
      <c r="D726" s="110"/>
      <c r="E726" s="106"/>
      <c r="F726" s="106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</row>
    <row r="727" spans="1:24" ht="24.75" customHeight="1">
      <c r="A727" s="105"/>
      <c r="B727" s="105"/>
      <c r="C727" s="106"/>
      <c r="D727" s="110"/>
      <c r="E727" s="106"/>
      <c r="F727" s="106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</row>
    <row r="728" spans="1:24" ht="24.75" customHeight="1">
      <c r="A728" s="105"/>
      <c r="B728" s="105"/>
      <c r="C728" s="106"/>
      <c r="D728" s="110"/>
      <c r="E728" s="106"/>
      <c r="F728" s="106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</row>
    <row r="729" spans="1:24" ht="24.75" customHeight="1">
      <c r="A729" s="105"/>
      <c r="B729" s="105"/>
      <c r="C729" s="106"/>
      <c r="D729" s="110"/>
      <c r="E729" s="106"/>
      <c r="F729" s="106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</row>
    <row r="730" spans="1:24" ht="24.75" customHeight="1">
      <c r="A730" s="105"/>
      <c r="B730" s="105"/>
      <c r="C730" s="106"/>
      <c r="D730" s="110"/>
      <c r="E730" s="106"/>
      <c r="F730" s="106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</row>
    <row r="731" spans="1:24" ht="24.75" customHeight="1">
      <c r="A731" s="105"/>
      <c r="B731" s="105"/>
      <c r="C731" s="106"/>
      <c r="D731" s="110"/>
      <c r="E731" s="106"/>
      <c r="F731" s="106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</row>
    <row r="732" spans="1:24" ht="24.75" customHeight="1">
      <c r="A732" s="105"/>
      <c r="B732" s="105"/>
      <c r="C732" s="106"/>
      <c r="D732" s="110"/>
      <c r="E732" s="106"/>
      <c r="F732" s="106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</row>
    <row r="733" spans="1:24" ht="24.75" customHeight="1">
      <c r="A733" s="105"/>
      <c r="B733" s="105"/>
      <c r="C733" s="106"/>
      <c r="D733" s="110"/>
      <c r="E733" s="106"/>
      <c r="F733" s="106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</row>
    <row r="734" spans="1:24" ht="24.75" customHeight="1">
      <c r="A734" s="105"/>
      <c r="B734" s="105"/>
      <c r="C734" s="106"/>
      <c r="D734" s="110"/>
      <c r="E734" s="106"/>
      <c r="F734" s="106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</row>
    <row r="735" spans="1:24" ht="24.75" customHeight="1">
      <c r="A735" s="105"/>
      <c r="B735" s="105"/>
      <c r="C735" s="106"/>
      <c r="D735" s="110"/>
      <c r="E735" s="106"/>
      <c r="F735" s="106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</row>
    <row r="736" spans="1:24" ht="24.75" customHeight="1">
      <c r="A736" s="105"/>
      <c r="B736" s="105"/>
      <c r="C736" s="106"/>
      <c r="D736" s="110"/>
      <c r="E736" s="106"/>
      <c r="F736" s="106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</row>
    <row r="737" spans="1:24" ht="24.75" customHeight="1">
      <c r="A737" s="105"/>
      <c r="B737" s="105"/>
      <c r="C737" s="106"/>
      <c r="D737" s="110"/>
      <c r="E737" s="106"/>
      <c r="F737" s="106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</row>
    <row r="738" spans="1:24" ht="24.75" customHeight="1">
      <c r="A738" s="105"/>
      <c r="B738" s="105"/>
      <c r="C738" s="106"/>
      <c r="D738" s="110"/>
      <c r="E738" s="106"/>
      <c r="F738" s="106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</row>
    <row r="739" spans="1:24" ht="24.75" customHeight="1">
      <c r="A739" s="105"/>
      <c r="B739" s="105"/>
      <c r="C739" s="106"/>
      <c r="D739" s="110"/>
      <c r="E739" s="106"/>
      <c r="F739" s="106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</row>
    <row r="740" spans="1:24" ht="24.75" customHeight="1">
      <c r="A740" s="105"/>
      <c r="B740" s="105"/>
      <c r="C740" s="106"/>
      <c r="D740" s="110"/>
      <c r="E740" s="106"/>
      <c r="F740" s="106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</row>
    <row r="741" spans="1:24" ht="24.75" customHeight="1">
      <c r="A741" s="105"/>
      <c r="B741" s="105"/>
      <c r="C741" s="106"/>
      <c r="D741" s="110"/>
      <c r="E741" s="106"/>
      <c r="F741" s="106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</row>
    <row r="742" spans="1:24" ht="24.75" customHeight="1">
      <c r="A742" s="105"/>
      <c r="B742" s="105"/>
      <c r="C742" s="106"/>
      <c r="D742" s="110"/>
      <c r="E742" s="106"/>
      <c r="F742" s="106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</row>
    <row r="743" spans="1:24" ht="24.75" customHeight="1">
      <c r="A743" s="105"/>
      <c r="B743" s="105"/>
      <c r="C743" s="106"/>
      <c r="D743" s="110"/>
      <c r="E743" s="106"/>
      <c r="F743" s="106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</row>
    <row r="744" spans="1:24" ht="24.75" customHeight="1">
      <c r="A744" s="105"/>
      <c r="B744" s="105"/>
      <c r="C744" s="106"/>
      <c r="D744" s="110"/>
      <c r="E744" s="106"/>
      <c r="F744" s="106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</row>
    <row r="745" spans="1:24" ht="24.75" customHeight="1">
      <c r="A745" s="105"/>
      <c r="B745" s="105"/>
      <c r="C745" s="106"/>
      <c r="D745" s="110"/>
      <c r="E745" s="106"/>
      <c r="F745" s="106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</row>
    <row r="746" spans="1:24" ht="24.75" customHeight="1">
      <c r="A746" s="105"/>
      <c r="B746" s="105"/>
      <c r="C746" s="106"/>
      <c r="D746" s="110"/>
      <c r="E746" s="106"/>
      <c r="F746" s="106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</row>
    <row r="747" spans="1:24" ht="24.75" customHeight="1">
      <c r="A747" s="105"/>
      <c r="B747" s="105"/>
      <c r="C747" s="106"/>
      <c r="D747" s="110"/>
      <c r="E747" s="106"/>
      <c r="F747" s="106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</row>
    <row r="748" spans="1:24" ht="24.75" customHeight="1">
      <c r="A748" s="105"/>
      <c r="B748" s="105"/>
      <c r="C748" s="106"/>
      <c r="D748" s="110"/>
      <c r="E748" s="106"/>
      <c r="F748" s="106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</row>
    <row r="749" spans="1:24" ht="24.75" customHeight="1">
      <c r="A749" s="105"/>
      <c r="B749" s="105"/>
      <c r="C749" s="106"/>
      <c r="D749" s="110"/>
      <c r="E749" s="106"/>
      <c r="F749" s="106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</row>
    <row r="750" spans="1:24" ht="24.75" customHeight="1">
      <c r="A750" s="105"/>
      <c r="B750" s="105"/>
      <c r="C750" s="106"/>
      <c r="D750" s="110"/>
      <c r="E750" s="106"/>
      <c r="F750" s="106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</row>
    <row r="751" spans="1:24" ht="24.75" customHeight="1">
      <c r="A751" s="105"/>
      <c r="B751" s="105"/>
      <c r="C751" s="106"/>
      <c r="D751" s="110"/>
      <c r="E751" s="106"/>
      <c r="F751" s="106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</row>
    <row r="752" spans="1:24" ht="24.75" customHeight="1">
      <c r="A752" s="105"/>
      <c r="B752" s="105"/>
      <c r="C752" s="106"/>
      <c r="D752" s="110"/>
      <c r="E752" s="106"/>
      <c r="F752" s="106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</row>
    <row r="753" spans="1:24" ht="24.75" customHeight="1">
      <c r="A753" s="105"/>
      <c r="B753" s="105"/>
      <c r="C753" s="106"/>
      <c r="D753" s="110"/>
      <c r="E753" s="106"/>
      <c r="F753" s="106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</row>
    <row r="754" spans="1:24" ht="24.75" customHeight="1">
      <c r="A754" s="105"/>
      <c r="B754" s="105"/>
      <c r="C754" s="106"/>
      <c r="D754" s="110"/>
      <c r="E754" s="106"/>
      <c r="F754" s="106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</row>
    <row r="755" spans="1:24" ht="24.75" customHeight="1">
      <c r="A755" s="105"/>
      <c r="B755" s="105"/>
      <c r="C755" s="106"/>
      <c r="D755" s="110"/>
      <c r="E755" s="106"/>
      <c r="F755" s="106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</row>
    <row r="756" spans="1:24" ht="24.75" customHeight="1">
      <c r="A756" s="105"/>
      <c r="B756" s="105"/>
      <c r="C756" s="106"/>
      <c r="D756" s="110"/>
      <c r="E756" s="106"/>
      <c r="F756" s="106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</row>
    <row r="757" spans="1:24" ht="24.75" customHeight="1">
      <c r="A757" s="105"/>
      <c r="B757" s="105"/>
      <c r="C757" s="106"/>
      <c r="D757" s="110"/>
      <c r="E757" s="106"/>
      <c r="F757" s="106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</row>
    <row r="758" spans="1:24" ht="24.75" customHeight="1">
      <c r="A758" s="105"/>
      <c r="B758" s="105"/>
      <c r="C758" s="106"/>
      <c r="D758" s="110"/>
      <c r="E758" s="106"/>
      <c r="F758" s="106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</row>
    <row r="759" spans="1:24" ht="24.75" customHeight="1">
      <c r="A759" s="105"/>
      <c r="B759" s="105"/>
      <c r="C759" s="106"/>
      <c r="D759" s="110"/>
      <c r="E759" s="106"/>
      <c r="F759" s="106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</row>
    <row r="760" spans="1:24" ht="24.75" customHeight="1">
      <c r="A760" s="105"/>
      <c r="B760" s="105"/>
      <c r="C760" s="106"/>
      <c r="D760" s="110"/>
      <c r="E760" s="106"/>
      <c r="F760" s="106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</row>
    <row r="761" spans="1:24" ht="24.75" customHeight="1">
      <c r="A761" s="105"/>
      <c r="B761" s="105"/>
      <c r="C761" s="106"/>
      <c r="D761" s="110"/>
      <c r="E761" s="106"/>
      <c r="F761" s="106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</row>
    <row r="762" spans="1:24" ht="24.75" customHeight="1">
      <c r="A762" s="105"/>
      <c r="B762" s="105"/>
      <c r="C762" s="106"/>
      <c r="D762" s="110"/>
      <c r="E762" s="106"/>
      <c r="F762" s="106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</row>
    <row r="763" spans="1:24" ht="24.75" customHeight="1">
      <c r="A763" s="105"/>
      <c r="B763" s="105"/>
      <c r="C763" s="106"/>
      <c r="D763" s="110"/>
      <c r="E763" s="106"/>
      <c r="F763" s="106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</row>
    <row r="764" spans="1:24" ht="24.75" customHeight="1">
      <c r="A764" s="105"/>
      <c r="B764" s="105"/>
      <c r="C764" s="106"/>
      <c r="D764" s="110"/>
      <c r="E764" s="106"/>
      <c r="F764" s="106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</row>
    <row r="765" spans="1:24" ht="24.75" customHeight="1">
      <c r="A765" s="105"/>
      <c r="B765" s="105"/>
      <c r="C765" s="106"/>
      <c r="D765" s="110"/>
      <c r="E765" s="106"/>
      <c r="F765" s="106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</row>
    <row r="766" spans="1:24" ht="24.75" customHeight="1">
      <c r="A766" s="105"/>
      <c r="B766" s="105"/>
      <c r="C766" s="106"/>
      <c r="D766" s="110"/>
      <c r="E766" s="106"/>
      <c r="F766" s="106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</row>
    <row r="767" spans="1:24" ht="24.75" customHeight="1">
      <c r="A767" s="105"/>
      <c r="B767" s="105"/>
      <c r="C767" s="106"/>
      <c r="D767" s="110"/>
      <c r="E767" s="106"/>
      <c r="F767" s="106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</row>
    <row r="768" spans="1:24" ht="24.75" customHeight="1">
      <c r="A768" s="105"/>
      <c r="B768" s="105"/>
      <c r="C768" s="106"/>
      <c r="D768" s="110"/>
      <c r="E768" s="106"/>
      <c r="F768" s="106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</row>
    <row r="769" spans="1:24" ht="24.75" customHeight="1">
      <c r="A769" s="105"/>
      <c r="B769" s="105"/>
      <c r="C769" s="106"/>
      <c r="D769" s="110"/>
      <c r="E769" s="106"/>
      <c r="F769" s="106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</row>
    <row r="770" spans="1:24" ht="24.75" customHeight="1">
      <c r="A770" s="105"/>
      <c r="B770" s="105"/>
      <c r="C770" s="106"/>
      <c r="D770" s="110"/>
      <c r="E770" s="106"/>
      <c r="F770" s="106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</row>
    <row r="771" spans="1:24" ht="24.75" customHeight="1">
      <c r="A771" s="105"/>
      <c r="B771" s="105"/>
      <c r="C771" s="106"/>
      <c r="D771" s="110"/>
      <c r="E771" s="106"/>
      <c r="F771" s="106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</row>
    <row r="772" spans="1:24" ht="24.75" customHeight="1">
      <c r="A772" s="105"/>
      <c r="B772" s="105"/>
      <c r="C772" s="106"/>
      <c r="D772" s="110"/>
      <c r="E772" s="106"/>
      <c r="F772" s="106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</row>
    <row r="773" spans="1:24" ht="24.75" customHeight="1">
      <c r="A773" s="105"/>
      <c r="B773" s="105"/>
      <c r="C773" s="106"/>
      <c r="D773" s="110"/>
      <c r="E773" s="106"/>
      <c r="F773" s="106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</row>
    <row r="774" spans="1:24" ht="24.75" customHeight="1">
      <c r="A774" s="105"/>
      <c r="B774" s="105"/>
      <c r="C774" s="106"/>
      <c r="D774" s="110"/>
      <c r="E774" s="106"/>
      <c r="F774" s="106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</row>
    <row r="775" spans="1:24" ht="24.75" customHeight="1">
      <c r="A775" s="105"/>
      <c r="B775" s="105"/>
      <c r="C775" s="106"/>
      <c r="D775" s="110"/>
      <c r="E775" s="106"/>
      <c r="F775" s="106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</row>
    <row r="776" spans="1:24" ht="24.75" customHeight="1">
      <c r="A776" s="105"/>
      <c r="B776" s="105"/>
      <c r="C776" s="106"/>
      <c r="D776" s="110"/>
      <c r="E776" s="106"/>
      <c r="F776" s="106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</row>
    <row r="777" spans="1:24" ht="24.75" customHeight="1">
      <c r="A777" s="105"/>
      <c r="B777" s="105"/>
      <c r="C777" s="106"/>
      <c r="D777" s="110"/>
      <c r="E777" s="106"/>
      <c r="F777" s="106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</row>
    <row r="778" spans="1:24" ht="24.75" customHeight="1">
      <c r="A778" s="105"/>
      <c r="B778" s="105"/>
      <c r="C778" s="106"/>
      <c r="D778" s="110"/>
      <c r="E778" s="106"/>
      <c r="F778" s="106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</row>
    <row r="779" spans="1:24" ht="24.75" customHeight="1">
      <c r="A779" s="105"/>
      <c r="B779" s="105"/>
      <c r="C779" s="106"/>
      <c r="D779" s="110"/>
      <c r="E779" s="106"/>
      <c r="F779" s="106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</row>
    <row r="780" spans="1:24" ht="24.75" customHeight="1">
      <c r="A780" s="105"/>
      <c r="B780" s="105"/>
      <c r="C780" s="106"/>
      <c r="D780" s="110"/>
      <c r="E780" s="106"/>
      <c r="F780" s="106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</row>
    <row r="781" spans="1:24" ht="24.75" customHeight="1">
      <c r="A781" s="105"/>
      <c r="B781" s="105"/>
      <c r="C781" s="106"/>
      <c r="D781" s="110"/>
      <c r="E781" s="106"/>
      <c r="F781" s="106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</row>
    <row r="782" spans="1:24" ht="24.75" customHeight="1">
      <c r="A782" s="105"/>
      <c r="B782" s="105"/>
      <c r="C782" s="106"/>
      <c r="D782" s="110"/>
      <c r="E782" s="106"/>
      <c r="F782" s="106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</row>
    <row r="783" spans="1:24" ht="24.75" customHeight="1">
      <c r="A783" s="105"/>
      <c r="B783" s="105"/>
      <c r="C783" s="106"/>
      <c r="D783" s="110"/>
      <c r="E783" s="106"/>
      <c r="F783" s="106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</row>
    <row r="784" spans="1:24" ht="24.75" customHeight="1">
      <c r="A784" s="105"/>
      <c r="B784" s="105"/>
      <c r="C784" s="106"/>
      <c r="D784" s="110"/>
      <c r="E784" s="106"/>
      <c r="F784" s="106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</row>
    <row r="785" spans="1:24" ht="24.75" customHeight="1">
      <c r="A785" s="105"/>
      <c r="B785" s="105"/>
      <c r="C785" s="106"/>
      <c r="D785" s="110"/>
      <c r="E785" s="106"/>
      <c r="F785" s="106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</row>
    <row r="786" spans="1:24" ht="24.75" customHeight="1">
      <c r="A786" s="105"/>
      <c r="B786" s="105"/>
      <c r="C786" s="106"/>
      <c r="D786" s="110"/>
      <c r="E786" s="106"/>
      <c r="F786" s="106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</row>
    <row r="787" spans="1:24" ht="24.75" customHeight="1">
      <c r="A787" s="105"/>
      <c r="B787" s="105"/>
      <c r="C787" s="106"/>
      <c r="D787" s="110"/>
      <c r="E787" s="106"/>
      <c r="F787" s="106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</row>
    <row r="788" spans="1:24" ht="24.75" customHeight="1">
      <c r="A788" s="105"/>
      <c r="B788" s="105"/>
      <c r="C788" s="106"/>
      <c r="D788" s="110"/>
      <c r="E788" s="106"/>
      <c r="F788" s="106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</row>
    <row r="789" spans="1:24" ht="24.75" customHeight="1">
      <c r="A789" s="105"/>
      <c r="B789" s="105"/>
      <c r="C789" s="106"/>
      <c r="D789" s="110"/>
      <c r="E789" s="106"/>
      <c r="F789" s="106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</row>
    <row r="790" spans="1:24" ht="24.75" customHeight="1">
      <c r="A790" s="105"/>
      <c r="B790" s="105"/>
      <c r="C790" s="106"/>
      <c r="D790" s="110"/>
      <c r="E790" s="106"/>
      <c r="F790" s="106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</row>
    <row r="791" spans="1:24" ht="24.75" customHeight="1">
      <c r="A791" s="105"/>
      <c r="B791" s="105"/>
      <c r="C791" s="106"/>
      <c r="D791" s="110"/>
      <c r="E791" s="106"/>
      <c r="F791" s="106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</row>
    <row r="792" spans="1:24" ht="24.75" customHeight="1">
      <c r="A792" s="105"/>
      <c r="B792" s="105"/>
      <c r="C792" s="106"/>
      <c r="D792" s="110"/>
      <c r="E792" s="106"/>
      <c r="F792" s="106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</row>
    <row r="793" spans="1:24" ht="24.75" customHeight="1">
      <c r="A793" s="105"/>
      <c r="B793" s="105"/>
      <c r="C793" s="106"/>
      <c r="D793" s="110"/>
      <c r="E793" s="106"/>
      <c r="F793" s="106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</row>
    <row r="794" spans="1:24" ht="24.75" customHeight="1">
      <c r="A794" s="105"/>
      <c r="B794" s="105"/>
      <c r="C794" s="106"/>
      <c r="D794" s="110"/>
      <c r="E794" s="106"/>
      <c r="F794" s="106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</row>
    <row r="795" spans="1:24" ht="24.75" customHeight="1">
      <c r="A795" s="105"/>
      <c r="B795" s="105"/>
      <c r="C795" s="106"/>
      <c r="D795" s="110"/>
      <c r="E795" s="106"/>
      <c r="F795" s="106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</row>
    <row r="796" spans="1:24" ht="24.75" customHeight="1">
      <c r="A796" s="105"/>
      <c r="B796" s="105"/>
      <c r="C796" s="106"/>
      <c r="D796" s="110"/>
      <c r="E796" s="106"/>
      <c r="F796" s="106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</row>
    <row r="797" spans="1:24" ht="24.75" customHeight="1">
      <c r="A797" s="105"/>
      <c r="B797" s="105"/>
      <c r="C797" s="106"/>
      <c r="D797" s="110"/>
      <c r="E797" s="106"/>
      <c r="F797" s="106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</row>
    <row r="798" spans="1:24" ht="24.75" customHeight="1">
      <c r="A798" s="105"/>
      <c r="B798" s="105"/>
      <c r="C798" s="106"/>
      <c r="D798" s="110"/>
      <c r="E798" s="106"/>
      <c r="F798" s="106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</row>
    <row r="799" spans="1:24" ht="24.75" customHeight="1">
      <c r="A799" s="105"/>
      <c r="B799" s="105"/>
      <c r="C799" s="106"/>
      <c r="D799" s="110"/>
      <c r="E799" s="106"/>
      <c r="F799" s="106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</row>
    <row r="800" spans="1:24" ht="24.75" customHeight="1">
      <c r="A800" s="105"/>
      <c r="B800" s="105"/>
      <c r="C800" s="106"/>
      <c r="D800" s="110"/>
      <c r="E800" s="106"/>
      <c r="F800" s="106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</row>
    <row r="801" spans="1:24" ht="24.75" customHeight="1">
      <c r="A801" s="105"/>
      <c r="B801" s="105"/>
      <c r="C801" s="106"/>
      <c r="D801" s="110"/>
      <c r="E801" s="106"/>
      <c r="F801" s="106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</row>
    <row r="802" spans="1:24" ht="24.75" customHeight="1">
      <c r="A802" s="105"/>
      <c r="B802" s="105"/>
      <c r="C802" s="106"/>
      <c r="D802" s="110"/>
      <c r="E802" s="106"/>
      <c r="F802" s="106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</row>
    <row r="803" spans="1:24" ht="24.75" customHeight="1">
      <c r="A803" s="105"/>
      <c r="B803" s="105"/>
      <c r="C803" s="106"/>
      <c r="D803" s="110"/>
      <c r="E803" s="106"/>
      <c r="F803" s="106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</row>
    <row r="804" spans="1:24" ht="24.75" customHeight="1">
      <c r="A804" s="105"/>
      <c r="B804" s="105"/>
      <c r="C804" s="106"/>
      <c r="D804" s="110"/>
      <c r="E804" s="106"/>
      <c r="F804" s="106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</row>
    <row r="805" spans="1:24" ht="24.75" customHeight="1">
      <c r="A805" s="105"/>
      <c r="B805" s="105"/>
      <c r="C805" s="106"/>
      <c r="D805" s="110"/>
      <c r="E805" s="106"/>
      <c r="F805" s="106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</row>
    <row r="806" spans="1:24" ht="24.75" customHeight="1">
      <c r="A806" s="105"/>
      <c r="B806" s="105"/>
      <c r="C806" s="106"/>
      <c r="D806" s="110"/>
      <c r="E806" s="106"/>
      <c r="F806" s="106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</row>
    <row r="807" spans="1:24" ht="24.75" customHeight="1">
      <c r="A807" s="105"/>
      <c r="B807" s="105"/>
      <c r="C807" s="106"/>
      <c r="D807" s="110"/>
      <c r="E807" s="106"/>
      <c r="F807" s="106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</row>
    <row r="808" spans="1:24" ht="24.75" customHeight="1">
      <c r="A808" s="105"/>
      <c r="B808" s="105"/>
      <c r="C808" s="106"/>
      <c r="D808" s="110"/>
      <c r="E808" s="106"/>
      <c r="F808" s="106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</row>
    <row r="809" spans="1:24" ht="24.75" customHeight="1">
      <c r="A809" s="105"/>
      <c r="B809" s="105"/>
      <c r="C809" s="106"/>
      <c r="D809" s="110"/>
      <c r="E809" s="106"/>
      <c r="F809" s="106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</row>
    <row r="810" spans="1:24" ht="24.75" customHeight="1">
      <c r="A810" s="105"/>
      <c r="B810" s="105"/>
      <c r="C810" s="106"/>
      <c r="D810" s="110"/>
      <c r="E810" s="106"/>
      <c r="F810" s="106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</row>
    <row r="811" spans="1:24" ht="24.75" customHeight="1">
      <c r="A811" s="105"/>
      <c r="B811" s="105"/>
      <c r="C811" s="106"/>
      <c r="D811" s="110"/>
      <c r="E811" s="106"/>
      <c r="F811" s="106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</row>
    <row r="812" spans="1:24" ht="24.75" customHeight="1">
      <c r="A812" s="105"/>
      <c r="B812" s="105"/>
      <c r="C812" s="106"/>
      <c r="D812" s="110"/>
      <c r="E812" s="106"/>
      <c r="F812" s="106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</row>
    <row r="813" spans="1:24" ht="24.75" customHeight="1">
      <c r="A813" s="105"/>
      <c r="B813" s="105"/>
      <c r="C813" s="106"/>
      <c r="D813" s="110"/>
      <c r="E813" s="106"/>
      <c r="F813" s="106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</row>
    <row r="814" spans="1:24" ht="24.75" customHeight="1">
      <c r="A814" s="105"/>
      <c r="B814" s="105"/>
      <c r="C814" s="106"/>
      <c r="D814" s="110"/>
      <c r="E814" s="106"/>
      <c r="F814" s="106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</row>
    <row r="815" spans="1:24" ht="24.75" customHeight="1">
      <c r="A815" s="105"/>
      <c r="B815" s="105"/>
      <c r="C815" s="106"/>
      <c r="D815" s="110"/>
      <c r="E815" s="106"/>
      <c r="F815" s="106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</row>
    <row r="816" spans="1:24" ht="24.75" customHeight="1">
      <c r="A816" s="105"/>
      <c r="B816" s="105"/>
      <c r="C816" s="106"/>
      <c r="D816" s="110"/>
      <c r="E816" s="106"/>
      <c r="F816" s="106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</row>
    <row r="817" spans="1:24" ht="24.75" customHeight="1">
      <c r="A817" s="105"/>
      <c r="B817" s="105"/>
      <c r="C817" s="106"/>
      <c r="D817" s="110"/>
      <c r="E817" s="106"/>
      <c r="F817" s="106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</row>
    <row r="818" spans="1:24" ht="24.75" customHeight="1">
      <c r="A818" s="105"/>
      <c r="B818" s="105"/>
      <c r="C818" s="106"/>
      <c r="D818" s="110"/>
      <c r="E818" s="106"/>
      <c r="F818" s="106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</row>
    <row r="819" spans="1:24" ht="24.75" customHeight="1">
      <c r="A819" s="105"/>
      <c r="B819" s="105"/>
      <c r="C819" s="106"/>
      <c r="D819" s="110"/>
      <c r="E819" s="106"/>
      <c r="F819" s="106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</row>
    <row r="820" spans="1:24" ht="24.75" customHeight="1">
      <c r="A820" s="105"/>
      <c r="B820" s="105"/>
      <c r="C820" s="106"/>
      <c r="D820" s="110"/>
      <c r="E820" s="106"/>
      <c r="F820" s="106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</row>
    <row r="821" spans="1:24" ht="24.75" customHeight="1">
      <c r="A821" s="105"/>
      <c r="B821" s="105"/>
      <c r="C821" s="106"/>
      <c r="D821" s="110"/>
      <c r="E821" s="106"/>
      <c r="F821" s="106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</row>
    <row r="822" spans="1:24" ht="24.75" customHeight="1">
      <c r="A822" s="105"/>
      <c r="B822" s="105"/>
      <c r="C822" s="106"/>
      <c r="D822" s="110"/>
      <c r="E822" s="106"/>
      <c r="F822" s="106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</row>
    <row r="823" spans="1:24" ht="24.75" customHeight="1">
      <c r="A823" s="105"/>
      <c r="B823" s="105"/>
      <c r="C823" s="106"/>
      <c r="D823" s="110"/>
      <c r="E823" s="106"/>
      <c r="F823" s="106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</row>
    <row r="824" spans="1:24" ht="24.75" customHeight="1">
      <c r="A824" s="105"/>
      <c r="B824" s="105"/>
      <c r="C824" s="106"/>
      <c r="D824" s="110"/>
      <c r="E824" s="106"/>
      <c r="F824" s="106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</row>
    <row r="825" spans="1:24" ht="24.75" customHeight="1">
      <c r="A825" s="105"/>
      <c r="B825" s="105"/>
      <c r="C825" s="106"/>
      <c r="D825" s="110"/>
      <c r="E825" s="106"/>
      <c r="F825" s="106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</row>
    <row r="826" spans="1:24" ht="24.75" customHeight="1">
      <c r="A826" s="105"/>
      <c r="B826" s="105"/>
      <c r="C826" s="106"/>
      <c r="D826" s="110"/>
      <c r="E826" s="106"/>
      <c r="F826" s="106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</row>
    <row r="827" spans="1:24" ht="24.75" customHeight="1">
      <c r="A827" s="105"/>
      <c r="B827" s="105"/>
      <c r="C827" s="106"/>
      <c r="D827" s="110"/>
      <c r="E827" s="106"/>
      <c r="F827" s="106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</row>
    <row r="828" spans="1:24" ht="24.75" customHeight="1">
      <c r="A828" s="105"/>
      <c r="B828" s="105"/>
      <c r="C828" s="106"/>
      <c r="D828" s="110"/>
      <c r="E828" s="106"/>
      <c r="F828" s="106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</row>
    <row r="829" spans="1:24" ht="24.75" customHeight="1">
      <c r="A829" s="105"/>
      <c r="B829" s="105"/>
      <c r="C829" s="106"/>
      <c r="D829" s="110"/>
      <c r="E829" s="106"/>
      <c r="F829" s="106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</row>
    <row r="830" spans="1:24" ht="24.75" customHeight="1">
      <c r="A830" s="105"/>
      <c r="B830" s="105"/>
      <c r="C830" s="106"/>
      <c r="D830" s="110"/>
      <c r="E830" s="106"/>
      <c r="F830" s="106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</row>
    <row r="831" spans="1:24" ht="24.75" customHeight="1">
      <c r="A831" s="105"/>
      <c r="B831" s="105"/>
      <c r="C831" s="106"/>
      <c r="D831" s="110"/>
      <c r="E831" s="106"/>
      <c r="F831" s="106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</row>
    <row r="832" spans="1:24" ht="24.75" customHeight="1">
      <c r="A832" s="105"/>
      <c r="B832" s="105"/>
      <c r="C832" s="106"/>
      <c r="D832" s="110"/>
      <c r="E832" s="106"/>
      <c r="F832" s="106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</row>
    <row r="833" spans="1:24" ht="24.75" customHeight="1">
      <c r="A833" s="105"/>
      <c r="B833" s="105"/>
      <c r="C833" s="106"/>
      <c r="D833" s="110"/>
      <c r="E833" s="106"/>
      <c r="F833" s="106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</row>
    <row r="834" spans="1:24" ht="24.75" customHeight="1">
      <c r="A834" s="105"/>
      <c r="B834" s="105"/>
      <c r="C834" s="106"/>
      <c r="D834" s="110"/>
      <c r="E834" s="106"/>
      <c r="F834" s="106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</row>
    <row r="835" spans="1:24" ht="24.75" customHeight="1">
      <c r="A835" s="105"/>
      <c r="B835" s="105"/>
      <c r="C835" s="106"/>
      <c r="D835" s="110"/>
      <c r="E835" s="106"/>
      <c r="F835" s="106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</row>
    <row r="836" spans="1:24" ht="24.75" customHeight="1">
      <c r="A836" s="105"/>
      <c r="B836" s="105"/>
      <c r="C836" s="106"/>
      <c r="D836" s="110"/>
      <c r="E836" s="106"/>
      <c r="F836" s="106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</row>
    <row r="837" spans="1:24" ht="24.75" customHeight="1">
      <c r="A837" s="105"/>
      <c r="B837" s="105"/>
      <c r="C837" s="106"/>
      <c r="D837" s="110"/>
      <c r="E837" s="106"/>
      <c r="F837" s="106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</row>
    <row r="838" spans="1:24" ht="24.75" customHeight="1">
      <c r="A838" s="105"/>
      <c r="B838" s="105"/>
      <c r="C838" s="106"/>
      <c r="D838" s="110"/>
      <c r="E838" s="106"/>
      <c r="F838" s="106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</row>
    <row r="839" spans="1:24" ht="24.75" customHeight="1">
      <c r="A839" s="105"/>
      <c r="B839" s="105"/>
      <c r="C839" s="106"/>
      <c r="D839" s="110"/>
      <c r="E839" s="106"/>
      <c r="F839" s="106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</row>
    <row r="840" spans="1:24" ht="24.75" customHeight="1">
      <c r="A840" s="105"/>
      <c r="B840" s="105"/>
      <c r="C840" s="106"/>
      <c r="D840" s="110"/>
      <c r="E840" s="106"/>
      <c r="F840" s="106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</row>
    <row r="841" spans="1:24" ht="24.75" customHeight="1">
      <c r="A841" s="105"/>
      <c r="B841" s="105"/>
      <c r="C841" s="106"/>
      <c r="D841" s="110"/>
      <c r="E841" s="106"/>
      <c r="F841" s="106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</row>
    <row r="842" spans="1:24" ht="24.75" customHeight="1">
      <c r="A842" s="105"/>
      <c r="B842" s="105"/>
      <c r="C842" s="106"/>
      <c r="D842" s="110"/>
      <c r="E842" s="106"/>
      <c r="F842" s="106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</row>
    <row r="843" spans="1:24" ht="24.75" customHeight="1">
      <c r="A843" s="105"/>
      <c r="B843" s="105"/>
      <c r="C843" s="106"/>
      <c r="D843" s="110"/>
      <c r="E843" s="106"/>
      <c r="F843" s="106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</row>
    <row r="844" spans="1:24" ht="24.75" customHeight="1">
      <c r="A844" s="105"/>
      <c r="B844" s="105"/>
      <c r="C844" s="106"/>
      <c r="D844" s="110"/>
      <c r="E844" s="106"/>
      <c r="F844" s="106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</row>
    <row r="845" spans="1:24" ht="24.75" customHeight="1">
      <c r="A845" s="105"/>
      <c r="B845" s="105"/>
      <c r="C845" s="106"/>
      <c r="D845" s="110"/>
      <c r="E845" s="106"/>
      <c r="F845" s="106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</row>
    <row r="846" spans="1:24" ht="24.75" customHeight="1">
      <c r="A846" s="105"/>
      <c r="B846" s="105"/>
      <c r="C846" s="106"/>
      <c r="D846" s="110"/>
      <c r="E846" s="106"/>
      <c r="F846" s="106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</row>
    <row r="847" spans="1:24" ht="24.75" customHeight="1">
      <c r="A847" s="105"/>
      <c r="B847" s="105"/>
      <c r="C847" s="106"/>
      <c r="D847" s="110"/>
      <c r="E847" s="106"/>
      <c r="F847" s="106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</row>
    <row r="848" spans="1:24" ht="24.75" customHeight="1">
      <c r="A848" s="105"/>
      <c r="B848" s="105"/>
      <c r="C848" s="106"/>
      <c r="D848" s="110"/>
      <c r="E848" s="106"/>
      <c r="F848" s="106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</row>
    <row r="849" spans="1:24" ht="24.75" customHeight="1">
      <c r="A849" s="105"/>
      <c r="B849" s="105"/>
      <c r="C849" s="106"/>
      <c r="D849" s="110"/>
      <c r="E849" s="106"/>
      <c r="F849" s="106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</row>
    <row r="850" spans="1:24" ht="24.75" customHeight="1">
      <c r="A850" s="105"/>
      <c r="B850" s="105"/>
      <c r="C850" s="106"/>
      <c r="D850" s="110"/>
      <c r="E850" s="106"/>
      <c r="F850" s="106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</row>
    <row r="851" spans="1:24" ht="24.75" customHeight="1">
      <c r="A851" s="105"/>
      <c r="B851" s="105"/>
      <c r="C851" s="106"/>
      <c r="D851" s="110"/>
      <c r="E851" s="106"/>
      <c r="F851" s="106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</row>
    <row r="852" spans="1:24" ht="24.75" customHeight="1">
      <c r="A852" s="105"/>
      <c r="B852" s="105"/>
      <c r="C852" s="106"/>
      <c r="D852" s="110"/>
      <c r="E852" s="106"/>
      <c r="F852" s="106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</row>
    <row r="853" spans="1:24" ht="24.75" customHeight="1">
      <c r="A853" s="105"/>
      <c r="B853" s="105"/>
      <c r="C853" s="106"/>
      <c r="D853" s="110"/>
      <c r="E853" s="106"/>
      <c r="F853" s="106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</row>
    <row r="854" spans="1:24" ht="24.75" customHeight="1">
      <c r="A854" s="105"/>
      <c r="B854" s="105"/>
      <c r="C854" s="106"/>
      <c r="D854" s="110"/>
      <c r="E854" s="106"/>
      <c r="F854" s="106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</row>
    <row r="855" spans="1:24" ht="24.75" customHeight="1">
      <c r="A855" s="105"/>
      <c r="B855" s="105"/>
      <c r="C855" s="106"/>
      <c r="D855" s="110"/>
      <c r="E855" s="106"/>
      <c r="F855" s="106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</row>
    <row r="856" spans="1:24" ht="24.75" customHeight="1">
      <c r="A856" s="105"/>
      <c r="B856" s="105"/>
      <c r="C856" s="106"/>
      <c r="D856" s="110"/>
      <c r="E856" s="106"/>
      <c r="F856" s="106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</row>
    <row r="857" spans="1:24" ht="24.75" customHeight="1">
      <c r="A857" s="105"/>
      <c r="B857" s="105"/>
      <c r="C857" s="106"/>
      <c r="D857" s="110"/>
      <c r="E857" s="106"/>
      <c r="F857" s="106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</row>
    <row r="858" spans="1:24" ht="24.75" customHeight="1">
      <c r="A858" s="105"/>
      <c r="B858" s="105"/>
      <c r="C858" s="106"/>
      <c r="D858" s="110"/>
      <c r="E858" s="106"/>
      <c r="F858" s="106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</row>
    <row r="859" spans="1:24" ht="24.75" customHeight="1">
      <c r="A859" s="105"/>
      <c r="B859" s="105"/>
      <c r="C859" s="106"/>
      <c r="D859" s="110"/>
      <c r="E859" s="106"/>
      <c r="F859" s="106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</row>
    <row r="860" spans="1:24" ht="24.75" customHeight="1">
      <c r="A860" s="105"/>
      <c r="B860" s="105"/>
      <c r="C860" s="106"/>
      <c r="D860" s="110"/>
      <c r="E860" s="106"/>
      <c r="F860" s="106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</row>
    <row r="861" spans="1:24" ht="24.75" customHeight="1">
      <c r="A861" s="105"/>
      <c r="B861" s="105"/>
      <c r="C861" s="106"/>
      <c r="D861" s="110"/>
      <c r="E861" s="106"/>
      <c r="F861" s="106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</row>
    <row r="862" spans="1:24" ht="24.75" customHeight="1">
      <c r="A862" s="105"/>
      <c r="B862" s="105"/>
      <c r="C862" s="106"/>
      <c r="D862" s="110"/>
      <c r="E862" s="106"/>
      <c r="F862" s="106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</row>
    <row r="863" spans="1:24" ht="24.75" customHeight="1">
      <c r="A863" s="105"/>
      <c r="B863" s="105"/>
      <c r="C863" s="106"/>
      <c r="D863" s="110"/>
      <c r="E863" s="106"/>
      <c r="F863" s="106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</row>
    <row r="864" spans="1:24" ht="24.75" customHeight="1">
      <c r="A864" s="105"/>
      <c r="B864" s="105"/>
      <c r="C864" s="106"/>
      <c r="D864" s="110"/>
      <c r="E864" s="106"/>
      <c r="F864" s="106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</row>
    <row r="865" spans="1:24" ht="24.75" customHeight="1">
      <c r="A865" s="105"/>
      <c r="B865" s="105"/>
      <c r="C865" s="106"/>
      <c r="D865" s="110"/>
      <c r="E865" s="106"/>
      <c r="F865" s="106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</row>
    <row r="866" spans="1:24" ht="24.75" customHeight="1">
      <c r="A866" s="105"/>
      <c r="B866" s="105"/>
      <c r="C866" s="106"/>
      <c r="D866" s="110"/>
      <c r="E866" s="106"/>
      <c r="F866" s="106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</row>
    <row r="867" spans="1:24" ht="24.75" customHeight="1">
      <c r="A867" s="105"/>
      <c r="B867" s="105"/>
      <c r="C867" s="106"/>
      <c r="D867" s="110"/>
      <c r="E867" s="106"/>
      <c r="F867" s="106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</row>
    <row r="868" spans="1:24" ht="24.75" customHeight="1">
      <c r="A868" s="105"/>
      <c r="B868" s="105"/>
      <c r="C868" s="106"/>
      <c r="D868" s="110"/>
      <c r="E868" s="106"/>
      <c r="F868" s="106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</row>
    <row r="869" spans="1:24" ht="24.75" customHeight="1">
      <c r="A869" s="105"/>
      <c r="B869" s="105"/>
      <c r="C869" s="106"/>
      <c r="D869" s="110"/>
      <c r="E869" s="106"/>
      <c r="F869" s="106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</row>
    <row r="870" spans="1:24" ht="24.75" customHeight="1">
      <c r="A870" s="105"/>
      <c r="B870" s="105"/>
      <c r="C870" s="106"/>
      <c r="D870" s="110"/>
      <c r="E870" s="106"/>
      <c r="F870" s="106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</row>
    <row r="871" spans="1:24" ht="24.75" customHeight="1">
      <c r="A871" s="105"/>
      <c r="B871" s="105"/>
      <c r="C871" s="106"/>
      <c r="D871" s="110"/>
      <c r="E871" s="106"/>
      <c r="F871" s="106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</row>
    <row r="872" spans="1:24" ht="24.75" customHeight="1">
      <c r="A872" s="105"/>
      <c r="B872" s="105"/>
      <c r="C872" s="106"/>
      <c r="D872" s="110"/>
      <c r="E872" s="106"/>
      <c r="F872" s="106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</row>
    <row r="873" spans="1:24" ht="24.75" customHeight="1">
      <c r="A873" s="105"/>
      <c r="B873" s="105"/>
      <c r="C873" s="106"/>
      <c r="D873" s="110"/>
      <c r="E873" s="106"/>
      <c r="F873" s="106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</row>
    <row r="874" spans="1:24" ht="24.75" customHeight="1">
      <c r="A874" s="105"/>
      <c r="B874" s="105"/>
      <c r="C874" s="106"/>
      <c r="D874" s="110"/>
      <c r="E874" s="106"/>
      <c r="F874" s="106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</row>
    <row r="875" spans="1:24" ht="24.75" customHeight="1">
      <c r="A875" s="105"/>
      <c r="B875" s="105"/>
      <c r="C875" s="106"/>
      <c r="D875" s="110"/>
      <c r="E875" s="106"/>
      <c r="F875" s="106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</row>
    <row r="876" spans="1:24" ht="24.75" customHeight="1">
      <c r="A876" s="105"/>
      <c r="B876" s="105"/>
      <c r="C876" s="106"/>
      <c r="D876" s="110"/>
      <c r="E876" s="106"/>
      <c r="F876" s="106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</row>
    <row r="877" spans="1:24" ht="24.75" customHeight="1">
      <c r="A877" s="105"/>
      <c r="B877" s="105"/>
      <c r="C877" s="106"/>
      <c r="D877" s="110"/>
      <c r="E877" s="106"/>
      <c r="F877" s="106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</row>
    <row r="878" spans="1:24" ht="24.75" customHeight="1">
      <c r="A878" s="105"/>
      <c r="B878" s="105"/>
      <c r="C878" s="106"/>
      <c r="D878" s="110"/>
      <c r="E878" s="106"/>
      <c r="F878" s="106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</row>
    <row r="879" spans="1:24" ht="24.75" customHeight="1">
      <c r="A879" s="105"/>
      <c r="B879" s="105"/>
      <c r="C879" s="106"/>
      <c r="D879" s="110"/>
      <c r="E879" s="106"/>
      <c r="F879" s="106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</row>
    <row r="880" spans="1:24" ht="24.75" customHeight="1">
      <c r="A880" s="105"/>
      <c r="B880" s="105"/>
      <c r="C880" s="106"/>
      <c r="D880" s="110"/>
      <c r="E880" s="106"/>
      <c r="F880" s="106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</row>
    <row r="881" spans="1:24" ht="24.75" customHeight="1">
      <c r="A881" s="105"/>
      <c r="B881" s="105"/>
      <c r="C881" s="106"/>
      <c r="D881" s="110"/>
      <c r="E881" s="106"/>
      <c r="F881" s="106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</row>
    <row r="882" spans="1:24" ht="24.75" customHeight="1">
      <c r="A882" s="105"/>
      <c r="B882" s="105"/>
      <c r="C882" s="106"/>
      <c r="D882" s="110"/>
      <c r="E882" s="106"/>
      <c r="F882" s="106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</row>
    <row r="883" spans="1:24" ht="24.75" customHeight="1">
      <c r="A883" s="105"/>
      <c r="B883" s="105"/>
      <c r="C883" s="106"/>
      <c r="D883" s="110"/>
      <c r="E883" s="106"/>
      <c r="F883" s="106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</row>
    <row r="884" spans="1:24" ht="24.75" customHeight="1">
      <c r="A884" s="105"/>
      <c r="B884" s="105"/>
      <c r="C884" s="106"/>
      <c r="D884" s="110"/>
      <c r="E884" s="106"/>
      <c r="F884" s="106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</row>
    <row r="885" spans="1:24" ht="24.75" customHeight="1">
      <c r="A885" s="105"/>
      <c r="B885" s="105"/>
      <c r="C885" s="106"/>
      <c r="D885" s="110"/>
      <c r="E885" s="106"/>
      <c r="F885" s="106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</row>
    <row r="886" spans="1:24" ht="24.75" customHeight="1">
      <c r="A886" s="105"/>
      <c r="B886" s="105"/>
      <c r="C886" s="106"/>
      <c r="D886" s="110"/>
      <c r="E886" s="106"/>
      <c r="F886" s="106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</row>
    <row r="887" spans="1:24" ht="24.75" customHeight="1">
      <c r="A887" s="105"/>
      <c r="B887" s="105"/>
      <c r="C887" s="106"/>
      <c r="D887" s="110"/>
      <c r="E887" s="106"/>
      <c r="F887" s="106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</row>
    <row r="888" spans="1:24" ht="24.75" customHeight="1">
      <c r="A888" s="105"/>
      <c r="B888" s="105"/>
      <c r="C888" s="106"/>
      <c r="D888" s="110"/>
      <c r="E888" s="106"/>
      <c r="F888" s="106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</row>
    <row r="889" spans="1:24" ht="24.75" customHeight="1">
      <c r="A889" s="105"/>
      <c r="B889" s="105"/>
      <c r="C889" s="106"/>
      <c r="D889" s="110"/>
      <c r="E889" s="106"/>
      <c r="F889" s="106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</row>
    <row r="890" spans="1:24" ht="24.75" customHeight="1">
      <c r="A890" s="105"/>
      <c r="B890" s="105"/>
      <c r="C890" s="106"/>
      <c r="D890" s="110"/>
      <c r="E890" s="106"/>
      <c r="F890" s="106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</row>
    <row r="891" spans="1:24" ht="24.75" customHeight="1">
      <c r="A891" s="105"/>
      <c r="B891" s="105"/>
      <c r="C891" s="106"/>
      <c r="D891" s="110"/>
      <c r="E891" s="106"/>
      <c r="F891" s="106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</row>
    <row r="892" spans="1:24" ht="24.75" customHeight="1">
      <c r="A892" s="105"/>
      <c r="B892" s="105"/>
      <c r="C892" s="106"/>
      <c r="D892" s="110"/>
      <c r="E892" s="106"/>
      <c r="F892" s="106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</row>
    <row r="893" spans="1:24" ht="24.75" customHeight="1">
      <c r="A893" s="105"/>
      <c r="B893" s="105"/>
      <c r="C893" s="106"/>
      <c r="D893" s="110"/>
      <c r="E893" s="106"/>
      <c r="F893" s="106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</row>
    <row r="894" spans="1:24" ht="24.75" customHeight="1">
      <c r="A894" s="105"/>
      <c r="B894" s="105"/>
      <c r="C894" s="106"/>
      <c r="D894" s="110"/>
      <c r="E894" s="106"/>
      <c r="F894" s="106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</row>
    <row r="895" spans="1:24" ht="24.75" customHeight="1">
      <c r="A895" s="105"/>
      <c r="B895" s="105"/>
      <c r="C895" s="106"/>
      <c r="D895" s="110"/>
      <c r="E895" s="106"/>
      <c r="F895" s="106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</row>
    <row r="896" spans="1:24" ht="24.75" customHeight="1">
      <c r="A896" s="105"/>
      <c r="B896" s="105"/>
      <c r="C896" s="106"/>
      <c r="D896" s="110"/>
      <c r="E896" s="106"/>
      <c r="F896" s="106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</row>
    <row r="897" spans="1:24" ht="24.75" customHeight="1">
      <c r="A897" s="105"/>
      <c r="B897" s="105"/>
      <c r="C897" s="106"/>
      <c r="D897" s="110"/>
      <c r="E897" s="106"/>
      <c r="F897" s="106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</row>
    <row r="898" spans="1:24" ht="24.75" customHeight="1">
      <c r="A898" s="105"/>
      <c r="B898" s="105"/>
      <c r="C898" s="106"/>
      <c r="D898" s="110"/>
      <c r="E898" s="106"/>
      <c r="F898" s="106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</row>
    <row r="899" spans="1:24" ht="24.75" customHeight="1">
      <c r="A899" s="105"/>
      <c r="B899" s="105"/>
      <c r="C899" s="106"/>
      <c r="D899" s="110"/>
      <c r="E899" s="106"/>
      <c r="F899" s="106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</row>
    <row r="900" spans="1:24" ht="24.75" customHeight="1">
      <c r="A900" s="105"/>
      <c r="B900" s="105"/>
      <c r="C900" s="106"/>
      <c r="D900" s="110"/>
      <c r="E900" s="106"/>
      <c r="F900" s="106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</row>
    <row r="901" spans="1:24" ht="24.75" customHeight="1">
      <c r="A901" s="105"/>
      <c r="B901" s="105"/>
      <c r="C901" s="106"/>
      <c r="D901" s="110"/>
      <c r="E901" s="106"/>
      <c r="F901" s="106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</row>
    <row r="902" spans="1:24" ht="24.75" customHeight="1">
      <c r="A902" s="105"/>
      <c r="B902" s="105"/>
      <c r="C902" s="106"/>
      <c r="D902" s="110"/>
      <c r="E902" s="106"/>
      <c r="F902" s="106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</row>
    <row r="903" spans="1:24" ht="24.75" customHeight="1">
      <c r="A903" s="105"/>
      <c r="B903" s="105"/>
      <c r="C903" s="106"/>
      <c r="D903" s="110"/>
      <c r="E903" s="106"/>
      <c r="F903" s="106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</row>
    <row r="904" spans="1:24" ht="24.75" customHeight="1">
      <c r="A904" s="105"/>
      <c r="B904" s="105"/>
      <c r="C904" s="106"/>
      <c r="D904" s="110"/>
      <c r="E904" s="106"/>
      <c r="F904" s="106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</row>
    <row r="905" spans="1:24" ht="24.75" customHeight="1">
      <c r="A905" s="105"/>
      <c r="B905" s="105"/>
      <c r="C905" s="106"/>
      <c r="D905" s="110"/>
      <c r="E905" s="106"/>
      <c r="F905" s="106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</row>
    <row r="906" spans="1:24" ht="24.75" customHeight="1">
      <c r="A906" s="105"/>
      <c r="B906" s="105"/>
      <c r="C906" s="106"/>
      <c r="D906" s="110"/>
      <c r="E906" s="106"/>
      <c r="F906" s="106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</row>
    <row r="907" spans="1:24" ht="24.75" customHeight="1">
      <c r="A907" s="105"/>
      <c r="B907" s="105"/>
      <c r="C907" s="106"/>
      <c r="D907" s="110"/>
      <c r="E907" s="106"/>
      <c r="F907" s="106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</row>
    <row r="908" spans="1:24" ht="24.75" customHeight="1">
      <c r="A908" s="105"/>
      <c r="B908" s="105"/>
      <c r="C908" s="106"/>
      <c r="D908" s="110"/>
      <c r="E908" s="106"/>
      <c r="F908" s="106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</row>
    <row r="909" spans="1:24" ht="24.75" customHeight="1">
      <c r="A909" s="105"/>
      <c r="B909" s="105"/>
      <c r="C909" s="106"/>
      <c r="D909" s="110"/>
      <c r="E909" s="106"/>
      <c r="F909" s="106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</row>
    <row r="910" spans="1:24" ht="24.75" customHeight="1">
      <c r="A910" s="105"/>
      <c r="B910" s="105"/>
      <c r="C910" s="106"/>
      <c r="D910" s="110"/>
      <c r="E910" s="106"/>
      <c r="F910" s="106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</row>
    <row r="911" spans="1:24" ht="24.75" customHeight="1">
      <c r="A911" s="105"/>
      <c r="B911" s="105"/>
      <c r="C911" s="106"/>
      <c r="D911" s="110"/>
      <c r="E911" s="106"/>
      <c r="F911" s="106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</row>
    <row r="912" spans="1:24" ht="24.75" customHeight="1">
      <c r="A912" s="105"/>
      <c r="B912" s="105"/>
      <c r="C912" s="106"/>
      <c r="D912" s="110"/>
      <c r="E912" s="106"/>
      <c r="F912" s="106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</row>
    <row r="913" spans="1:24" ht="24.75" customHeight="1">
      <c r="A913" s="105"/>
      <c r="B913" s="105"/>
      <c r="C913" s="106"/>
      <c r="D913" s="110"/>
      <c r="E913" s="106"/>
      <c r="F913" s="106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</row>
    <row r="914" spans="1:24" ht="24.75" customHeight="1">
      <c r="A914" s="105"/>
      <c r="B914" s="105"/>
      <c r="C914" s="106"/>
      <c r="D914" s="110"/>
      <c r="E914" s="106"/>
      <c r="F914" s="106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</row>
    <row r="915" spans="1:24" ht="24.75" customHeight="1">
      <c r="A915" s="105"/>
      <c r="B915" s="105"/>
      <c r="C915" s="106"/>
      <c r="D915" s="110"/>
      <c r="E915" s="106"/>
      <c r="F915" s="106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</row>
    <row r="916" spans="1:24" ht="24.75" customHeight="1">
      <c r="A916" s="105"/>
      <c r="B916" s="105"/>
      <c r="C916" s="106"/>
      <c r="D916" s="110"/>
      <c r="E916" s="106"/>
      <c r="F916" s="106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</row>
    <row r="917" spans="1:24" ht="24.75" customHeight="1">
      <c r="A917" s="105"/>
      <c r="B917" s="105"/>
      <c r="C917" s="106"/>
      <c r="D917" s="110"/>
      <c r="E917" s="106"/>
      <c r="F917" s="106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</row>
    <row r="918" spans="1:24" ht="24.75" customHeight="1">
      <c r="A918" s="105"/>
      <c r="B918" s="105"/>
      <c r="C918" s="106"/>
      <c r="D918" s="110"/>
      <c r="E918" s="106"/>
      <c r="F918" s="106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</row>
    <row r="919" spans="1:24" ht="24.75" customHeight="1">
      <c r="A919" s="105"/>
      <c r="B919" s="105"/>
      <c r="C919" s="106"/>
      <c r="D919" s="110"/>
      <c r="E919" s="106"/>
      <c r="F919" s="106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</row>
    <row r="920" spans="1:24" ht="24.75" customHeight="1">
      <c r="A920" s="105"/>
      <c r="B920" s="105"/>
      <c r="C920" s="106"/>
      <c r="D920" s="110"/>
      <c r="E920" s="106"/>
      <c r="F920" s="106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</row>
    <row r="921" spans="1:24" ht="24.75" customHeight="1">
      <c r="A921" s="105"/>
      <c r="B921" s="105"/>
      <c r="C921" s="106"/>
      <c r="D921" s="110"/>
      <c r="E921" s="106"/>
      <c r="F921" s="106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</row>
    <row r="922" spans="1:24" ht="24.75" customHeight="1">
      <c r="A922" s="105"/>
      <c r="B922" s="105"/>
      <c r="C922" s="106"/>
      <c r="D922" s="110"/>
      <c r="E922" s="106"/>
      <c r="F922" s="106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</row>
    <row r="923" spans="1:24" ht="24.75" customHeight="1">
      <c r="A923" s="105"/>
      <c r="B923" s="105"/>
      <c r="C923" s="106"/>
      <c r="D923" s="110"/>
      <c r="E923" s="106"/>
      <c r="F923" s="106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</row>
    <row r="924" spans="1:24" ht="24.75" customHeight="1">
      <c r="A924" s="105"/>
      <c r="B924" s="105"/>
      <c r="C924" s="106"/>
      <c r="D924" s="110"/>
      <c r="E924" s="106"/>
      <c r="F924" s="106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</row>
    <row r="925" spans="1:24" ht="24.75" customHeight="1">
      <c r="A925" s="105"/>
      <c r="B925" s="105"/>
      <c r="C925" s="106"/>
      <c r="D925" s="110"/>
      <c r="E925" s="106"/>
      <c r="F925" s="106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</row>
    <row r="926" spans="1:24" ht="24.75" customHeight="1">
      <c r="A926" s="105"/>
      <c r="B926" s="105"/>
      <c r="C926" s="106"/>
      <c r="D926" s="110"/>
      <c r="E926" s="106"/>
      <c r="F926" s="106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</row>
    <row r="927" spans="1:24" ht="24.75" customHeight="1">
      <c r="A927" s="105"/>
      <c r="B927" s="105"/>
      <c r="C927" s="106"/>
      <c r="D927" s="110"/>
      <c r="E927" s="106"/>
      <c r="F927" s="106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</row>
    <row r="928" spans="1:24" ht="24.75" customHeight="1">
      <c r="A928" s="105"/>
      <c r="B928" s="105"/>
      <c r="C928" s="106"/>
      <c r="D928" s="110"/>
      <c r="E928" s="106"/>
      <c r="F928" s="106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</row>
    <row r="929" spans="1:24" ht="24.75" customHeight="1">
      <c r="A929" s="105"/>
      <c r="B929" s="105"/>
      <c r="C929" s="106"/>
      <c r="D929" s="110"/>
      <c r="E929" s="106"/>
      <c r="F929" s="106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</row>
    <row r="930" spans="1:24" ht="24.75" customHeight="1">
      <c r="A930" s="105"/>
      <c r="B930" s="105"/>
      <c r="C930" s="106"/>
      <c r="D930" s="110"/>
      <c r="E930" s="106"/>
      <c r="F930" s="106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</row>
    <row r="931" spans="1:24" ht="24.75" customHeight="1">
      <c r="A931" s="105"/>
      <c r="B931" s="105"/>
      <c r="C931" s="106"/>
      <c r="D931" s="110"/>
      <c r="E931" s="106"/>
      <c r="F931" s="106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</row>
    <row r="932" spans="1:24" ht="24.75" customHeight="1">
      <c r="A932" s="105"/>
      <c r="B932" s="105"/>
      <c r="C932" s="106"/>
      <c r="D932" s="110"/>
      <c r="E932" s="106"/>
      <c r="F932" s="106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</row>
    <row r="933" spans="1:24" ht="24.75" customHeight="1">
      <c r="A933" s="105"/>
      <c r="B933" s="105"/>
      <c r="C933" s="106"/>
      <c r="D933" s="110"/>
      <c r="E933" s="106"/>
      <c r="F933" s="106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</row>
    <row r="934" spans="1:24" ht="24.75" customHeight="1">
      <c r="A934" s="105"/>
      <c r="B934" s="105"/>
      <c r="C934" s="106"/>
      <c r="D934" s="110"/>
      <c r="E934" s="106"/>
      <c r="F934" s="106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</row>
    <row r="935" spans="1:24" ht="24.75" customHeight="1">
      <c r="A935" s="105"/>
      <c r="B935" s="105"/>
      <c r="C935" s="106"/>
      <c r="D935" s="110"/>
      <c r="E935" s="106"/>
      <c r="F935" s="106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</row>
    <row r="936" spans="1:24" ht="24.75" customHeight="1">
      <c r="A936" s="105"/>
      <c r="B936" s="105"/>
      <c r="C936" s="106"/>
      <c r="D936" s="110"/>
      <c r="E936" s="106"/>
      <c r="F936" s="106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</row>
    <row r="937" spans="1:24" ht="24.75" customHeight="1">
      <c r="A937" s="105"/>
      <c r="B937" s="105"/>
      <c r="C937" s="106"/>
      <c r="D937" s="110"/>
      <c r="E937" s="106"/>
      <c r="F937" s="106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</row>
    <row r="938" spans="1:24" ht="24.75" customHeight="1">
      <c r="A938" s="105"/>
      <c r="B938" s="105"/>
      <c r="C938" s="106"/>
      <c r="D938" s="110"/>
      <c r="E938" s="106"/>
      <c r="F938" s="106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</row>
    <row r="939" spans="1:24" ht="24.75" customHeight="1">
      <c r="A939" s="105"/>
      <c r="B939" s="105"/>
      <c r="C939" s="106"/>
      <c r="D939" s="110"/>
      <c r="E939" s="106"/>
      <c r="F939" s="106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</row>
    <row r="940" spans="1:24" ht="24.75" customHeight="1">
      <c r="A940" s="105"/>
      <c r="B940" s="105"/>
      <c r="C940" s="106"/>
      <c r="D940" s="110"/>
      <c r="E940" s="106"/>
      <c r="F940" s="106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</row>
    <row r="941" spans="1:24" ht="24.75" customHeight="1">
      <c r="A941" s="105"/>
      <c r="B941" s="105"/>
      <c r="C941" s="106"/>
      <c r="D941" s="110"/>
      <c r="E941" s="106"/>
      <c r="F941" s="106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</row>
    <row r="942" spans="1:24" ht="24.75" customHeight="1">
      <c r="A942" s="105"/>
      <c r="B942" s="105"/>
      <c r="C942" s="106"/>
      <c r="D942" s="110"/>
      <c r="E942" s="106"/>
      <c r="F942" s="106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</row>
    <row r="943" spans="1:24" ht="24.75" customHeight="1">
      <c r="A943" s="105"/>
      <c r="B943" s="105"/>
      <c r="C943" s="106"/>
      <c r="D943" s="110"/>
      <c r="E943" s="106"/>
      <c r="F943" s="106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</row>
    <row r="944" spans="1:24" ht="24.75" customHeight="1">
      <c r="A944" s="105"/>
      <c r="B944" s="105"/>
      <c r="C944" s="106"/>
      <c r="D944" s="110"/>
      <c r="E944" s="106"/>
      <c r="F944" s="106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</row>
    <row r="945" spans="1:24" ht="24.75" customHeight="1">
      <c r="A945" s="105"/>
      <c r="B945" s="105"/>
      <c r="C945" s="106"/>
      <c r="D945" s="110"/>
      <c r="E945" s="106"/>
      <c r="F945" s="106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</row>
    <row r="946" spans="1:24" ht="24.75" customHeight="1">
      <c r="A946" s="105"/>
      <c r="B946" s="105"/>
      <c r="C946" s="106"/>
      <c r="D946" s="110"/>
      <c r="E946" s="106"/>
      <c r="F946" s="106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</row>
    <row r="947" spans="1:24" ht="24.75" customHeight="1">
      <c r="A947" s="105"/>
      <c r="B947" s="105"/>
      <c r="C947" s="106"/>
      <c r="D947" s="110"/>
      <c r="E947" s="106"/>
      <c r="F947" s="106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</row>
    <row r="948" spans="1:24" ht="24.75" customHeight="1">
      <c r="A948" s="105"/>
      <c r="B948" s="105"/>
      <c r="C948" s="106"/>
      <c r="D948" s="110"/>
      <c r="E948" s="106"/>
      <c r="F948" s="106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</row>
    <row r="949" spans="1:24" ht="24.75" customHeight="1">
      <c r="A949" s="105"/>
      <c r="B949" s="105"/>
      <c r="C949" s="106"/>
      <c r="D949" s="110"/>
      <c r="E949" s="106"/>
      <c r="F949" s="106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</row>
    <row r="950" spans="1:24" ht="24.75" customHeight="1">
      <c r="A950" s="105"/>
      <c r="B950" s="105"/>
      <c r="C950" s="106"/>
      <c r="D950" s="110"/>
      <c r="E950" s="106"/>
      <c r="F950" s="106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</row>
    <row r="951" spans="1:24" ht="24.75" customHeight="1">
      <c r="A951" s="105"/>
      <c r="B951" s="105"/>
      <c r="C951" s="106"/>
      <c r="D951" s="110"/>
      <c r="E951" s="106"/>
      <c r="F951" s="106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</row>
    <row r="952" spans="1:24" ht="24.75" customHeight="1">
      <c r="A952" s="105"/>
      <c r="B952" s="105"/>
      <c r="C952" s="106"/>
      <c r="D952" s="110"/>
      <c r="E952" s="106"/>
      <c r="F952" s="106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</row>
    <row r="953" spans="1:24" ht="24.75" customHeight="1">
      <c r="A953" s="105"/>
      <c r="B953" s="105"/>
      <c r="C953" s="106"/>
      <c r="D953" s="110"/>
      <c r="E953" s="106"/>
      <c r="F953" s="106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</row>
    <row r="954" spans="1:24" ht="24.75" customHeight="1">
      <c r="A954" s="105"/>
      <c r="B954" s="105"/>
      <c r="C954" s="106"/>
      <c r="D954" s="110"/>
      <c r="E954" s="106"/>
      <c r="F954" s="106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</row>
    <row r="955" spans="1:24" ht="24.75" customHeight="1">
      <c r="A955" s="105"/>
      <c r="B955" s="105"/>
      <c r="C955" s="106"/>
      <c r="D955" s="110"/>
      <c r="E955" s="106"/>
      <c r="F955" s="106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</row>
    <row r="956" spans="1:24" ht="24.75" customHeight="1">
      <c r="A956" s="105"/>
      <c r="B956" s="105"/>
      <c r="C956" s="106"/>
      <c r="D956" s="110"/>
      <c r="E956" s="106"/>
      <c r="F956" s="106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</row>
    <row r="957" spans="1:24" ht="24.75" customHeight="1">
      <c r="A957" s="105"/>
      <c r="B957" s="105"/>
      <c r="C957" s="106"/>
      <c r="D957" s="110"/>
      <c r="E957" s="106"/>
      <c r="F957" s="106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</row>
    <row r="958" spans="1:24" ht="24.75" customHeight="1">
      <c r="A958" s="105"/>
      <c r="B958" s="105"/>
      <c r="C958" s="106"/>
      <c r="D958" s="110"/>
      <c r="E958" s="106"/>
      <c r="F958" s="106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</row>
    <row r="959" spans="1:24" ht="24.75" customHeight="1">
      <c r="A959" s="105"/>
      <c r="B959" s="105"/>
      <c r="C959" s="106"/>
      <c r="D959" s="110"/>
      <c r="E959" s="106"/>
      <c r="F959" s="106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</row>
    <row r="960" spans="1:24" ht="24.75" customHeight="1">
      <c r="A960" s="105"/>
      <c r="B960" s="105"/>
      <c r="C960" s="106"/>
      <c r="D960" s="110"/>
      <c r="E960" s="106"/>
      <c r="F960" s="106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</row>
    <row r="961" spans="1:24" ht="24.75" customHeight="1">
      <c r="A961" s="105"/>
      <c r="B961" s="105"/>
      <c r="C961" s="106"/>
      <c r="D961" s="110"/>
      <c r="E961" s="106"/>
      <c r="F961" s="106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</row>
    <row r="962" spans="1:24" ht="24.75" customHeight="1">
      <c r="A962" s="105"/>
      <c r="B962" s="105"/>
      <c r="C962" s="106"/>
      <c r="D962" s="110"/>
      <c r="E962" s="106"/>
      <c r="F962" s="106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</row>
    <row r="963" spans="1:24" ht="24.75" customHeight="1">
      <c r="A963" s="105"/>
      <c r="B963" s="105"/>
      <c r="C963" s="106"/>
      <c r="D963" s="110"/>
      <c r="E963" s="106"/>
      <c r="F963" s="106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</row>
    <row r="964" spans="1:24" ht="24.75" customHeight="1">
      <c r="A964" s="105"/>
      <c r="B964" s="105"/>
      <c r="C964" s="106"/>
      <c r="D964" s="110"/>
      <c r="E964" s="106"/>
      <c r="F964" s="106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</row>
    <row r="965" spans="1:24" ht="24.75" customHeight="1">
      <c r="A965" s="105"/>
      <c r="B965" s="105"/>
      <c r="C965" s="106"/>
      <c r="D965" s="110"/>
      <c r="E965" s="106"/>
      <c r="F965" s="106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</row>
    <row r="966" spans="1:24" ht="24.75" customHeight="1">
      <c r="A966" s="105"/>
      <c r="B966" s="105"/>
      <c r="C966" s="106"/>
      <c r="D966" s="110"/>
      <c r="E966" s="106"/>
      <c r="F966" s="106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</row>
    <row r="967" spans="1:24" ht="24.75" customHeight="1">
      <c r="A967" s="105"/>
      <c r="B967" s="105"/>
      <c r="C967" s="106"/>
      <c r="D967" s="110"/>
      <c r="E967" s="106"/>
      <c r="F967" s="106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</row>
    <row r="968" spans="1:24" ht="24.75" customHeight="1">
      <c r="A968" s="105"/>
      <c r="B968" s="105"/>
      <c r="C968" s="106"/>
      <c r="D968" s="110"/>
      <c r="E968" s="106"/>
      <c r="F968" s="106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</row>
    <row r="969" spans="1:24" ht="24.75" customHeight="1">
      <c r="A969" s="105"/>
      <c r="B969" s="105"/>
      <c r="C969" s="106"/>
      <c r="D969" s="110"/>
      <c r="E969" s="106"/>
      <c r="F969" s="106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</row>
    <row r="970" spans="1:24" ht="24.75" customHeight="1">
      <c r="A970" s="105"/>
      <c r="B970" s="105"/>
      <c r="C970" s="106"/>
      <c r="D970" s="110"/>
      <c r="E970" s="106"/>
      <c r="F970" s="106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</row>
    <row r="971" spans="1:24" ht="24.75" customHeight="1">
      <c r="A971" s="105"/>
      <c r="B971" s="105"/>
      <c r="C971" s="106"/>
      <c r="D971" s="110"/>
      <c r="E971" s="106"/>
      <c r="F971" s="106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</row>
    <row r="972" spans="1:24" ht="24.75" customHeight="1">
      <c r="A972" s="105"/>
      <c r="B972" s="105"/>
      <c r="C972" s="106"/>
      <c r="D972" s="110"/>
      <c r="E972" s="106"/>
      <c r="F972" s="106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</row>
    <row r="973" spans="1:24" ht="24.75" customHeight="1">
      <c r="A973" s="105"/>
      <c r="B973" s="105"/>
      <c r="C973" s="106"/>
      <c r="D973" s="110"/>
      <c r="E973" s="106"/>
      <c r="F973" s="106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</row>
    <row r="974" spans="1:24" ht="24.75" customHeight="1">
      <c r="A974" s="105"/>
      <c r="B974" s="105"/>
      <c r="C974" s="106"/>
      <c r="D974" s="110"/>
      <c r="E974" s="106"/>
      <c r="F974" s="106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</row>
    <row r="975" spans="1:24" ht="24.75" customHeight="1">
      <c r="A975" s="105"/>
      <c r="B975" s="105"/>
      <c r="C975" s="106"/>
      <c r="D975" s="110"/>
      <c r="E975" s="106"/>
      <c r="F975" s="106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</row>
    <row r="976" spans="1:24" ht="24.75" customHeight="1">
      <c r="A976" s="105"/>
      <c r="B976" s="105"/>
      <c r="C976" s="106"/>
      <c r="D976" s="110"/>
      <c r="E976" s="106"/>
      <c r="F976" s="106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</row>
    <row r="977" spans="1:24" ht="24.75" customHeight="1">
      <c r="A977" s="105"/>
      <c r="B977" s="105"/>
      <c r="C977" s="106"/>
      <c r="D977" s="110"/>
      <c r="E977" s="106"/>
      <c r="F977" s="106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</row>
    <row r="978" spans="1:24" ht="24.75" customHeight="1">
      <c r="A978" s="105"/>
      <c r="B978" s="105"/>
      <c r="C978" s="106"/>
      <c r="D978" s="110"/>
      <c r="E978" s="106"/>
      <c r="F978" s="106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</row>
    <row r="979" spans="1:24" ht="24.75" customHeight="1">
      <c r="A979" s="105"/>
      <c r="B979" s="105"/>
      <c r="C979" s="106"/>
      <c r="D979" s="110"/>
      <c r="E979" s="106"/>
      <c r="F979" s="106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</row>
    <row r="980" spans="1:24" ht="24.75" customHeight="1">
      <c r="A980" s="105"/>
      <c r="B980" s="105"/>
      <c r="C980" s="106"/>
      <c r="D980" s="110"/>
      <c r="E980" s="106"/>
      <c r="F980" s="106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</row>
    <row r="981" spans="1:24" ht="24.75" customHeight="1">
      <c r="A981" s="105"/>
      <c r="B981" s="105"/>
      <c r="C981" s="106"/>
      <c r="D981" s="110"/>
      <c r="E981" s="106"/>
      <c r="F981" s="106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</row>
    <row r="982" spans="1:24" ht="24.75" customHeight="1">
      <c r="A982" s="105"/>
      <c r="B982" s="105"/>
      <c r="C982" s="106"/>
      <c r="D982" s="110"/>
      <c r="E982" s="106"/>
      <c r="F982" s="106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</row>
    <row r="983" spans="1:24" ht="24.75" customHeight="1">
      <c r="A983" s="105"/>
      <c r="B983" s="105"/>
      <c r="C983" s="106"/>
      <c r="D983" s="110"/>
      <c r="E983" s="106"/>
      <c r="F983" s="106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</row>
    <row r="984" spans="1:24" ht="24.75" customHeight="1">
      <c r="A984" s="105"/>
      <c r="B984" s="105"/>
      <c r="C984" s="106"/>
      <c r="D984" s="110"/>
      <c r="E984" s="106"/>
      <c r="F984" s="106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</row>
    <row r="985" spans="1:24" ht="24.75" customHeight="1">
      <c r="A985" s="105"/>
      <c r="B985" s="105"/>
      <c r="C985" s="106"/>
      <c r="D985" s="110"/>
      <c r="E985" s="106"/>
      <c r="F985" s="106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</row>
    <row r="986" spans="1:24" ht="24.75" customHeight="1">
      <c r="A986" s="105"/>
      <c r="B986" s="105"/>
      <c r="C986" s="106"/>
      <c r="D986" s="110"/>
      <c r="E986" s="106"/>
      <c r="F986" s="106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</row>
    <row r="987" spans="1:24" ht="24.75" customHeight="1">
      <c r="A987" s="105"/>
      <c r="B987" s="105"/>
      <c r="C987" s="106"/>
      <c r="D987" s="110"/>
      <c r="E987" s="106"/>
      <c r="F987" s="106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</row>
    <row r="988" spans="1:24" ht="24.75" customHeight="1">
      <c r="A988" s="105"/>
      <c r="B988" s="105"/>
      <c r="C988" s="106"/>
      <c r="D988" s="110"/>
      <c r="E988" s="106"/>
      <c r="F988" s="106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</row>
    <row r="989" spans="1:24" ht="24.75" customHeight="1">
      <c r="A989" s="105"/>
      <c r="B989" s="105"/>
      <c r="C989" s="106"/>
      <c r="D989" s="110"/>
      <c r="E989" s="106"/>
      <c r="F989" s="106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</row>
    <row r="990" spans="1:24" ht="24.75" customHeight="1">
      <c r="A990" s="105"/>
      <c r="B990" s="105"/>
      <c r="C990" s="106"/>
      <c r="D990" s="110"/>
      <c r="E990" s="106"/>
      <c r="F990" s="106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</row>
    <row r="991" spans="1:24" ht="24.75" customHeight="1">
      <c r="A991" s="105"/>
      <c r="B991" s="105"/>
      <c r="C991" s="106"/>
      <c r="D991" s="110"/>
      <c r="E991" s="106"/>
      <c r="F991" s="106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</row>
    <row r="992" spans="1:24" ht="24.75" customHeight="1">
      <c r="A992" s="105"/>
      <c r="B992" s="105"/>
      <c r="C992" s="106"/>
      <c r="D992" s="110"/>
      <c r="E992" s="106"/>
      <c r="F992" s="106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</row>
    <row r="993" spans="1:24" ht="24.75" customHeight="1">
      <c r="A993" s="105"/>
      <c r="B993" s="105"/>
      <c r="C993" s="106"/>
      <c r="D993" s="110"/>
      <c r="E993" s="106"/>
      <c r="F993" s="106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</row>
    <row r="994" spans="1:24" ht="24.75" customHeight="1">
      <c r="A994" s="105"/>
      <c r="B994" s="105"/>
      <c r="C994" s="106"/>
      <c r="D994" s="110"/>
      <c r="E994" s="106"/>
      <c r="F994" s="106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</row>
    <row r="995" spans="1:24" ht="24.75" customHeight="1">
      <c r="A995" s="105"/>
      <c r="B995" s="105"/>
      <c r="C995" s="106"/>
      <c r="D995" s="110"/>
      <c r="E995" s="106"/>
      <c r="F995" s="106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</row>
    <row r="996" spans="1:24" ht="24.75" customHeight="1">
      <c r="A996" s="105"/>
      <c r="B996" s="105"/>
      <c r="C996" s="106"/>
      <c r="D996" s="110"/>
      <c r="E996" s="106"/>
      <c r="F996" s="106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</row>
    <row r="997" spans="1:24" ht="24.75" customHeight="1">
      <c r="A997" s="105"/>
      <c r="B997" s="105"/>
      <c r="C997" s="106"/>
      <c r="D997" s="110"/>
      <c r="E997" s="106"/>
      <c r="F997" s="106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</row>
    <row r="998" spans="1:24" ht="24.75" customHeight="1">
      <c r="A998" s="105"/>
      <c r="B998" s="105"/>
      <c r="C998" s="106"/>
      <c r="D998" s="110"/>
      <c r="E998" s="106"/>
      <c r="F998" s="106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</row>
    <row r="999" spans="1:24" ht="24.75" customHeight="1">
      <c r="A999" s="105"/>
      <c r="B999" s="105"/>
      <c r="C999" s="106"/>
      <c r="D999" s="110"/>
      <c r="E999" s="106"/>
      <c r="F999" s="106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</row>
    <row r="1000" spans="1:24" ht="24.75" customHeight="1">
      <c r="A1000" s="105"/>
      <c r="B1000" s="105"/>
      <c r="C1000" s="106"/>
      <c r="D1000" s="110"/>
      <c r="E1000" s="106"/>
      <c r="F1000" s="106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</row>
    <row r="1001" spans="1:24" ht="24.75" customHeight="1">
      <c r="A1001" s="105"/>
      <c r="B1001" s="105"/>
      <c r="C1001" s="106"/>
      <c r="D1001" s="110"/>
      <c r="E1001" s="106"/>
      <c r="F1001" s="106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  <c r="X1001" s="105"/>
    </row>
    <row r="1002" spans="1:24" ht="24.75" customHeight="1">
      <c r="A1002" s="105"/>
      <c r="B1002" s="105"/>
      <c r="C1002" s="106"/>
      <c r="D1002" s="110"/>
      <c r="E1002" s="106"/>
      <c r="F1002" s="106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  <c r="T1002" s="105"/>
      <c r="U1002" s="105"/>
      <c r="V1002" s="105"/>
      <c r="W1002" s="105"/>
      <c r="X1002" s="105"/>
    </row>
    <row r="1003" spans="1:24" ht="24.75" customHeight="1">
      <c r="A1003" s="105"/>
      <c r="B1003" s="105"/>
      <c r="C1003" s="106"/>
      <c r="D1003" s="110"/>
      <c r="E1003" s="106"/>
      <c r="F1003" s="106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  <c r="T1003" s="105"/>
      <c r="U1003" s="105"/>
      <c r="V1003" s="105"/>
      <c r="W1003" s="105"/>
      <c r="X1003" s="105"/>
    </row>
    <row r="1004" spans="1:24" ht="24.75" customHeight="1">
      <c r="A1004" s="105"/>
      <c r="B1004" s="105"/>
      <c r="C1004" s="106"/>
      <c r="D1004" s="110"/>
      <c r="E1004" s="106"/>
      <c r="F1004" s="106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  <c r="T1004" s="105"/>
      <c r="U1004" s="105"/>
      <c r="V1004" s="105"/>
      <c r="W1004" s="105"/>
      <c r="X1004" s="105"/>
    </row>
    <row r="1005" spans="1:24" ht="24.75" customHeight="1">
      <c r="A1005" s="105"/>
      <c r="B1005" s="105"/>
      <c r="C1005" s="106"/>
      <c r="D1005" s="110"/>
      <c r="E1005" s="106"/>
      <c r="F1005" s="106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  <c r="T1005" s="105"/>
      <c r="U1005" s="105"/>
      <c r="V1005" s="105"/>
      <c r="W1005" s="105"/>
      <c r="X1005" s="105"/>
    </row>
    <row r="1006" spans="1:24" ht="24.75" customHeight="1">
      <c r="A1006" s="105"/>
      <c r="B1006" s="105"/>
      <c r="C1006" s="106"/>
      <c r="D1006" s="110"/>
      <c r="E1006" s="106"/>
      <c r="F1006" s="106"/>
      <c r="G1006" s="105"/>
      <c r="H1006" s="105"/>
      <c r="I1006" s="105"/>
      <c r="J1006" s="105"/>
      <c r="K1006" s="105"/>
      <c r="L1006" s="105"/>
      <c r="M1006" s="105"/>
      <c r="N1006" s="105"/>
      <c r="O1006" s="105"/>
      <c r="P1006" s="105"/>
      <c r="Q1006" s="105"/>
      <c r="R1006" s="105"/>
      <c r="S1006" s="105"/>
      <c r="T1006" s="105"/>
      <c r="U1006" s="105"/>
      <c r="V1006" s="105"/>
      <c r="W1006" s="105"/>
      <c r="X1006" s="105"/>
    </row>
  </sheetData>
  <mergeCells count="3">
    <mergeCell ref="F33:H36"/>
    <mergeCell ref="D273:D277"/>
    <mergeCell ref="F273:F277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9A63B-D433-40B0-8907-D4A0C6334A79}">
  <sheetPr codeName="Sheet7">
    <outlinePr summaryBelow="0" summaryRight="0"/>
  </sheetPr>
  <dimension ref="A1:Z1000"/>
  <sheetViews>
    <sheetView workbookViewId="0">
      <selection activeCell="J3" sqref="J3"/>
    </sheetView>
  </sheetViews>
  <sheetFormatPr defaultColWidth="12.5703125" defaultRowHeight="15.75" customHeight="1"/>
  <cols>
    <col min="1" max="1" width="4.140625" style="60" customWidth="1"/>
    <col min="2" max="8" width="15.85546875" style="60" customWidth="1"/>
    <col min="9" max="9" width="3.85546875" style="60" customWidth="1"/>
    <col min="10" max="16384" width="12.5703125" style="60"/>
  </cols>
  <sheetData>
    <row r="1" spans="1:26" ht="12.75">
      <c r="A1" s="340"/>
      <c r="B1" s="340"/>
      <c r="C1" s="328"/>
      <c r="D1" s="328"/>
      <c r="E1" s="328"/>
      <c r="F1" s="328"/>
      <c r="G1" s="328"/>
      <c r="H1" s="328"/>
      <c r="I1" s="340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</row>
    <row r="2" spans="1:26" ht="15" customHeight="1">
      <c r="A2" s="328"/>
      <c r="B2" s="112">
        <v>44567</v>
      </c>
      <c r="C2" s="112">
        <v>44598</v>
      </c>
      <c r="D2" s="112">
        <v>44626</v>
      </c>
      <c r="E2" s="112">
        <v>44657</v>
      </c>
      <c r="F2" s="112">
        <v>44687</v>
      </c>
      <c r="G2" s="112">
        <v>44718</v>
      </c>
      <c r="H2" s="112">
        <v>44748</v>
      </c>
      <c r="I2" s="328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</row>
    <row r="3" spans="1:26" ht="111.75" customHeight="1">
      <c r="A3" s="328"/>
      <c r="B3" s="112"/>
      <c r="C3" s="59"/>
      <c r="D3" s="59"/>
      <c r="E3" s="59"/>
      <c r="F3" s="59"/>
      <c r="G3" s="59"/>
      <c r="H3" s="59"/>
      <c r="I3" s="328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 ht="15" customHeight="1">
      <c r="A4" s="328"/>
      <c r="B4" s="112">
        <v>44779</v>
      </c>
      <c r="C4" s="112">
        <v>44810</v>
      </c>
      <c r="D4" s="112">
        <v>44840</v>
      </c>
      <c r="E4" s="112">
        <v>44871</v>
      </c>
      <c r="F4" s="112">
        <v>44901</v>
      </c>
      <c r="G4" s="59" t="s">
        <v>64</v>
      </c>
      <c r="H4" s="59" t="s">
        <v>65</v>
      </c>
      <c r="I4" s="328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ht="111.75" customHeight="1">
      <c r="A5" s="328"/>
      <c r="B5" s="59"/>
      <c r="C5" s="59"/>
      <c r="D5" s="59"/>
      <c r="E5" s="59"/>
      <c r="F5" s="59"/>
      <c r="G5" s="59"/>
      <c r="H5" s="59"/>
      <c r="I5" s="328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spans="1:26" ht="18" customHeight="1">
      <c r="A6" s="328"/>
      <c r="B6" s="59" t="s">
        <v>66</v>
      </c>
      <c r="C6" s="59" t="s">
        <v>67</v>
      </c>
      <c r="D6" s="59" t="s">
        <v>68</v>
      </c>
      <c r="E6" s="59" t="s">
        <v>69</v>
      </c>
      <c r="F6" s="59" t="s">
        <v>70</v>
      </c>
      <c r="G6" s="59" t="s">
        <v>71</v>
      </c>
      <c r="H6" s="59" t="s">
        <v>72</v>
      </c>
      <c r="I6" s="328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</row>
    <row r="7" spans="1:26" ht="111.75" customHeight="1">
      <c r="A7" s="328"/>
      <c r="B7" s="59"/>
      <c r="C7" s="59"/>
      <c r="D7" s="59"/>
      <c r="E7" s="59"/>
      <c r="F7" s="59"/>
      <c r="G7" s="59"/>
      <c r="H7" s="59"/>
      <c r="I7" s="328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</row>
    <row r="8" spans="1:26" ht="18" customHeight="1">
      <c r="A8" s="328"/>
      <c r="B8" s="59" t="s">
        <v>73</v>
      </c>
      <c r="C8" s="59" t="s">
        <v>74</v>
      </c>
      <c r="D8" s="59" t="s">
        <v>75</v>
      </c>
      <c r="E8" s="59" t="s">
        <v>76</v>
      </c>
      <c r="F8" s="59" t="s">
        <v>77</v>
      </c>
      <c r="G8" s="59" t="s">
        <v>78</v>
      </c>
      <c r="H8" s="59" t="s">
        <v>79</v>
      </c>
      <c r="I8" s="328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</row>
    <row r="9" spans="1:26" ht="111.75" customHeight="1">
      <c r="A9" s="328"/>
      <c r="B9" s="59"/>
      <c r="C9" s="59"/>
      <c r="D9" s="59"/>
      <c r="E9" s="59"/>
      <c r="F9" s="59"/>
      <c r="G9" s="59"/>
      <c r="H9" s="59"/>
      <c r="I9" s="328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</row>
    <row r="10" spans="1:26" ht="12.75">
      <c r="A10" s="328"/>
      <c r="B10" s="59" t="s">
        <v>80</v>
      </c>
      <c r="C10" s="59" t="s">
        <v>81</v>
      </c>
      <c r="D10" s="59"/>
      <c r="E10" s="59"/>
      <c r="F10" s="59"/>
      <c r="G10" s="59"/>
      <c r="H10" s="59"/>
      <c r="I10" s="328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</row>
    <row r="11" spans="1:26" ht="111.75" customHeight="1">
      <c r="A11" s="328"/>
      <c r="B11" s="59"/>
      <c r="C11" s="59"/>
      <c r="D11" s="59"/>
      <c r="E11" s="59"/>
      <c r="F11" s="59"/>
      <c r="G11" s="59"/>
      <c r="H11" s="59"/>
      <c r="I11" s="328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</row>
    <row r="12" spans="1:26" ht="12.75">
      <c r="A12" s="328"/>
      <c r="B12" s="340"/>
      <c r="C12" s="328"/>
      <c r="D12" s="328"/>
      <c r="E12" s="328"/>
      <c r="F12" s="328"/>
      <c r="G12" s="328"/>
      <c r="H12" s="328"/>
      <c r="I12" s="328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</row>
    <row r="13" spans="1:26" ht="1.5" customHeight="1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</row>
    <row r="14" spans="1:26" ht="12.7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</row>
    <row r="15" spans="1:26" ht="12.7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</row>
    <row r="16" spans="1:26" ht="12.7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</row>
    <row r="17" spans="1:26" ht="12.7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</row>
    <row r="18" spans="1:26" ht="12.7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</row>
    <row r="19" spans="1:26" ht="12.7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</row>
    <row r="20" spans="1:26" ht="12.7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</row>
    <row r="21" spans="1:26" ht="12.7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</row>
    <row r="22" spans="1:26" ht="12.7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</row>
    <row r="23" spans="1:26" ht="12.7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</row>
    <row r="24" spans="1:26" ht="12.7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</row>
    <row r="25" spans="1:26" ht="12.7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</row>
    <row r="26" spans="1:26" ht="12.7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</row>
    <row r="27" spans="1:26" ht="12.7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</row>
    <row r="28" spans="1:26" ht="12.75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</row>
    <row r="29" spans="1:26" ht="12.75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</row>
    <row r="30" spans="1:26" ht="12.7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</row>
    <row r="31" spans="1:26" ht="12.7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</row>
    <row r="32" spans="1:26" ht="12.7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</row>
    <row r="33" spans="1:26" ht="12.7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</row>
    <row r="34" spans="1:26" ht="12.75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</row>
    <row r="35" spans="1:26" ht="12.75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</row>
    <row r="36" spans="1:26" ht="12.75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</row>
    <row r="37" spans="1:26" ht="12.75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</row>
    <row r="38" spans="1:26" ht="12.75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</row>
    <row r="39" spans="1:26" ht="12.75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</row>
    <row r="40" spans="1:26" ht="12.7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</row>
    <row r="41" spans="1:26" ht="12.7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</row>
    <row r="42" spans="1:26" ht="12.7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</row>
    <row r="43" spans="1:26" ht="12.75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</row>
    <row r="44" spans="1:26" ht="12.7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</row>
    <row r="45" spans="1:26" ht="12.7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</row>
    <row r="46" spans="1:26" ht="12.7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</row>
    <row r="47" spans="1:26" ht="12.7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</row>
    <row r="48" spans="1:26" ht="12.7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</row>
    <row r="49" spans="1:26" ht="12.7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</row>
    <row r="50" spans="1:26" ht="12.7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</row>
    <row r="51" spans="1:26" ht="12.7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</row>
    <row r="52" spans="1:26" ht="12.7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</row>
    <row r="53" spans="1:26" ht="12.7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</row>
    <row r="54" spans="1:26" ht="12.7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</row>
    <row r="55" spans="1:26" ht="12.7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</row>
    <row r="56" spans="1:26" ht="12.7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</row>
    <row r="57" spans="1:26" ht="12.7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</row>
    <row r="58" spans="1:26" ht="12.7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</row>
    <row r="59" spans="1:26" ht="12.7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</row>
    <row r="60" spans="1:26" ht="12.7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</row>
    <row r="61" spans="1:26" ht="12.7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</row>
    <row r="62" spans="1:26" ht="12.7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</row>
    <row r="63" spans="1:26" ht="12.7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</row>
    <row r="64" spans="1:26" ht="12.7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</row>
    <row r="65" spans="1:26" ht="12.7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</row>
    <row r="66" spans="1:26" ht="12.7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</row>
    <row r="67" spans="1:26" ht="12.7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</row>
    <row r="68" spans="1:26" ht="12.7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</row>
    <row r="69" spans="1:26" ht="12.7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</row>
    <row r="70" spans="1:26" ht="12.7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</row>
    <row r="71" spans="1:26" ht="12.7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</row>
    <row r="72" spans="1:26" ht="12.7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</row>
    <row r="73" spans="1:26" ht="12.7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</row>
    <row r="74" spans="1:26" ht="12.7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</row>
    <row r="75" spans="1:26" ht="12.7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</row>
    <row r="76" spans="1:26" ht="12.7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</row>
    <row r="77" spans="1:26" ht="12.7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</row>
    <row r="78" spans="1:26" ht="12.7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</row>
    <row r="79" spans="1:26" ht="12.7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</row>
    <row r="80" spans="1:26" ht="12.7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</row>
    <row r="81" spans="1:26" ht="12.7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</row>
    <row r="82" spans="1:26" ht="12.7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</row>
    <row r="83" spans="1:26" ht="12.7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</row>
    <row r="84" spans="1:26" ht="12.7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</row>
    <row r="85" spans="1:26" ht="12.7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</row>
    <row r="86" spans="1:26" ht="12.7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</row>
    <row r="87" spans="1:26" ht="12.7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</row>
    <row r="88" spans="1:26" ht="12.7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</row>
    <row r="89" spans="1:26" ht="12.7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</row>
    <row r="90" spans="1:26" ht="12.7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</row>
    <row r="91" spans="1:26" ht="12.7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</row>
    <row r="92" spans="1:26" ht="12.7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</row>
    <row r="93" spans="1:26" ht="12.7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</row>
    <row r="94" spans="1:26" ht="12.7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</row>
    <row r="95" spans="1:26" ht="12.7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</row>
    <row r="96" spans="1:26" ht="12.7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</row>
    <row r="97" spans="1:26" ht="12.7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</row>
    <row r="98" spans="1:26" ht="12.7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</row>
    <row r="99" spans="1:26" ht="12.7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</row>
    <row r="100" spans="1:26" ht="12.7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</row>
    <row r="101" spans="1:26" ht="12.7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</row>
    <row r="102" spans="1:26" ht="12.7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</row>
    <row r="103" spans="1:26" ht="12.7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</row>
    <row r="104" spans="1:26" ht="12.7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</row>
    <row r="105" spans="1:26" ht="12.7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</row>
    <row r="106" spans="1:26" ht="12.7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</row>
    <row r="107" spans="1:26" ht="12.7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</row>
    <row r="108" spans="1:26" ht="12.7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</row>
    <row r="109" spans="1:26" ht="12.7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</row>
    <row r="110" spans="1:26" ht="12.7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</row>
    <row r="111" spans="1:26" ht="12.7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</row>
    <row r="112" spans="1:26" ht="12.7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</row>
    <row r="113" spans="1:26" ht="12.7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</row>
    <row r="114" spans="1:26" ht="12.7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</row>
    <row r="115" spans="1:26" ht="12.7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</row>
    <row r="116" spans="1:26" ht="12.7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</row>
    <row r="117" spans="1:26" ht="12.7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</row>
    <row r="118" spans="1:26" ht="12.7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</row>
    <row r="119" spans="1:26" ht="12.7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</row>
    <row r="120" spans="1:26" ht="12.7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</row>
    <row r="121" spans="1:26" ht="12.7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</row>
    <row r="122" spans="1:26" ht="12.7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</row>
    <row r="123" spans="1:26" ht="12.7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</row>
    <row r="124" spans="1:26" ht="12.7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</row>
    <row r="125" spans="1:26" ht="12.7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</row>
    <row r="126" spans="1:26" ht="12.7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</row>
    <row r="127" spans="1:26" ht="12.7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</row>
    <row r="128" spans="1:26" ht="12.7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</row>
    <row r="129" spans="1:26" ht="12.7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</row>
    <row r="130" spans="1:26" ht="12.7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</row>
    <row r="131" spans="1:26" ht="12.7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</row>
    <row r="132" spans="1:26" ht="12.7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</row>
    <row r="133" spans="1:26" ht="12.7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</row>
    <row r="134" spans="1:26" ht="12.7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</row>
    <row r="135" spans="1:26" ht="12.7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</row>
    <row r="136" spans="1:26" ht="12.7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</row>
    <row r="137" spans="1:26" ht="12.7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</row>
    <row r="138" spans="1:26" ht="12.7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</row>
    <row r="139" spans="1:26" ht="12.7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</row>
    <row r="140" spans="1:26" ht="12.7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</row>
    <row r="141" spans="1:26" ht="12.7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</row>
    <row r="142" spans="1:26" ht="12.7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</row>
    <row r="143" spans="1:26" ht="12.7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</row>
    <row r="144" spans="1:26" ht="12.7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</row>
    <row r="145" spans="1:26" ht="12.7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</row>
    <row r="146" spans="1:26" ht="12.7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</row>
    <row r="147" spans="1:26" ht="12.7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</row>
    <row r="148" spans="1:26" ht="12.7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</row>
    <row r="149" spans="1:26" ht="12.7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</row>
    <row r="150" spans="1:26" ht="12.7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</row>
    <row r="151" spans="1:26" ht="12.7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</row>
    <row r="152" spans="1:26" ht="12.7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</row>
    <row r="153" spans="1:26" ht="12.7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</row>
    <row r="154" spans="1:26" ht="12.7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</row>
    <row r="155" spans="1:26" ht="12.7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</row>
    <row r="156" spans="1:26" ht="12.7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</row>
    <row r="157" spans="1:26" ht="12.7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</row>
    <row r="158" spans="1:26" ht="12.7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</row>
    <row r="159" spans="1:26" ht="12.7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</row>
    <row r="160" spans="1:26" ht="12.7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</row>
    <row r="161" spans="1:26" ht="12.7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</row>
    <row r="162" spans="1:26" ht="12.7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</row>
    <row r="163" spans="1:26" ht="12.7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</row>
    <row r="164" spans="1:26" ht="12.7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</row>
    <row r="165" spans="1:26" ht="12.7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</row>
    <row r="166" spans="1:26" ht="12.7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</row>
    <row r="167" spans="1:26" ht="12.7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</row>
    <row r="168" spans="1:26" ht="12.7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</row>
    <row r="169" spans="1:26" ht="12.7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</row>
    <row r="170" spans="1:26" ht="12.7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</row>
    <row r="171" spans="1:26" ht="12.7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</row>
    <row r="172" spans="1:26" ht="12.7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</row>
    <row r="173" spans="1:26" ht="12.7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</row>
    <row r="174" spans="1:26" ht="12.7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</row>
    <row r="175" spans="1:26" ht="12.7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</row>
    <row r="176" spans="1:26" ht="12.7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</row>
    <row r="177" spans="1:26" ht="12.7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</row>
    <row r="178" spans="1:26" ht="12.7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</row>
    <row r="179" spans="1:26" ht="12.7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</row>
    <row r="180" spans="1:26" ht="12.7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</row>
    <row r="181" spans="1:26" ht="12.7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</row>
    <row r="182" spans="1:26" ht="12.7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</row>
    <row r="183" spans="1:26" ht="12.7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</row>
    <row r="184" spans="1:26" ht="12.7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</row>
    <row r="185" spans="1:26" ht="12.7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</row>
    <row r="186" spans="1:26" ht="12.7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</row>
    <row r="187" spans="1:26" ht="12.7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</row>
    <row r="188" spans="1:26" ht="12.7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</row>
    <row r="189" spans="1:26" ht="12.7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</row>
    <row r="190" spans="1:26" ht="12.7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</row>
    <row r="191" spans="1:26" ht="12.7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</row>
    <row r="192" spans="1:26" ht="12.7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</row>
    <row r="193" spans="1:26" ht="12.7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</row>
    <row r="194" spans="1:26" ht="12.7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</row>
    <row r="195" spans="1:26" ht="12.7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</row>
    <row r="196" spans="1:26" ht="12.7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</row>
    <row r="197" spans="1:26" ht="12.7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</row>
    <row r="198" spans="1:26" ht="12.7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</row>
    <row r="199" spans="1:26" ht="12.7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</row>
    <row r="200" spans="1:26" ht="12.7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</row>
    <row r="201" spans="1:26" ht="12.7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</row>
    <row r="202" spans="1:26" ht="12.7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</row>
    <row r="203" spans="1:26" ht="12.7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</row>
    <row r="204" spans="1:26" ht="12.7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</row>
    <row r="205" spans="1:26" ht="12.7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</row>
    <row r="206" spans="1:26" ht="12.7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</row>
    <row r="207" spans="1:26" ht="12.7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</row>
    <row r="208" spans="1:26" ht="12.7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</row>
    <row r="209" spans="1:26" ht="12.7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</row>
    <row r="210" spans="1:26" ht="12.7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</row>
    <row r="211" spans="1:26" ht="12.7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</row>
    <row r="212" spans="1:26" ht="12.7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</row>
    <row r="213" spans="1:26" ht="12.7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</row>
    <row r="214" spans="1:26" ht="12.7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</row>
    <row r="215" spans="1:26" ht="12.7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</row>
    <row r="216" spans="1:26" ht="12.7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</row>
    <row r="217" spans="1:26" ht="12.7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</row>
    <row r="218" spans="1:26" ht="12.7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</row>
    <row r="219" spans="1:26" ht="12.7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</row>
    <row r="220" spans="1:26" ht="12.7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</row>
    <row r="221" spans="1:26" ht="12.7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</row>
    <row r="222" spans="1:26" ht="12.7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</row>
    <row r="223" spans="1:26" ht="12.7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</row>
    <row r="224" spans="1:26" ht="12.7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</row>
    <row r="225" spans="1:26" ht="12.7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</row>
    <row r="226" spans="1:26" ht="12.7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</row>
    <row r="227" spans="1:26" ht="12.7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</row>
    <row r="228" spans="1:26" ht="12.7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</row>
    <row r="229" spans="1:26" ht="12.7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</row>
    <row r="230" spans="1:26" ht="12.7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</row>
    <row r="231" spans="1:26" ht="12.7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</row>
    <row r="232" spans="1:26" ht="12.7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</row>
    <row r="233" spans="1:26" ht="12.7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</row>
    <row r="234" spans="1:26" ht="12.7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</row>
    <row r="235" spans="1:26" ht="12.7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</row>
    <row r="236" spans="1:26" ht="12.7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</row>
    <row r="237" spans="1:26" ht="12.7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</row>
    <row r="238" spans="1:26" ht="12.7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</row>
    <row r="239" spans="1:26" ht="12.7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</row>
    <row r="240" spans="1:26" ht="12.7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</row>
    <row r="241" spans="1:26" ht="12.7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</row>
    <row r="242" spans="1:26" ht="12.7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</row>
    <row r="243" spans="1:26" ht="12.7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</row>
    <row r="244" spans="1:26" ht="12.7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</row>
    <row r="245" spans="1:26" ht="12.7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</row>
    <row r="246" spans="1:26" ht="12.7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</row>
    <row r="247" spans="1:26" ht="12.7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</row>
    <row r="248" spans="1:26" ht="12.7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</row>
    <row r="249" spans="1:26" ht="12.7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</row>
    <row r="250" spans="1:26" ht="12.7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</row>
    <row r="251" spans="1:26" ht="12.7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</row>
    <row r="252" spans="1:26" ht="12.7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</row>
    <row r="253" spans="1:26" ht="12.7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</row>
    <row r="254" spans="1:26" ht="12.7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</row>
    <row r="255" spans="1:26" ht="12.7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</row>
    <row r="256" spans="1:26" ht="12.7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</row>
    <row r="257" spans="1:26" ht="12.7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</row>
    <row r="258" spans="1:26" ht="12.7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</row>
    <row r="259" spans="1:26" ht="12.7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</row>
    <row r="260" spans="1:26" ht="12.7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</row>
    <row r="261" spans="1:26" ht="12.7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</row>
    <row r="262" spans="1:26" ht="12.7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</row>
    <row r="263" spans="1:26" ht="12.7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</row>
    <row r="264" spans="1:26" ht="12.7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</row>
    <row r="265" spans="1:26" ht="12.7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</row>
    <row r="266" spans="1:26" ht="12.7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</row>
    <row r="267" spans="1:26" ht="12.7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</row>
    <row r="268" spans="1:26" ht="12.7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</row>
    <row r="269" spans="1:26" ht="12.7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</row>
    <row r="270" spans="1:26" ht="12.7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</row>
    <row r="271" spans="1:26" ht="12.7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</row>
    <row r="272" spans="1:26" ht="12.7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</row>
    <row r="273" spans="1:26" ht="12.7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</row>
    <row r="274" spans="1:26" ht="12.7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</row>
    <row r="275" spans="1:26" ht="12.7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</row>
    <row r="276" spans="1:26" ht="12.7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</row>
    <row r="277" spans="1:26" ht="12.7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</row>
    <row r="278" spans="1:26" ht="12.7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</row>
    <row r="279" spans="1:26" ht="12.7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</row>
    <row r="280" spans="1:26" ht="12.7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</row>
    <row r="281" spans="1:26" ht="12.7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</row>
    <row r="282" spans="1:26" ht="12.7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</row>
    <row r="283" spans="1:26" ht="12.7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</row>
    <row r="284" spans="1:26" ht="12.7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</row>
    <row r="285" spans="1:26" ht="12.7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</row>
    <row r="286" spans="1:26" ht="12.7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</row>
    <row r="287" spans="1:26" ht="12.7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</row>
    <row r="288" spans="1:26" ht="12.7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</row>
    <row r="289" spans="1:26" ht="12.7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</row>
    <row r="290" spans="1:26" ht="12.7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</row>
    <row r="291" spans="1:26" ht="12.7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</row>
    <row r="292" spans="1:26" ht="12.7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</row>
    <row r="293" spans="1:26" ht="12.7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</row>
    <row r="294" spans="1:26" ht="12.7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</row>
    <row r="295" spans="1:26" ht="12.7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</row>
    <row r="296" spans="1:26" ht="12.7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</row>
    <row r="297" spans="1:26" ht="12.7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</row>
    <row r="298" spans="1:26" ht="12.7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</row>
    <row r="299" spans="1:26" ht="12.7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</row>
    <row r="300" spans="1:26" ht="12.7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</row>
    <row r="301" spans="1:26" ht="12.7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</row>
    <row r="302" spans="1:26" ht="12.7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</row>
    <row r="303" spans="1:26" ht="12.7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</row>
    <row r="304" spans="1:26" ht="12.7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</row>
    <row r="305" spans="1:26" ht="12.7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</row>
    <row r="306" spans="1:26" ht="12.7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</row>
    <row r="307" spans="1:26" ht="12.7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</row>
    <row r="308" spans="1:26" ht="12.7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</row>
    <row r="309" spans="1:26" ht="12.7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</row>
    <row r="310" spans="1:26" ht="12.7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</row>
    <row r="311" spans="1:26" ht="12.7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</row>
    <row r="312" spans="1:26" ht="12.7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</row>
    <row r="313" spans="1:26" ht="12.7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</row>
    <row r="314" spans="1:26" ht="12.7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</row>
    <row r="315" spans="1:26" ht="12.7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</row>
    <row r="316" spans="1:26" ht="12.7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</row>
    <row r="317" spans="1:26" ht="12.7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</row>
    <row r="318" spans="1:26" ht="12.7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</row>
    <row r="319" spans="1:26" ht="12.7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</row>
    <row r="320" spans="1:26" ht="12.7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</row>
    <row r="321" spans="1:26" ht="12.7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</row>
    <row r="322" spans="1:26" ht="12.7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</row>
    <row r="323" spans="1:26" ht="12.7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</row>
    <row r="324" spans="1:26" ht="12.7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</row>
    <row r="325" spans="1:26" ht="12.7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</row>
    <row r="326" spans="1:26" ht="12.7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</row>
    <row r="327" spans="1:26" ht="12.7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</row>
    <row r="328" spans="1:26" ht="12.7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</row>
    <row r="329" spans="1:26" ht="12.7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</row>
    <row r="330" spans="1:26" ht="12.7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</row>
    <row r="331" spans="1:26" ht="12.7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</row>
    <row r="332" spans="1:26" ht="12.7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</row>
    <row r="333" spans="1:26" ht="12.7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</row>
    <row r="334" spans="1:26" ht="12.7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</row>
    <row r="335" spans="1:26" ht="12.7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</row>
    <row r="336" spans="1:26" ht="12.7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</row>
    <row r="337" spans="1:26" ht="12.7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</row>
    <row r="338" spans="1:26" ht="12.7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</row>
    <row r="339" spans="1:26" ht="12.7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</row>
    <row r="340" spans="1:26" ht="12.7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</row>
    <row r="341" spans="1:26" ht="12.7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</row>
    <row r="342" spans="1:26" ht="12.7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</row>
    <row r="343" spans="1:26" ht="12.7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</row>
    <row r="344" spans="1:26" ht="12.7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</row>
    <row r="345" spans="1:26" ht="12.7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</row>
    <row r="346" spans="1:26" ht="12.7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</row>
    <row r="347" spans="1:26" ht="12.7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</row>
    <row r="348" spans="1:26" ht="12.7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</row>
    <row r="349" spans="1:26" ht="12.7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</row>
    <row r="350" spans="1:26" ht="12.7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</row>
    <row r="351" spans="1:26" ht="12.7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</row>
    <row r="352" spans="1:26" ht="12.7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</row>
    <row r="353" spans="1:26" ht="12.7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</row>
    <row r="354" spans="1:26" ht="12.7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</row>
    <row r="355" spans="1:26" ht="12.7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</row>
    <row r="356" spans="1:26" ht="12.7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</row>
    <row r="357" spans="1:26" ht="12.7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</row>
    <row r="358" spans="1:26" ht="12.7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</row>
    <row r="359" spans="1:26" ht="12.7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</row>
    <row r="360" spans="1:26" ht="12.7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</row>
    <row r="361" spans="1:26" ht="12.7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</row>
    <row r="362" spans="1:26" ht="12.7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</row>
    <row r="363" spans="1:26" ht="12.7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</row>
    <row r="364" spans="1:26" ht="12.7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</row>
    <row r="365" spans="1:26" ht="12.7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</row>
    <row r="366" spans="1:26" ht="12.7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</row>
    <row r="367" spans="1:26" ht="12.7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</row>
    <row r="368" spans="1:26" ht="12.7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</row>
    <row r="369" spans="1:26" ht="12.7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</row>
    <row r="370" spans="1:26" ht="12.7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</row>
    <row r="371" spans="1:26" ht="12.7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</row>
    <row r="372" spans="1:26" ht="12.7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</row>
    <row r="373" spans="1:26" ht="12.7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</row>
    <row r="374" spans="1:26" ht="12.7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</row>
    <row r="375" spans="1:26" ht="12.7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</row>
    <row r="376" spans="1:26" ht="12.7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</row>
    <row r="377" spans="1:26" ht="12.7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</row>
    <row r="378" spans="1:26" ht="12.7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</row>
    <row r="379" spans="1:26" ht="12.7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</row>
    <row r="380" spans="1:26" ht="12.7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</row>
    <row r="381" spans="1:26" ht="12.7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</row>
    <row r="382" spans="1:26" ht="12.7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</row>
    <row r="383" spans="1:26" ht="12.7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</row>
    <row r="384" spans="1:26" ht="12.7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</row>
    <row r="385" spans="1:26" ht="12.7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</row>
    <row r="386" spans="1:26" ht="12.7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</row>
    <row r="387" spans="1:26" ht="12.7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</row>
    <row r="388" spans="1:26" ht="12.7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</row>
    <row r="389" spans="1:26" ht="12.7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</row>
    <row r="390" spans="1:26" ht="12.7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</row>
    <row r="391" spans="1:26" ht="12.7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</row>
    <row r="392" spans="1:26" ht="12.7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</row>
    <row r="393" spans="1:26" ht="12.7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</row>
    <row r="394" spans="1:26" ht="12.7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</row>
    <row r="395" spans="1:26" ht="12.7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</row>
    <row r="396" spans="1:26" ht="12.7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</row>
    <row r="397" spans="1:26" ht="12.7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</row>
    <row r="398" spans="1:26" ht="12.7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</row>
    <row r="399" spans="1:26" ht="12.7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</row>
    <row r="400" spans="1:26" ht="12.7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</row>
    <row r="401" spans="1:26" ht="12.7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</row>
    <row r="402" spans="1:26" ht="12.7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</row>
    <row r="403" spans="1:26" ht="12.7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</row>
    <row r="404" spans="1:26" ht="12.7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</row>
    <row r="405" spans="1:26" ht="12.7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</row>
    <row r="406" spans="1:26" ht="12.7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</row>
    <row r="407" spans="1:26" ht="12.7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</row>
    <row r="408" spans="1:26" ht="12.7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</row>
    <row r="409" spans="1:26" ht="12.7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</row>
    <row r="410" spans="1:26" ht="12.7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</row>
    <row r="411" spans="1:26" ht="12.7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</row>
    <row r="412" spans="1:26" ht="12.7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</row>
    <row r="413" spans="1:26" ht="12.7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</row>
    <row r="414" spans="1:26" ht="12.7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</row>
    <row r="415" spans="1:26" ht="12.7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</row>
    <row r="416" spans="1:26" ht="12.7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</row>
    <row r="417" spans="1:26" ht="12.7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</row>
    <row r="418" spans="1:26" ht="12.7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</row>
    <row r="419" spans="1:26" ht="12.7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</row>
    <row r="420" spans="1:26" ht="12.7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</row>
    <row r="421" spans="1:26" ht="12.7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</row>
    <row r="422" spans="1:26" ht="12.7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</row>
    <row r="423" spans="1:26" ht="12.7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</row>
    <row r="424" spans="1:26" ht="12.7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</row>
    <row r="425" spans="1:26" ht="12.7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</row>
    <row r="426" spans="1:26" ht="12.7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</row>
    <row r="427" spans="1:26" ht="12.7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</row>
    <row r="428" spans="1:26" ht="12.7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</row>
    <row r="429" spans="1:26" ht="12.7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</row>
    <row r="430" spans="1:26" ht="12.7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</row>
    <row r="431" spans="1:26" ht="12.7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</row>
    <row r="432" spans="1:26" ht="12.7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</row>
    <row r="433" spans="1:26" ht="12.7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</row>
    <row r="434" spans="1:26" ht="12.7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</row>
    <row r="435" spans="1:26" ht="12.7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</row>
    <row r="436" spans="1:26" ht="12.7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</row>
    <row r="437" spans="1:26" ht="12.7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</row>
    <row r="438" spans="1:26" ht="12.7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</row>
    <row r="439" spans="1:26" ht="12.7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</row>
    <row r="440" spans="1:26" ht="12.7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</row>
    <row r="441" spans="1:26" ht="12.7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</row>
    <row r="442" spans="1:26" ht="12.7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</row>
    <row r="443" spans="1:26" ht="12.7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</row>
    <row r="444" spans="1:26" ht="12.7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</row>
    <row r="445" spans="1:26" ht="12.7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</row>
    <row r="446" spans="1:26" ht="12.7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</row>
    <row r="447" spans="1:26" ht="12.7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</row>
    <row r="448" spans="1:26" ht="12.7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</row>
    <row r="449" spans="1:26" ht="12.7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</row>
    <row r="450" spans="1:26" ht="12.7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</row>
    <row r="451" spans="1:26" ht="12.7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</row>
    <row r="452" spans="1:26" ht="12.7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</row>
    <row r="453" spans="1:26" ht="12.7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</row>
    <row r="454" spans="1:26" ht="12.7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</row>
    <row r="455" spans="1:26" ht="12.7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</row>
    <row r="456" spans="1:26" ht="12.7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</row>
    <row r="457" spans="1:26" ht="12.7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</row>
    <row r="458" spans="1:26" ht="12.7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</row>
    <row r="459" spans="1:26" ht="12.7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</row>
    <row r="460" spans="1:26" ht="12.7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</row>
    <row r="461" spans="1:26" ht="12.7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</row>
    <row r="462" spans="1:26" ht="12.7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</row>
    <row r="463" spans="1:26" ht="12.7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</row>
    <row r="464" spans="1:26" ht="12.7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</row>
    <row r="465" spans="1:26" ht="12.7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</row>
    <row r="466" spans="1:26" ht="12.7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</row>
    <row r="467" spans="1:26" ht="12.7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</row>
    <row r="468" spans="1:26" ht="12.7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</row>
    <row r="469" spans="1:26" ht="12.7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</row>
    <row r="470" spans="1:26" ht="12.7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</row>
    <row r="471" spans="1:26" ht="12.7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</row>
    <row r="472" spans="1:26" ht="12.7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</row>
    <row r="473" spans="1:26" ht="12.7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</row>
    <row r="474" spans="1:26" ht="12.7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</row>
    <row r="475" spans="1:26" ht="12.7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</row>
    <row r="476" spans="1:26" ht="12.7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</row>
    <row r="477" spans="1:26" ht="12.7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</row>
    <row r="478" spans="1:26" ht="12.7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</row>
    <row r="479" spans="1:26" ht="12.7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</row>
    <row r="480" spans="1:26" ht="12.7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</row>
    <row r="481" spans="1:26" ht="12.7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</row>
    <row r="482" spans="1:26" ht="12.7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</row>
    <row r="483" spans="1:26" ht="12.75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</row>
    <row r="484" spans="1:26" ht="12.7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</row>
    <row r="485" spans="1:26" ht="12.75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</row>
    <row r="486" spans="1:26" ht="12.7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</row>
    <row r="487" spans="1:26" ht="12.75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</row>
    <row r="488" spans="1:26" ht="12.7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</row>
    <row r="489" spans="1:26" ht="12.7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</row>
    <row r="490" spans="1:26" ht="12.7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</row>
    <row r="491" spans="1:26" ht="12.75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</row>
    <row r="492" spans="1:26" ht="12.7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</row>
    <row r="493" spans="1:26" ht="12.75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</row>
    <row r="494" spans="1:26" ht="12.7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</row>
    <row r="495" spans="1:26" ht="12.7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</row>
    <row r="496" spans="1:26" ht="12.7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</row>
    <row r="497" spans="1:26" ht="12.75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</row>
    <row r="498" spans="1:26" ht="12.7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</row>
    <row r="499" spans="1:26" ht="12.75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</row>
    <row r="500" spans="1:26" ht="12.7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</row>
    <row r="501" spans="1:26" ht="12.75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</row>
    <row r="502" spans="1:26" ht="12.7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</row>
    <row r="503" spans="1:26" ht="12.75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</row>
    <row r="504" spans="1:26" ht="12.75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</row>
    <row r="505" spans="1:26" ht="12.75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</row>
    <row r="506" spans="1:26" ht="12.75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</row>
    <row r="507" spans="1:26" ht="12.75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</row>
    <row r="508" spans="1:26" ht="12.75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</row>
    <row r="509" spans="1:26" ht="12.75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</row>
    <row r="510" spans="1:26" ht="12.7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</row>
    <row r="511" spans="1:26" ht="12.75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</row>
    <row r="512" spans="1:26" ht="12.75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</row>
    <row r="513" spans="1:26" ht="12.75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</row>
    <row r="514" spans="1:26" ht="12.75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</row>
    <row r="515" spans="1:26" ht="12.75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</row>
    <row r="516" spans="1:26" ht="12.7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</row>
    <row r="517" spans="1:26" ht="12.75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</row>
    <row r="518" spans="1:26" ht="12.75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</row>
    <row r="519" spans="1:26" ht="12.75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</row>
    <row r="520" spans="1:26" ht="12.75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</row>
    <row r="521" spans="1:26" ht="12.75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</row>
    <row r="522" spans="1:26" ht="12.75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</row>
    <row r="523" spans="1:26" ht="12.75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</row>
    <row r="524" spans="1:26" ht="12.7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</row>
    <row r="525" spans="1:26" ht="12.75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</row>
    <row r="526" spans="1:26" ht="12.75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</row>
    <row r="527" spans="1:26" ht="12.75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</row>
    <row r="528" spans="1:26" ht="12.75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</row>
    <row r="529" spans="1:26" ht="12.75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</row>
    <row r="530" spans="1:26" ht="12.7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</row>
    <row r="531" spans="1:26" ht="12.75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</row>
    <row r="532" spans="1:26" ht="12.75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</row>
    <row r="533" spans="1:26" ht="12.75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</row>
    <row r="534" spans="1:26" ht="12.75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</row>
    <row r="535" spans="1:26" ht="12.75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</row>
    <row r="536" spans="1:26" ht="12.75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</row>
    <row r="537" spans="1:26" ht="12.75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</row>
    <row r="538" spans="1:26" ht="12.7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</row>
    <row r="539" spans="1:26" ht="12.75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</row>
    <row r="540" spans="1:26" ht="12.75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</row>
    <row r="541" spans="1:26" ht="12.75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</row>
    <row r="542" spans="1:26" ht="12.75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</row>
    <row r="543" spans="1:26" ht="12.75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</row>
    <row r="544" spans="1:26" ht="12.7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</row>
    <row r="545" spans="1:26" ht="12.75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</row>
    <row r="546" spans="1:26" ht="12.75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</row>
    <row r="547" spans="1:26" ht="12.75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</row>
    <row r="548" spans="1:26" ht="12.75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</row>
    <row r="549" spans="1:26" ht="12.75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</row>
    <row r="550" spans="1:26" ht="12.75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</row>
    <row r="551" spans="1:26" ht="12.75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</row>
    <row r="552" spans="1:26" ht="12.7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</row>
    <row r="553" spans="1:26" ht="12.75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</row>
    <row r="554" spans="1:26" ht="12.75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</row>
    <row r="555" spans="1:26" ht="12.75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</row>
    <row r="556" spans="1:26" ht="12.75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</row>
    <row r="557" spans="1:26" ht="12.75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</row>
    <row r="558" spans="1:26" ht="12.7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</row>
    <row r="559" spans="1:26" ht="12.75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</row>
    <row r="560" spans="1:26" ht="12.75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</row>
    <row r="561" spans="1:26" ht="12.75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</row>
    <row r="562" spans="1:26" ht="12.75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</row>
    <row r="563" spans="1:26" ht="12.75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</row>
    <row r="564" spans="1:26" ht="12.75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</row>
    <row r="565" spans="1:26" ht="12.75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</row>
    <row r="566" spans="1:26" ht="12.7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</row>
    <row r="567" spans="1:26" ht="12.75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</row>
    <row r="568" spans="1:26" ht="12.75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</row>
    <row r="569" spans="1:26" ht="12.75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</row>
    <row r="570" spans="1:26" ht="12.75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</row>
    <row r="571" spans="1:26" ht="12.75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</row>
    <row r="572" spans="1:26" ht="12.7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</row>
    <row r="573" spans="1:26" ht="12.75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</row>
    <row r="574" spans="1:26" ht="12.75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</row>
    <row r="575" spans="1:26" ht="12.75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</row>
    <row r="576" spans="1:26" ht="12.75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</row>
    <row r="577" spans="1:26" ht="12.75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</row>
    <row r="578" spans="1:26" ht="12.75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</row>
    <row r="579" spans="1:26" ht="12.75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</row>
    <row r="580" spans="1:26" ht="12.7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</row>
    <row r="581" spans="1:26" ht="12.75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</row>
    <row r="582" spans="1:26" ht="12.75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</row>
    <row r="583" spans="1:26" ht="12.75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</row>
    <row r="584" spans="1:26" ht="12.75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</row>
    <row r="585" spans="1:26" ht="12.75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</row>
    <row r="586" spans="1:26" ht="12.7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</row>
    <row r="587" spans="1:26" ht="12.75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</row>
    <row r="588" spans="1:26" ht="12.75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</row>
    <row r="589" spans="1:26" ht="12.75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</row>
    <row r="590" spans="1:26" ht="12.75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</row>
    <row r="591" spans="1:26" ht="12.75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</row>
    <row r="592" spans="1:26" ht="12.75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</row>
    <row r="593" spans="1:26" ht="12.75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</row>
    <row r="594" spans="1:26" ht="12.7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</row>
    <row r="595" spans="1:26" ht="12.75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</row>
    <row r="596" spans="1:26" ht="12.75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</row>
    <row r="597" spans="1:26" ht="12.75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</row>
    <row r="598" spans="1:26" ht="12.75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</row>
    <row r="599" spans="1:26" ht="12.75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</row>
    <row r="600" spans="1:26" ht="12.7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</row>
    <row r="601" spans="1:26" ht="12.75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</row>
    <row r="602" spans="1:26" ht="12.75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</row>
    <row r="603" spans="1:26" ht="12.75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</row>
    <row r="604" spans="1:26" ht="12.75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</row>
    <row r="605" spans="1:26" ht="12.75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</row>
    <row r="606" spans="1:26" ht="12.75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</row>
    <row r="607" spans="1:26" ht="12.75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</row>
    <row r="608" spans="1:26" ht="12.7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</row>
    <row r="609" spans="1:26" ht="12.75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</row>
    <row r="610" spans="1:26" ht="12.75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</row>
    <row r="611" spans="1:26" ht="12.75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</row>
    <row r="612" spans="1:26" ht="12.75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</row>
    <row r="613" spans="1:26" ht="12.75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</row>
    <row r="614" spans="1:26" ht="12.7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</row>
    <row r="615" spans="1:26" ht="12.75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</row>
    <row r="616" spans="1:26" ht="12.75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</row>
    <row r="617" spans="1:26" ht="12.75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</row>
    <row r="618" spans="1:26" ht="12.75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</row>
    <row r="619" spans="1:26" ht="12.75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</row>
    <row r="620" spans="1:26" ht="12.75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</row>
    <row r="621" spans="1:26" ht="12.75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</row>
    <row r="622" spans="1:26" ht="12.7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</row>
    <row r="623" spans="1:26" ht="12.75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</row>
    <row r="624" spans="1:26" ht="12.75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</row>
    <row r="625" spans="1:26" ht="12.75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</row>
    <row r="626" spans="1:26" ht="12.75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</row>
    <row r="627" spans="1:26" ht="12.75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</row>
    <row r="628" spans="1:26" ht="12.7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</row>
    <row r="629" spans="1:26" ht="12.75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</row>
    <row r="630" spans="1:26" ht="12.75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</row>
    <row r="631" spans="1:26" ht="12.75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</row>
    <row r="632" spans="1:26" ht="12.75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</row>
    <row r="633" spans="1:26" ht="12.75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</row>
    <row r="634" spans="1:26" ht="12.75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</row>
    <row r="635" spans="1:26" ht="12.75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</row>
    <row r="636" spans="1:26" ht="12.7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</row>
    <row r="637" spans="1:26" ht="12.75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</row>
    <row r="638" spans="1:26" ht="12.75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</row>
    <row r="639" spans="1:26" ht="12.75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</row>
    <row r="640" spans="1:26" ht="12.75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</row>
    <row r="641" spans="1:26" ht="12.75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</row>
    <row r="642" spans="1:26" ht="12.7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</row>
    <row r="643" spans="1:26" ht="12.75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</row>
    <row r="644" spans="1:26" ht="12.75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</row>
    <row r="645" spans="1:26" ht="12.75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</row>
    <row r="646" spans="1:26" ht="12.75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</row>
    <row r="647" spans="1:26" ht="12.75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</row>
    <row r="648" spans="1:26" ht="12.75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</row>
    <row r="649" spans="1:26" ht="12.75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</row>
    <row r="650" spans="1:26" ht="12.7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</row>
    <row r="651" spans="1:26" ht="12.75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</row>
    <row r="652" spans="1:26" ht="12.75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</row>
    <row r="653" spans="1:26" ht="12.75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</row>
    <row r="654" spans="1:26" ht="12.75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</row>
    <row r="655" spans="1:26" ht="12.75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</row>
    <row r="656" spans="1:26" ht="12.7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</row>
    <row r="657" spans="1:26" ht="12.75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</row>
    <row r="658" spans="1:26" ht="12.75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</row>
    <row r="659" spans="1:26" ht="12.75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</row>
    <row r="660" spans="1:26" ht="12.75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</row>
    <row r="661" spans="1:26" ht="12.75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</row>
    <row r="662" spans="1:26" ht="12.75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</row>
    <row r="663" spans="1:26" ht="12.75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</row>
    <row r="664" spans="1:26" ht="12.7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</row>
    <row r="665" spans="1:26" ht="12.75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</row>
    <row r="666" spans="1:26" ht="12.75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</row>
    <row r="667" spans="1:26" ht="12.75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</row>
    <row r="668" spans="1:26" ht="12.75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</row>
    <row r="669" spans="1:26" ht="12.75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</row>
    <row r="670" spans="1:26" ht="12.7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</row>
    <row r="671" spans="1:26" ht="12.75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</row>
    <row r="672" spans="1:26" ht="12.75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</row>
    <row r="673" spans="1:26" ht="12.75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</row>
    <row r="674" spans="1:26" ht="12.75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</row>
    <row r="675" spans="1:26" ht="12.75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</row>
    <row r="676" spans="1:26" ht="12.75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</row>
    <row r="677" spans="1:26" ht="12.75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</row>
    <row r="678" spans="1:26" ht="12.7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</row>
    <row r="679" spans="1:26" ht="12.75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</row>
    <row r="680" spans="1:26" ht="12.75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</row>
    <row r="681" spans="1:26" ht="12.75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</row>
    <row r="682" spans="1:26" ht="12.75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</row>
    <row r="683" spans="1:26" ht="12.75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</row>
    <row r="684" spans="1:26" ht="12.7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</row>
    <row r="685" spans="1:26" ht="12.75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</row>
    <row r="686" spans="1:26" ht="12.75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</row>
    <row r="687" spans="1:26" ht="12.75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</row>
    <row r="688" spans="1:26" ht="12.75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</row>
    <row r="689" spans="1:26" ht="12.75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</row>
    <row r="690" spans="1:26" ht="12.75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</row>
    <row r="691" spans="1:26" ht="12.75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</row>
    <row r="692" spans="1:26" ht="12.7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</row>
    <row r="693" spans="1:26" ht="12.75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</row>
    <row r="694" spans="1:26" ht="12.75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</row>
    <row r="695" spans="1:26" ht="12.75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</row>
    <row r="696" spans="1:26" ht="12.75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</row>
    <row r="697" spans="1:26" ht="12.75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</row>
    <row r="698" spans="1:26" ht="12.7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</row>
    <row r="699" spans="1:26" ht="12.75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</row>
    <row r="700" spans="1:26" ht="12.75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</row>
    <row r="701" spans="1:26" ht="12.75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</row>
    <row r="702" spans="1:26" ht="12.75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</row>
    <row r="703" spans="1:26" ht="12.75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</row>
    <row r="704" spans="1:26" ht="12.75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</row>
    <row r="705" spans="1:26" ht="12.75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</row>
    <row r="706" spans="1:26" ht="12.7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</row>
    <row r="707" spans="1:26" ht="12.75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</row>
    <row r="708" spans="1:26" ht="12.75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</row>
    <row r="709" spans="1:26" ht="12.75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</row>
    <row r="710" spans="1:26" ht="12.75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</row>
    <row r="711" spans="1:26" ht="12.75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</row>
    <row r="712" spans="1:26" ht="12.7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</row>
    <row r="713" spans="1:26" ht="12.75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</row>
    <row r="714" spans="1:26" ht="12.75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</row>
    <row r="715" spans="1:26" ht="12.75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</row>
    <row r="716" spans="1:26" ht="12.75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</row>
    <row r="717" spans="1:26" ht="12.75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</row>
    <row r="718" spans="1:26" ht="12.75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</row>
    <row r="719" spans="1:26" ht="12.75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</row>
    <row r="720" spans="1:26" ht="12.7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</row>
    <row r="721" spans="1:26" ht="12.75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</row>
    <row r="722" spans="1:26" ht="12.75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</row>
    <row r="723" spans="1:26" ht="12.75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</row>
    <row r="724" spans="1:26" ht="12.75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</row>
    <row r="725" spans="1:26" ht="12.75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</row>
    <row r="726" spans="1:26" ht="12.7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</row>
    <row r="727" spans="1:26" ht="12.75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</row>
    <row r="728" spans="1:26" ht="12.75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</row>
    <row r="729" spans="1:26" ht="12.75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</row>
    <row r="730" spans="1:26" ht="12.75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</row>
    <row r="731" spans="1:26" ht="12.75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</row>
    <row r="732" spans="1:26" ht="12.75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</row>
    <row r="733" spans="1:26" ht="12.75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</row>
    <row r="734" spans="1:26" ht="12.7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</row>
    <row r="735" spans="1:26" ht="12.75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</row>
    <row r="736" spans="1:26" ht="12.75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</row>
    <row r="737" spans="1:26" ht="12.75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</row>
    <row r="738" spans="1:26" ht="12.75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</row>
    <row r="739" spans="1:26" ht="12.75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</row>
    <row r="740" spans="1:26" ht="12.7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</row>
    <row r="741" spans="1:26" ht="12.75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</row>
    <row r="742" spans="1:26" ht="12.75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</row>
    <row r="743" spans="1:26" ht="12.75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</row>
    <row r="744" spans="1:26" ht="12.75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</row>
    <row r="745" spans="1:26" ht="12.75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</row>
    <row r="746" spans="1:26" ht="12.75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</row>
    <row r="747" spans="1:26" ht="12.75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</row>
    <row r="748" spans="1:26" ht="12.7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</row>
    <row r="749" spans="1:26" ht="12.75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</row>
    <row r="750" spans="1:26" ht="12.75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</row>
    <row r="751" spans="1:26" ht="12.75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</row>
    <row r="752" spans="1:26" ht="12.75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</row>
    <row r="753" spans="1:26" ht="12.75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</row>
    <row r="754" spans="1:26" ht="12.7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</row>
    <row r="755" spans="1:26" ht="12.75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</row>
    <row r="756" spans="1:26" ht="12.75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</row>
    <row r="757" spans="1:26" ht="12.75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</row>
    <row r="758" spans="1:26" ht="12.75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</row>
    <row r="759" spans="1:26" ht="12.75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</row>
    <row r="760" spans="1:26" ht="12.75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</row>
    <row r="761" spans="1:26" ht="12.75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</row>
    <row r="762" spans="1:26" ht="12.75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</row>
    <row r="763" spans="1:26" ht="12.75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</row>
    <row r="764" spans="1:26" ht="12.75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</row>
    <row r="765" spans="1:26" ht="12.75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</row>
    <row r="766" spans="1:26" ht="12.75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</row>
    <row r="767" spans="1:26" ht="12.75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</row>
    <row r="768" spans="1:26" ht="12.75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</row>
    <row r="769" spans="1:26" ht="12.75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</row>
    <row r="770" spans="1:26" ht="12.75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</row>
    <row r="771" spans="1:26" ht="12.75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</row>
    <row r="772" spans="1:26" ht="12.75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</row>
    <row r="773" spans="1:26" ht="12.75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</row>
    <row r="774" spans="1:26" ht="12.75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</row>
    <row r="775" spans="1:26" ht="12.75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</row>
    <row r="776" spans="1:26" ht="12.75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</row>
    <row r="777" spans="1:26" ht="12.75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</row>
    <row r="778" spans="1:26" ht="12.75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</row>
    <row r="779" spans="1:26" ht="12.75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</row>
    <row r="780" spans="1:26" ht="12.75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</row>
    <row r="781" spans="1:26" ht="12.75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</row>
    <row r="782" spans="1:26" ht="12.75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</row>
    <row r="783" spans="1:26" ht="12.75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</row>
    <row r="784" spans="1:26" ht="12.75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</row>
    <row r="785" spans="1:26" ht="12.75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</row>
    <row r="786" spans="1:26" ht="12.75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</row>
    <row r="787" spans="1:26" ht="12.75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</row>
    <row r="788" spans="1:26" ht="12.75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</row>
    <row r="789" spans="1:26" ht="12.75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</row>
    <row r="790" spans="1:26" ht="12.75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</row>
    <row r="791" spans="1:26" ht="12.75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</row>
    <row r="792" spans="1:26" ht="12.75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</row>
    <row r="793" spans="1:26" ht="12.75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</row>
    <row r="794" spans="1:26" ht="12.75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</row>
    <row r="795" spans="1:26" ht="12.75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</row>
    <row r="796" spans="1:26" ht="12.75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</row>
    <row r="797" spans="1:26" ht="12.75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</row>
    <row r="798" spans="1:26" ht="12.75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</row>
    <row r="799" spans="1:26" ht="12.75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</row>
    <row r="800" spans="1:26" ht="12.75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</row>
    <row r="801" spans="1:26" ht="12.75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</row>
    <row r="802" spans="1:26" ht="12.75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</row>
    <row r="803" spans="1:26" ht="12.75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</row>
    <row r="804" spans="1:26" ht="12.75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</row>
    <row r="805" spans="1:26" ht="12.75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</row>
    <row r="806" spans="1:26" ht="12.75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</row>
    <row r="807" spans="1:26" ht="12.75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</row>
    <row r="808" spans="1:26" ht="12.75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</row>
    <row r="809" spans="1:26" ht="12.75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</row>
    <row r="810" spans="1:26" ht="12.75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</row>
    <row r="811" spans="1:26" ht="12.75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</row>
    <row r="812" spans="1:26" ht="12.75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</row>
    <row r="813" spans="1:26" ht="12.75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</row>
    <row r="814" spans="1:26" ht="12.75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</row>
    <row r="815" spans="1:26" ht="12.75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</row>
    <row r="816" spans="1:26" ht="12.75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</row>
    <row r="817" spans="1:26" ht="12.75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</row>
    <row r="818" spans="1:26" ht="12.75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</row>
    <row r="819" spans="1:26" ht="12.75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</row>
    <row r="820" spans="1:26" ht="12.75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</row>
    <row r="821" spans="1:26" ht="12.75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</row>
    <row r="822" spans="1:26" ht="12.75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</row>
    <row r="823" spans="1:26" ht="12.75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</row>
    <row r="824" spans="1:26" ht="12.75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</row>
    <row r="825" spans="1:26" ht="12.75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</row>
    <row r="826" spans="1:26" ht="12.75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</row>
    <row r="827" spans="1:26" ht="12.75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</row>
    <row r="828" spans="1:26" ht="12.75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</row>
    <row r="829" spans="1:26" ht="12.75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</row>
    <row r="830" spans="1:26" ht="12.75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</row>
    <row r="831" spans="1:26" ht="12.75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</row>
    <row r="832" spans="1:26" ht="12.75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</row>
    <row r="833" spans="1:26" ht="12.75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</row>
    <row r="834" spans="1:26" ht="12.75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</row>
    <row r="835" spans="1:26" ht="12.75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</row>
    <row r="836" spans="1:26" ht="12.75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</row>
    <row r="837" spans="1:26" ht="12.75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</row>
    <row r="838" spans="1:26" ht="12.75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</row>
    <row r="839" spans="1:26" ht="12.75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</row>
    <row r="840" spans="1:26" ht="12.75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</row>
    <row r="841" spans="1:26" ht="12.75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</row>
    <row r="842" spans="1:26" ht="12.75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</row>
    <row r="843" spans="1:26" ht="12.75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</row>
    <row r="844" spans="1:26" ht="12.75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</row>
    <row r="845" spans="1:26" ht="12.75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</row>
    <row r="846" spans="1:26" ht="12.75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</row>
    <row r="847" spans="1:26" ht="12.75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</row>
    <row r="848" spans="1:26" ht="12.75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</row>
    <row r="849" spans="1:26" ht="12.75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</row>
    <row r="850" spans="1:26" ht="12.75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</row>
    <row r="851" spans="1:26" ht="12.75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</row>
    <row r="852" spans="1:26" ht="12.75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</row>
    <row r="853" spans="1:26" ht="12.75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</row>
    <row r="854" spans="1:26" ht="12.75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</row>
    <row r="855" spans="1:26" ht="12.75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</row>
    <row r="856" spans="1:26" ht="12.75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</row>
    <row r="857" spans="1:26" ht="12.75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</row>
    <row r="858" spans="1:26" ht="12.75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</row>
    <row r="859" spans="1:26" ht="12.75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</row>
    <row r="860" spans="1:26" ht="12.75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</row>
    <row r="861" spans="1:26" ht="12.75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</row>
    <row r="862" spans="1:26" ht="12.75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</row>
    <row r="863" spans="1:26" ht="12.75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</row>
    <row r="864" spans="1:26" ht="12.75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</row>
    <row r="865" spans="1:26" ht="12.75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</row>
    <row r="866" spans="1:26" ht="12.75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</row>
    <row r="867" spans="1:26" ht="12.75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</row>
    <row r="868" spans="1:26" ht="12.75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</row>
    <row r="869" spans="1:26" ht="12.75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</row>
    <row r="870" spans="1:26" ht="12.75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</row>
    <row r="871" spans="1:26" ht="12.75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</row>
    <row r="872" spans="1:26" ht="12.75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</row>
    <row r="873" spans="1:26" ht="12.75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</row>
    <row r="874" spans="1:26" ht="12.75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</row>
    <row r="875" spans="1:26" ht="12.75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</row>
    <row r="876" spans="1:26" ht="12.75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</row>
    <row r="877" spans="1:26" ht="12.75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</row>
    <row r="878" spans="1:26" ht="12.75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</row>
    <row r="879" spans="1:26" ht="12.75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</row>
    <row r="880" spans="1:26" ht="12.75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</row>
    <row r="881" spans="1:26" ht="12.75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</row>
    <row r="882" spans="1:26" ht="12.75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</row>
    <row r="883" spans="1:26" ht="12.75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</row>
    <row r="884" spans="1:26" ht="12.75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</row>
    <row r="885" spans="1:26" ht="12.75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</row>
    <row r="886" spans="1:26" ht="12.75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</row>
    <row r="887" spans="1:26" ht="12.75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</row>
    <row r="888" spans="1:26" ht="12.75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</row>
    <row r="889" spans="1:26" ht="12.75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</row>
    <row r="890" spans="1:26" ht="12.75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</row>
    <row r="891" spans="1:26" ht="12.75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</row>
    <row r="892" spans="1:26" ht="12.75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</row>
    <row r="893" spans="1:26" ht="12.75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</row>
    <row r="894" spans="1:26" ht="12.75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</row>
    <row r="895" spans="1:26" ht="12.75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</row>
    <row r="896" spans="1:26" ht="12.75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</row>
    <row r="897" spans="1:26" ht="12.75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</row>
    <row r="898" spans="1:26" ht="12.75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</row>
    <row r="899" spans="1:26" ht="12.75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</row>
    <row r="900" spans="1:26" ht="12.75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</row>
    <row r="901" spans="1:26" ht="12.75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</row>
    <row r="902" spans="1:26" ht="12.75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</row>
    <row r="903" spans="1:26" ht="12.75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</row>
    <row r="904" spans="1:26" ht="12.75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</row>
    <row r="905" spans="1:26" ht="12.75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</row>
    <row r="906" spans="1:26" ht="12.75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</row>
    <row r="907" spans="1:26" ht="12.75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</row>
    <row r="908" spans="1:26" ht="12.75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</row>
    <row r="909" spans="1:26" ht="12.75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</row>
    <row r="910" spans="1:26" ht="12.75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</row>
    <row r="911" spans="1:26" ht="12.75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</row>
    <row r="912" spans="1:26" ht="12.75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</row>
    <row r="913" spans="1:26" ht="12.75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</row>
    <row r="914" spans="1:26" ht="12.75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</row>
    <row r="915" spans="1:26" ht="12.75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</row>
    <row r="916" spans="1:26" ht="12.75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</row>
    <row r="917" spans="1:26" ht="12.75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</row>
    <row r="918" spans="1:26" ht="12.75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</row>
    <row r="919" spans="1:26" ht="12.75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</row>
    <row r="920" spans="1:26" ht="12.75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</row>
    <row r="921" spans="1:26" ht="12.75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</row>
    <row r="922" spans="1:26" ht="12.75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</row>
    <row r="923" spans="1:26" ht="12.75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</row>
    <row r="924" spans="1:26" ht="12.75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</row>
    <row r="925" spans="1:26" ht="12.75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</row>
    <row r="926" spans="1:26" ht="12.75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</row>
    <row r="927" spans="1:26" ht="12.75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</row>
    <row r="928" spans="1:26" ht="12.75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</row>
    <row r="929" spans="1:26" ht="12.75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</row>
    <row r="930" spans="1:26" ht="12.75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</row>
    <row r="931" spans="1:26" ht="12.75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</row>
    <row r="932" spans="1:26" ht="12.75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</row>
    <row r="933" spans="1:26" ht="12.75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</row>
    <row r="934" spans="1:26" ht="12.75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</row>
    <row r="935" spans="1:26" ht="12.75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</row>
    <row r="936" spans="1:26" ht="12.75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</row>
    <row r="937" spans="1:26" ht="12.75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</row>
    <row r="938" spans="1:26" ht="12.75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</row>
    <row r="939" spans="1:26" ht="12.75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</row>
    <row r="940" spans="1:26" ht="12.75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</row>
    <row r="941" spans="1:26" ht="12.75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</row>
    <row r="942" spans="1:26" ht="12.75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</row>
    <row r="943" spans="1:26" ht="12.75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</row>
    <row r="944" spans="1:26" ht="12.75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</row>
    <row r="945" spans="1:26" ht="12.75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</row>
    <row r="946" spans="1:26" ht="12.75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</row>
    <row r="947" spans="1:26" ht="12.75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</row>
    <row r="948" spans="1:26" ht="12.75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</row>
    <row r="949" spans="1:26" ht="12.75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</row>
    <row r="950" spans="1:26" ht="12.75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</row>
    <row r="951" spans="1:26" ht="12.75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</row>
    <row r="952" spans="1:26" ht="12.75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</row>
    <row r="953" spans="1:26" ht="12.75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</row>
    <row r="954" spans="1:26" ht="12.75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</row>
    <row r="955" spans="1:26" ht="12.75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</row>
    <row r="956" spans="1:26" ht="12.75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</row>
    <row r="957" spans="1:26" ht="12.75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</row>
    <row r="958" spans="1:26" ht="12.75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</row>
    <row r="959" spans="1:26" ht="12.75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</row>
    <row r="960" spans="1:26" ht="12.75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</row>
    <row r="961" spans="1:26" ht="12.75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</row>
    <row r="962" spans="1:26" ht="12.75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</row>
    <row r="963" spans="1:26" ht="12.75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</row>
    <row r="964" spans="1:26" ht="12.75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</row>
    <row r="965" spans="1:26" ht="12.75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</row>
    <row r="966" spans="1:26" ht="12.75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</row>
    <row r="967" spans="1:26" ht="12.75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</row>
    <row r="968" spans="1:26" ht="12.75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</row>
    <row r="969" spans="1:26" ht="12.75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</row>
    <row r="970" spans="1:26" ht="12.75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</row>
    <row r="971" spans="1:26" ht="12.75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</row>
    <row r="972" spans="1:26" ht="12.75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</row>
    <row r="973" spans="1:26" ht="12.75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</row>
    <row r="974" spans="1:26" ht="12.75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</row>
    <row r="975" spans="1:26" ht="12.75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</row>
    <row r="976" spans="1:26" ht="12.75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</row>
    <row r="977" spans="1:26" ht="12.75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</row>
    <row r="978" spans="1:26" ht="12.75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</row>
    <row r="979" spans="1:26" ht="12.75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</row>
    <row r="980" spans="1:26" ht="12.75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</row>
    <row r="981" spans="1:26" ht="12.75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</row>
    <row r="982" spans="1:26" ht="12.75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</row>
    <row r="983" spans="1:26" ht="12.75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</row>
    <row r="984" spans="1:26" ht="12.75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</row>
    <row r="985" spans="1:26" ht="12.75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</row>
    <row r="986" spans="1:26" ht="12.75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</row>
    <row r="987" spans="1:26" ht="12.75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</row>
    <row r="988" spans="1:26" ht="12.75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</row>
    <row r="989" spans="1:26" ht="12.75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</row>
    <row r="990" spans="1:26" ht="12.75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</row>
    <row r="991" spans="1:26" ht="12.75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</row>
    <row r="992" spans="1:26" ht="12.75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</row>
    <row r="993" spans="1:26" ht="12.75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</row>
    <row r="994" spans="1:26" ht="12.75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</row>
    <row r="995" spans="1:26" ht="12.75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</row>
    <row r="996" spans="1:26" ht="12.75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</row>
    <row r="997" spans="1:26" ht="12.75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</row>
    <row r="998" spans="1:26" ht="12.75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</row>
    <row r="999" spans="1:26" ht="12.75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</row>
    <row r="1000" spans="1:26" ht="12.75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</row>
  </sheetData>
  <mergeCells count="4">
    <mergeCell ref="A1:A12"/>
    <mergeCell ref="B1:H1"/>
    <mergeCell ref="I1:I12"/>
    <mergeCell ref="B12:H12"/>
  </mergeCells>
  <printOptions horizontalCentered="1" gridLines="1"/>
  <pageMargins left="0" right="0" top="2.1279187235353547E-2" bottom="0" header="0" footer="0"/>
  <pageSetup paperSize="9" scale="107" pageOrder="overThenDown" orientation="landscape" cellComments="atEnd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Dashboard</vt:lpstr>
      <vt:lpstr>Faktur</vt:lpstr>
      <vt:lpstr>Fakturat</vt:lpstr>
      <vt:lpstr>të dhënat</vt:lpstr>
      <vt:lpstr>Materialet</vt:lpstr>
      <vt:lpstr>Pivottable</vt:lpstr>
      <vt:lpstr>Puntoret</vt:lpstr>
      <vt:lpstr>Nehar Tale</vt:lpstr>
      <vt:lpstr>Davud tale</vt:lpstr>
      <vt:lpstr>Shemsi Iljazi</vt:lpstr>
      <vt:lpstr>Arlind Mashkulli</vt:lpstr>
      <vt:lpstr>Jon Kerluku</vt:lpstr>
      <vt:lpstr>Rakip Frangu</vt:lpstr>
      <vt:lpstr>Harbin Begoneci</vt:lpstr>
      <vt:lpstr>Enes</vt:lpstr>
      <vt:lpstr>Fuat</vt:lpstr>
      <vt:lpstr>Yusuf Duka</vt:lpstr>
      <vt:lpstr>Altin Sula</vt:lpstr>
      <vt:lpstr>Buran </vt:lpstr>
      <vt:lpstr>print</vt:lpstr>
      <vt:lpstr>Materialet!Criteria</vt:lpstr>
      <vt:lpstr>Materialet!Extract</vt:lpstr>
      <vt:lpstr>Faktur!Print_Area</vt:lpstr>
      <vt:lpstr>Puntoret!Print_Area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CCC</dc:creator>
  <cp:lastModifiedBy>xhevat jajaga</cp:lastModifiedBy>
  <cp:lastPrinted>2023-09-26T06:28:00Z</cp:lastPrinted>
  <dcterms:created xsi:type="dcterms:W3CDTF">2023-08-19T06:55:34Z</dcterms:created>
  <dcterms:modified xsi:type="dcterms:W3CDTF">2023-09-28T06:43:55Z</dcterms:modified>
</cp:coreProperties>
</file>