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217F3C08-0CD8-430E-AEB9-FCAA098355DE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ystem-level-metrics" sheetId="4" r:id="rId1"/>
    <sheet name="service-level-metrics" sheetId="3" r:id="rId2"/>
  </sheets>
  <definedNames>
    <definedName name="_xlnm._FilterDatabase" localSheetId="1" hidden="1">'service-level-metrics'!$A$8:$O$8</definedName>
    <definedName name="_xlnm._FilterDatabase" localSheetId="0" hidden="1">'system-level-metrics'!$A$8:$P$8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A10" i="4" l="1"/>
  <c r="AA9" i="4"/>
  <c r="Z10" i="4"/>
  <c r="Z9" i="4"/>
  <c r="X9" i="4"/>
  <c r="W9" i="4"/>
  <c r="U10" i="4"/>
  <c r="U9" i="4"/>
  <c r="T10" i="4"/>
  <c r="T9" i="4"/>
  <c r="R10" i="4"/>
  <c r="R12" i="4" s="1"/>
  <c r="R9" i="4"/>
  <c r="E10" i="4"/>
  <c r="E12" i="4" s="1"/>
  <c r="E9" i="4"/>
  <c r="I9" i="4"/>
  <c r="I10" i="4"/>
  <c r="O10" i="4"/>
  <c r="O9" i="4"/>
  <c r="N10" i="4"/>
  <c r="N9" i="4"/>
  <c r="I12" i="4" l="1"/>
  <c r="N12" i="4"/>
  <c r="O11" i="3"/>
  <c r="O14" i="3"/>
  <c r="O13" i="3"/>
  <c r="Y10" i="4" s="1"/>
  <c r="O15" i="3"/>
  <c r="O17" i="3"/>
  <c r="AB10" i="4"/>
  <c r="AB9" i="4"/>
  <c r="B12" i="4"/>
  <c r="Y9" i="4"/>
  <c r="V10" i="4"/>
  <c r="V9" i="4"/>
  <c r="T12" i="4"/>
  <c r="S9" i="4"/>
  <c r="S10" i="4"/>
  <c r="Q10" i="4"/>
  <c r="Q9" i="4"/>
  <c r="P9" i="4"/>
  <c r="P10" i="4"/>
  <c r="P12" i="4" s="1"/>
  <c r="J10" i="4"/>
  <c r="H10" i="4"/>
  <c r="J9" i="4"/>
  <c r="H9" i="4"/>
  <c r="G10" i="4"/>
  <c r="G9" i="4"/>
  <c r="F10" i="4"/>
  <c r="F9" i="4"/>
  <c r="D10" i="4"/>
  <c r="D9" i="4"/>
  <c r="C10" i="4"/>
  <c r="C9" i="4"/>
  <c r="G10" i="3"/>
  <c r="G11" i="3"/>
  <c r="G15" i="3"/>
  <c r="G12" i="3"/>
  <c r="G13" i="3"/>
  <c r="G16" i="3"/>
  <c r="G14" i="3"/>
  <c r="M10" i="4" s="1"/>
  <c r="G9" i="3"/>
  <c r="F10" i="3"/>
  <c r="F11" i="3"/>
  <c r="F12" i="3"/>
  <c r="F13" i="3"/>
  <c r="F14" i="3"/>
  <c r="F9" i="3"/>
  <c r="L9" i="4" l="1"/>
  <c r="K9" i="4"/>
  <c r="M9" i="4"/>
  <c r="L10" i="4"/>
  <c r="L12" i="4" s="1"/>
  <c r="K10" i="4"/>
  <c r="K12" i="4" s="1"/>
  <c r="X10" i="4"/>
  <c r="X12" i="4" s="1"/>
  <c r="W10" i="4"/>
  <c r="W12" i="4" s="1"/>
  <c r="M12" i="4"/>
  <c r="G12" i="4"/>
  <c r="V12" i="4"/>
  <c r="C12" i="4"/>
  <c r="Q12" i="4"/>
  <c r="S12" i="4"/>
  <c r="Z12" i="4"/>
  <c r="AA12" i="4"/>
  <c r="AB12" i="4"/>
  <c r="H12" i="4"/>
  <c r="J12" i="4"/>
  <c r="F12" i="4"/>
  <c r="Y12" i="4"/>
  <c r="D12" i="4"/>
  <c r="O12" i="4"/>
  <c r="U12" i="4"/>
</calcChain>
</file>

<file path=xl/sharedStrings.xml><?xml version="1.0" encoding="utf-8"?>
<sst xmlns="http://schemas.openxmlformats.org/spreadsheetml/2006/main" count="115" uniqueCount="50">
  <si>
    <t>System-Level Metrics</t>
  </si>
  <si>
    <t># of Services</t>
  </si>
  <si>
    <t>Service-Level Metrics</t>
  </si>
  <si>
    <t>Service</t>
  </si>
  <si>
    <t>Version #1 (no patterns)</t>
  </si>
  <si>
    <t>Version #2: patterns</t>
  </si>
  <si>
    <t>Version #1: no patterns</t>
  </si>
  <si>
    <t>LOC</t>
  </si>
  <si>
    <t>WarehouseSrv</t>
  </si>
  <si>
    <t>CategorySrv</t>
  </si>
  <si>
    <t>CustomerSrv</t>
  </si>
  <si>
    <t>NotificationSrv</t>
  </si>
  <si>
    <t>OrderProcessSrv</t>
  </si>
  <si>
    <t>OrderSrv</t>
  </si>
  <si>
    <t>ProductSrv</t>
  </si>
  <si>
    <t>ProductSrvFacade</t>
  </si>
  <si>
    <t>CC</t>
  </si>
  <si>
    <t>ADS</t>
  </si>
  <si>
    <t>AIS</t>
  </si>
  <si>
    <t>WSIC</t>
  </si>
  <si>
    <t>LOC / WSIC</t>
  </si>
  <si>
    <t>SIDC</t>
  </si>
  <si>
    <t>V1</t>
  </si>
  <si>
    <t>V2</t>
  </si>
  <si>
    <t>--</t>
  </si>
  <si>
    <t>WebUI</t>
  </si>
  <si>
    <t>--: value not available (e.g. because service does not exist)</t>
  </si>
  <si>
    <t>Version #2 (patterns)</t>
  </si>
  <si>
    <t>Sum</t>
  </si>
  <si>
    <t>Max</t>
  </si>
  <si>
    <t>Mean</t>
  </si>
  <si>
    <t>Version</t>
  </si>
  <si>
    <t>Min</t>
  </si>
  <si>
    <t>ADS (relaxed)</t>
  </si>
  <si>
    <t>(WebUI is included as a service)</t>
  </si>
  <si>
    <t>Relaxed dependency value:</t>
  </si>
  <si>
    <t>(a change of at least 15% is rated as "good" and "bad" for the respective versions --&gt; indicated with colors "green" and "red")</t>
  </si>
  <si>
    <t>(difference in the ADS/AIS sum for V2 is due to the Kafka broker)</t>
  </si>
  <si>
    <t>(Dependencies to a Façade or Kafka count less, because of loose coupling)</t>
  </si>
  <si>
    <t>(dependencies to a Façade or Kafka count as 0.5 instead of 1 --&gt; loose coupling)</t>
  </si>
  <si>
    <t>("Min" instead of "Max")</t>
  </si>
  <si>
    <t>Median</t>
  </si>
  <si>
    <t>("Sum" not useful for non-size metrics)</t>
  </si>
  <si>
    <t>LOC: Lines of Code</t>
  </si>
  <si>
    <t>WSIC: Weighted Service Interface Count</t>
  </si>
  <si>
    <t>CC: Cyclomatic Complexity</t>
  </si>
  <si>
    <t>SIDC: Service Interface Data Cohesion</t>
  </si>
  <si>
    <t>ADS: Absolute Dependence of the Service</t>
  </si>
  <si>
    <t>AIS: Absolute Importance of the Service</t>
  </si>
  <si>
    <t>Change in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</si>
</sst>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3" tint="0.59999389629810485"/>
      </left>
      <right/>
      <top style="medium">
        <color theme="3" tint="0.59999389629810485"/>
      </top>
      <bottom/>
      <diagonal/>
    </border>
    <border>
      <left/>
      <right/>
      <top style="medium">
        <color theme="3" tint="0.59999389629810485"/>
      </top>
      <bottom/>
      <diagonal/>
    </border>
    <border>
      <left/>
      <right style="medium">
        <color theme="3" tint="0.59999389629810485"/>
      </right>
      <top style="medium">
        <color theme="3" tint="0.59999389629810485"/>
      </top>
      <bottom/>
      <diagonal/>
    </border>
    <border>
      <left style="medium">
        <color theme="3" tint="0.59999389629810485"/>
      </left>
      <right/>
      <top/>
      <bottom style="medium">
        <color theme="4" tint="0.39997558519241921"/>
      </bottom>
      <diagonal/>
    </border>
    <border>
      <left/>
      <right style="medium">
        <color theme="3" tint="0.59999389629810485"/>
      </right>
      <top/>
      <bottom style="medium">
        <color theme="4" tint="0.39997558519241921"/>
      </bottom>
      <diagonal/>
    </border>
    <border>
      <left style="medium">
        <color theme="3" tint="0.59999389629810485"/>
      </left>
      <right/>
      <top/>
      <bottom/>
      <diagonal/>
    </border>
    <border>
      <left/>
      <right style="medium">
        <color theme="3" tint="0.59999389629810485"/>
      </right>
      <top/>
      <bottom/>
      <diagonal/>
    </border>
    <border>
      <left style="medium">
        <color theme="3" tint="0.59999389629810485"/>
      </left>
      <right/>
      <top/>
      <bottom style="medium">
        <color theme="3" tint="0.59999389629810485"/>
      </bottom>
      <diagonal/>
    </border>
    <border>
      <left/>
      <right/>
      <top/>
      <bottom style="medium">
        <color theme="3" tint="0.59999389629810485"/>
      </bottom>
      <diagonal/>
    </border>
    <border>
      <left/>
      <right style="medium">
        <color theme="3" tint="0.59999389629810485"/>
      </right>
      <top/>
      <bottom style="medium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medium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/>
      <bottom style="medium">
        <color theme="4" tint="0.39997558519241921"/>
      </bottom>
      <diagonal/>
    </border>
    <border>
      <left style="medium">
        <color theme="3" tint="0.59999389629810485"/>
      </left>
      <right style="medium">
        <color theme="3" tint="0.59999389629810485"/>
      </right>
      <top/>
      <bottom/>
      <diagonal/>
    </border>
    <border>
      <left style="medium">
        <color theme="3" tint="0.59999389629810485"/>
      </left>
      <right style="medium">
        <color theme="3" tint="0.59999389629810485"/>
      </right>
      <top/>
      <bottom style="medium">
        <color theme="3" tint="0.59999389629810485"/>
      </bottom>
      <diagonal/>
    </border>
    <border>
      <left/>
      <right/>
      <top style="double">
        <color theme="4"/>
      </top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2" applyNumberFormat="0" applyFill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1" xfId="2" applyFont="1"/>
    <xf numFmtId="0" fontId="0" fillId="0" borderId="0" xfId="0" applyAlignment="1">
      <alignment horizontal="right"/>
    </xf>
    <xf numFmtId="0" fontId="0" fillId="0" borderId="0" xfId="0" quotePrefix="1"/>
    <xf numFmtId="0" fontId="0" fillId="0" borderId="0" xfId="0" quotePrefix="1" applyAlignment="1">
      <alignment horizontal="right"/>
    </xf>
    <xf numFmtId="0" fontId="2" fillId="0" borderId="0" xfId="1" applyAlignment="1">
      <alignment vertical="center"/>
    </xf>
    <xf numFmtId="0" fontId="7" fillId="0" borderId="1" xfId="2" applyFont="1" applyAlignment="1">
      <alignment horizontal="center"/>
    </xf>
    <xf numFmtId="2" fontId="0" fillId="0" borderId="0" xfId="0" applyNumberFormat="1" applyAlignment="1">
      <alignment horizontal="right"/>
    </xf>
    <xf numFmtId="2" fontId="0" fillId="0" borderId="0" xfId="0" quotePrefix="1" applyNumberFormat="1" applyAlignment="1">
      <alignment horizontal="right"/>
    </xf>
    <xf numFmtId="1" fontId="0" fillId="0" borderId="0" xfId="0" applyNumberFormat="1" applyBorder="1" applyAlignment="1">
      <alignment horizontal="right"/>
    </xf>
    <xf numFmtId="0" fontId="0" fillId="0" borderId="9" xfId="0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0" fillId="0" borderId="12" xfId="0" applyBorder="1" applyAlignment="1">
      <alignment horizontal="right"/>
    </xf>
    <xf numFmtId="2" fontId="0" fillId="0" borderId="0" xfId="0" applyNumberFormat="1" applyBorder="1" applyAlignment="1">
      <alignment horizontal="right"/>
    </xf>
    <xf numFmtId="2" fontId="0" fillId="0" borderId="11" xfId="0" applyNumberFormat="1" applyBorder="1" applyAlignment="1">
      <alignment horizontal="right"/>
    </xf>
    <xf numFmtId="2" fontId="0" fillId="0" borderId="9" xfId="0" applyNumberFormat="1" applyBorder="1" applyAlignment="1">
      <alignment horizontal="right"/>
    </xf>
    <xf numFmtId="2" fontId="0" fillId="0" borderId="12" xfId="0" applyNumberFormat="1" applyBorder="1" applyAlignment="1">
      <alignment horizontal="right"/>
    </xf>
    <xf numFmtId="0" fontId="0" fillId="0" borderId="15" xfId="0" applyBorder="1"/>
    <xf numFmtId="0" fontId="0" fillId="0" borderId="16" xfId="0" applyBorder="1"/>
    <xf numFmtId="1" fontId="0" fillId="0" borderId="9" xfId="0" applyNumberFormat="1" applyBorder="1" applyAlignment="1">
      <alignment horizontal="right"/>
    </xf>
    <xf numFmtId="1" fontId="0" fillId="0" borderId="12" xfId="0" applyNumberFormat="1" applyBorder="1" applyAlignment="1">
      <alignment horizontal="right"/>
    </xf>
    <xf numFmtId="0" fontId="4" fillId="2" borderId="9" xfId="3" applyBorder="1" applyAlignment="1">
      <alignment horizontal="right"/>
    </xf>
    <xf numFmtId="0" fontId="5" fillId="3" borderId="12" xfId="4" applyBorder="1" applyAlignment="1">
      <alignment horizontal="right"/>
    </xf>
    <xf numFmtId="0" fontId="4" fillId="2" borderId="8" xfId="3" applyBorder="1" applyAlignment="1">
      <alignment horizontal="right"/>
    </xf>
    <xf numFmtId="0" fontId="5" fillId="3" borderId="10" xfId="4" applyBorder="1" applyAlignment="1">
      <alignment horizontal="right"/>
    </xf>
    <xf numFmtId="1" fontId="5" fillId="3" borderId="10" xfId="4" applyNumberFormat="1" applyBorder="1" applyAlignment="1">
      <alignment horizontal="right"/>
    </xf>
    <xf numFmtId="1" fontId="4" fillId="2" borderId="8" xfId="3" applyNumberFormat="1" applyBorder="1" applyAlignment="1">
      <alignment horizontal="right"/>
    </xf>
    <xf numFmtId="0" fontId="5" fillId="3" borderId="9" xfId="4" applyBorder="1" applyAlignment="1">
      <alignment horizontal="right"/>
    </xf>
    <xf numFmtId="164" fontId="1" fillId="0" borderId="2" xfId="5" applyNumberFormat="1" applyFont="1" applyAlignment="1">
      <alignment horizontal="right"/>
    </xf>
    <xf numFmtId="0" fontId="4" fillId="2" borderId="15" xfId="3" applyBorder="1" applyAlignment="1">
      <alignment horizontal="right"/>
    </xf>
    <xf numFmtId="2" fontId="4" fillId="2" borderId="8" xfId="3" applyNumberFormat="1" applyBorder="1" applyAlignment="1">
      <alignment horizontal="right"/>
    </xf>
    <xf numFmtId="2" fontId="5" fillId="3" borderId="10" xfId="4" applyNumberFormat="1" applyBorder="1" applyAlignment="1">
      <alignment horizontal="right"/>
    </xf>
    <xf numFmtId="2" fontId="4" fillId="2" borderId="9" xfId="3" applyNumberFormat="1" applyBorder="1" applyAlignment="1">
      <alignment horizontal="right"/>
    </xf>
    <xf numFmtId="2" fontId="5" fillId="3" borderId="12" xfId="4" applyNumberFormat="1" applyBorder="1" applyAlignment="1">
      <alignment horizontal="right"/>
    </xf>
    <xf numFmtId="0" fontId="4" fillId="2" borderId="12" xfId="3" applyBorder="1" applyAlignment="1">
      <alignment horizontal="right"/>
    </xf>
    <xf numFmtId="0" fontId="5" fillId="3" borderId="16" xfId="4" applyBorder="1" applyAlignment="1">
      <alignment horizontal="right"/>
    </xf>
    <xf numFmtId="0" fontId="7" fillId="0" borderId="6" xfId="2" applyFont="1" applyBorder="1" applyAlignment="1">
      <alignment horizontal="center"/>
    </xf>
    <xf numFmtId="0" fontId="7" fillId="0" borderId="1" xfId="2" applyFont="1" applyBorder="1" applyAlignment="1">
      <alignment horizontal="center"/>
    </xf>
    <xf numFmtId="0" fontId="7" fillId="0" borderId="7" xfId="2" applyFont="1" applyBorder="1" applyAlignment="1">
      <alignment horizontal="center"/>
    </xf>
    <xf numFmtId="2" fontId="4" fillId="2" borderId="11" xfId="3" applyNumberFormat="1" applyBorder="1"/>
    <xf numFmtId="2" fontId="5" fillId="3" borderId="0" xfId="4" applyNumberFormat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8" fillId="0" borderId="0" xfId="5" applyFont="1" applyFill="1" applyBorder="1" applyAlignment="1">
      <alignment horizontal="left" vertical="top" wrapText="1"/>
    </xf>
    <xf numFmtId="2" fontId="4" fillId="2" borderId="11" xfId="3" applyNumberFormat="1" applyBorder="1" applyAlignment="1">
      <alignment horizontal="right"/>
    </xf>
    <xf numFmtId="2" fontId="5" fillId="3" borderId="0" xfId="4" applyNumberForma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165" fontId="0" fillId="0" borderId="11" xfId="0" applyNumberFormat="1" applyBorder="1" applyAlignment="1">
      <alignment horizontal="right"/>
    </xf>
    <xf numFmtId="0" fontId="0" fillId="0" borderId="2" xfId="5" applyFont="1"/>
    <xf numFmtId="0" fontId="7" fillId="0" borderId="3" xfId="2" applyFont="1" applyBorder="1" applyAlignment="1">
      <alignment horizontal="center"/>
    </xf>
    <xf numFmtId="0" fontId="7" fillId="0" borderId="4" xfId="2" applyFont="1" applyBorder="1" applyAlignment="1">
      <alignment horizontal="center"/>
    </xf>
    <xf numFmtId="0" fontId="7" fillId="0" borderId="5" xfId="2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7" fillId="0" borderId="13" xfId="2" applyFont="1" applyBorder="1" applyAlignment="1">
      <alignment horizontal="left" vertical="top"/>
    </xf>
    <xf numFmtId="0" fontId="7" fillId="0" borderId="14" xfId="2" applyFont="1" applyBorder="1" applyAlignment="1">
      <alignment horizontal="left" vertical="top"/>
    </xf>
    <xf numFmtId="0" fontId="0" fillId="0" borderId="17" xfId="0" applyBorder="1" applyAlignment="1">
      <alignment horizontal="left" vertical="top" wrapText="1"/>
    </xf>
    <xf numFmtId="2" fontId="0" fillId="0" borderId="17" xfId="0" applyNumberForma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7" fillId="0" borderId="0" xfId="2" applyFont="1" applyBorder="1" applyAlignment="1">
      <alignment horizontal="center"/>
    </xf>
  </cellXfs>
  <cellStyles count="6">
    <cellStyle name="Bad" xfId="4" builtinId="27"/>
    <cellStyle name="Good" xfId="3" builtinId="26"/>
    <cellStyle name="Heading 3" xfId="2" builtinId="18"/>
    <cellStyle name="Normal" xfId="0" builtinId="0"/>
    <cellStyle name="Title" xfId="1" builtinId="15"/>
    <cellStyle name="Total" xfId="5" builtinId="25"/>
  </cellStyles>
  <dxfs count="0"/>
  <tableStyles count="0" defaultTableStyle="TableStyleMedium2" defaultPivotStyle="PivotStyleMedium9"/>
  <colors>
    <mruColors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"/>
  <sheetViews>
    <sheetView tabSelected="1" workbookViewId="0">
      <pane xSplit="1" topLeftCell="B1" activePane="topRight" state="frozen"/>
      <selection pane="topRight"/>
    </sheetView>
  </sheetViews>
  <sheetFormatPr defaultRowHeight="15" x14ac:dyDescent="0.25"/>
  <cols>
    <col min="1" max="1" width="25.140625" customWidth="1"/>
    <col min="2" max="2" width="15.5703125" customWidth="1"/>
    <col min="3" max="4" width="8.140625" customWidth="1"/>
    <col min="5" max="5" width="10" bestFit="1" customWidth="1"/>
    <col min="6" max="8" width="8.140625" customWidth="1"/>
    <col min="9" max="9" width="10" bestFit="1" customWidth="1"/>
    <col min="10" max="11" width="8.140625" customWidth="1"/>
    <col min="12" max="12" width="10" bestFit="1" customWidth="1"/>
    <col min="13" max="14" width="8.140625" customWidth="1"/>
    <col min="15" max="15" width="10" bestFit="1" customWidth="1"/>
    <col min="16" max="17" width="8.140625" customWidth="1"/>
    <col min="18" max="18" width="10" bestFit="1" customWidth="1"/>
    <col min="19" max="20" width="8.140625" customWidth="1"/>
    <col min="21" max="21" width="10" bestFit="1" customWidth="1"/>
    <col min="22" max="23" width="8.140625" customWidth="1"/>
    <col min="24" max="24" width="10" bestFit="1" customWidth="1"/>
    <col min="25" max="26" width="8.140625" customWidth="1"/>
    <col min="27" max="27" width="10" bestFit="1" customWidth="1"/>
    <col min="28" max="28" width="8.140625" customWidth="1"/>
  </cols>
  <sheetData>
    <row r="1" spans="1:28" ht="22.5" x14ac:dyDescent="0.25">
      <c r="A1" s="7" t="s">
        <v>0</v>
      </c>
      <c r="B1" s="7"/>
      <c r="C1" s="7"/>
      <c r="D1" s="7"/>
      <c r="E1" s="7"/>
    </row>
    <row r="3" spans="1:28" x14ac:dyDescent="0.25">
      <c r="A3" s="5"/>
    </row>
    <row r="5" spans="1:28" ht="15" customHeight="1" x14ac:dyDescent="0.25">
      <c r="A5" s="54"/>
      <c r="B5" s="54" t="s">
        <v>34</v>
      </c>
      <c r="C5" s="54"/>
      <c r="D5" s="54"/>
      <c r="E5" s="54"/>
      <c r="F5" s="54"/>
      <c r="G5" s="54"/>
      <c r="H5" s="54"/>
      <c r="I5" s="54"/>
      <c r="J5" s="54"/>
      <c r="K5" s="54" t="s">
        <v>42</v>
      </c>
      <c r="L5" s="54"/>
      <c r="M5" s="54"/>
      <c r="N5" s="54"/>
      <c r="O5" s="54"/>
      <c r="P5" s="54"/>
      <c r="Q5" s="54" t="s">
        <v>40</v>
      </c>
      <c r="R5" s="54"/>
      <c r="S5" s="54"/>
      <c r="T5" s="54"/>
      <c r="U5" s="54"/>
      <c r="V5" s="54"/>
      <c r="W5" s="60" t="s">
        <v>39</v>
      </c>
      <c r="X5" s="60"/>
      <c r="Y5" s="60"/>
      <c r="Z5" s="54" t="s">
        <v>37</v>
      </c>
      <c r="AA5" s="54"/>
      <c r="AB5" s="54"/>
    </row>
    <row r="6" spans="1:28" ht="45.75" customHeight="1" thickBot="1" x14ac:dyDescent="0.3">
      <c r="A6" s="55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</row>
    <row r="7" spans="1:28" s="2" customFormat="1" ht="18.75" x14ac:dyDescent="0.3">
      <c r="A7" s="56" t="s">
        <v>31</v>
      </c>
      <c r="B7" s="56" t="s">
        <v>1</v>
      </c>
      <c r="C7" s="51" t="s">
        <v>7</v>
      </c>
      <c r="D7" s="52"/>
      <c r="E7" s="52"/>
      <c r="F7" s="53"/>
      <c r="G7" s="51" t="s">
        <v>19</v>
      </c>
      <c r="H7" s="52"/>
      <c r="I7" s="52"/>
      <c r="J7" s="53"/>
      <c r="K7" s="51" t="s">
        <v>20</v>
      </c>
      <c r="L7" s="52"/>
      <c r="M7" s="53"/>
      <c r="N7" s="51" t="s">
        <v>16</v>
      </c>
      <c r="O7" s="52"/>
      <c r="P7" s="53"/>
      <c r="Q7" s="52" t="s">
        <v>21</v>
      </c>
      <c r="R7" s="52"/>
      <c r="S7" s="53"/>
      <c r="T7" s="51" t="s">
        <v>17</v>
      </c>
      <c r="U7" s="52"/>
      <c r="V7" s="53"/>
      <c r="W7" s="51" t="s">
        <v>33</v>
      </c>
      <c r="X7" s="52"/>
      <c r="Y7" s="53"/>
      <c r="Z7" s="51" t="s">
        <v>18</v>
      </c>
      <c r="AA7" s="52"/>
      <c r="AB7" s="53"/>
    </row>
    <row r="8" spans="1:28" s="1" customFormat="1" ht="19.5" thickBot="1" x14ac:dyDescent="0.35">
      <c r="A8" s="57"/>
      <c r="B8" s="57"/>
      <c r="C8" s="38" t="s">
        <v>28</v>
      </c>
      <c r="D8" s="39" t="s">
        <v>30</v>
      </c>
      <c r="E8" s="39" t="s">
        <v>41</v>
      </c>
      <c r="F8" s="40" t="s">
        <v>29</v>
      </c>
      <c r="G8" s="38" t="s">
        <v>28</v>
      </c>
      <c r="H8" s="39" t="s">
        <v>30</v>
      </c>
      <c r="I8" s="39" t="s">
        <v>41</v>
      </c>
      <c r="J8" s="40" t="s">
        <v>29</v>
      </c>
      <c r="K8" s="38" t="s">
        <v>30</v>
      </c>
      <c r="L8" s="39" t="s">
        <v>41</v>
      </c>
      <c r="M8" s="40" t="s">
        <v>29</v>
      </c>
      <c r="N8" s="39" t="s">
        <v>30</v>
      </c>
      <c r="O8" s="39" t="s">
        <v>41</v>
      </c>
      <c r="P8" s="40" t="s">
        <v>29</v>
      </c>
      <c r="Q8" s="39" t="s">
        <v>30</v>
      </c>
      <c r="R8" s="39" t="s">
        <v>41</v>
      </c>
      <c r="S8" s="40" t="s">
        <v>32</v>
      </c>
      <c r="T8" s="38" t="s">
        <v>30</v>
      </c>
      <c r="U8" s="39" t="s">
        <v>41</v>
      </c>
      <c r="V8" s="40" t="s">
        <v>29</v>
      </c>
      <c r="W8" s="38" t="s">
        <v>30</v>
      </c>
      <c r="X8" s="39" t="s">
        <v>41</v>
      </c>
      <c r="Y8" s="40" t="s">
        <v>29</v>
      </c>
      <c r="Z8" s="38" t="s">
        <v>30</v>
      </c>
      <c r="AA8" s="39" t="s">
        <v>41</v>
      </c>
      <c r="AB8" s="40" t="s">
        <v>29</v>
      </c>
    </row>
    <row r="9" spans="1:28" x14ac:dyDescent="0.25">
      <c r="A9" s="19" t="s">
        <v>4</v>
      </c>
      <c r="B9" s="31">
        <v>7</v>
      </c>
      <c r="C9" s="25">
        <f>SUM('service-level-metrics'!B9:B17)</f>
        <v>2555</v>
      </c>
      <c r="D9" s="11">
        <f>AVERAGE('service-level-metrics'!B9:B17)</f>
        <v>365</v>
      </c>
      <c r="E9" s="11">
        <f>MEDIAN('service-level-metrics'!B9:B17)</f>
        <v>324</v>
      </c>
      <c r="F9">
        <f>MAX('service-level-metrics'!B9:B17)</f>
        <v>591</v>
      </c>
      <c r="G9" s="28">
        <f>SUM('service-level-metrics'!D9:D17)</f>
        <v>32</v>
      </c>
      <c r="H9" s="15">
        <f>AVERAGE('service-level-metrics'!D9:D17)</f>
        <v>5.333333333333333</v>
      </c>
      <c r="I9" s="15">
        <f>MEDIAN('service-level-metrics'!D9:D17)</f>
        <v>5</v>
      </c>
      <c r="J9" s="23">
        <f>MAX('service-level-metrics'!D9:D17)</f>
        <v>9</v>
      </c>
      <c r="K9" s="32">
        <f>AVERAGE('service-level-metrics'!F9:F17)</f>
        <v>79.094444444444449</v>
      </c>
      <c r="L9" s="15">
        <f>MEDIAN('service-level-metrics'!F9:F17)</f>
        <v>77.333333333333343</v>
      </c>
      <c r="M9" s="34">
        <f>MAX('service-level-metrics'!F9:F17)</f>
        <v>112.4</v>
      </c>
      <c r="N9" s="15">
        <f>AVERAGE('service-level-metrics'!H9:H17)</f>
        <v>48.571428571428569</v>
      </c>
      <c r="O9" s="15">
        <f>MEDIAN('service-level-metrics'!H9:H17)</f>
        <v>50</v>
      </c>
      <c r="P9" s="21">
        <f>MAX('service-level-metrics'!H9:H17)</f>
        <v>93</v>
      </c>
      <c r="Q9" s="48">
        <f>AVERAGE('service-level-metrics'!J9:J17)</f>
        <v>0.37000000000000005</v>
      </c>
      <c r="R9" s="15">
        <f>MEDIAN('service-level-metrics'!J9:J17)</f>
        <v>0.4</v>
      </c>
      <c r="S9" s="17">
        <f>MIN('service-level-metrics'!J9:J17)</f>
        <v>0.16</v>
      </c>
      <c r="T9" s="15">
        <f>AVERAGE('service-level-metrics'!L9:L17)</f>
        <v>1.5714285714285714</v>
      </c>
      <c r="U9" s="15">
        <f>MEDIAN('service-level-metrics'!L9:L17)</f>
        <v>1</v>
      </c>
      <c r="V9" s="29">
        <f>MAX('service-level-metrics'!L9:L17)</f>
        <v>5</v>
      </c>
      <c r="W9" s="47">
        <f>AVERAGE('service-level-metrics'!N9:N17)</f>
        <v>1.5714285714285714</v>
      </c>
      <c r="X9" s="42">
        <f>MEDIAN('service-level-metrics'!N9:N17)</f>
        <v>1</v>
      </c>
      <c r="Y9" s="29">
        <f>MAX('service-level-metrics'!N9:N17)</f>
        <v>5</v>
      </c>
      <c r="Z9" s="47">
        <f>AVERAGE('service-level-metrics'!P9:P17)</f>
        <v>1.5714285714285714</v>
      </c>
      <c r="AA9" s="15">
        <f>MEDIAN('service-level-metrics'!P9:P17)</f>
        <v>1</v>
      </c>
      <c r="AB9" s="12">
        <f>MAX('service-level-metrics'!P9:P17)</f>
        <v>3</v>
      </c>
    </row>
    <row r="10" spans="1:28" ht="15.75" thickBot="1" x14ac:dyDescent="0.3">
      <c r="A10" s="20" t="s">
        <v>27</v>
      </c>
      <c r="B10" s="37">
        <v>9</v>
      </c>
      <c r="C10" s="26">
        <f>SUM('service-level-metrics'!C9:C17)</f>
        <v>3303</v>
      </c>
      <c r="D10" s="13">
        <f>AVERAGE('service-level-metrics'!C9:C17)</f>
        <v>367</v>
      </c>
      <c r="E10" s="13">
        <f>MEDIAN('service-level-metrics'!C9:C17)</f>
        <v>362</v>
      </c>
      <c r="F10" s="13">
        <f>MAX('service-level-metrics'!C9:C17)</f>
        <v>668</v>
      </c>
      <c r="G10" s="27">
        <f>SUM('service-level-metrics'!E9:E17)</f>
        <v>47</v>
      </c>
      <c r="H10" s="16">
        <f>AVERAGE('service-level-metrics'!E9:E17)</f>
        <v>5.875</v>
      </c>
      <c r="I10" s="16">
        <f>MEDIAN('service-level-metrics'!E9:E17)</f>
        <v>5</v>
      </c>
      <c r="J10" s="24">
        <f>MAX('service-level-metrics'!E9:E17)</f>
        <v>12</v>
      </c>
      <c r="K10" s="33">
        <f>AVERAGE('service-level-metrics'!G9:G17)</f>
        <v>105.77083333333333</v>
      </c>
      <c r="L10" s="16">
        <f>MEDIAN('service-level-metrics'!G9:G17)</f>
        <v>71.733333333333334</v>
      </c>
      <c r="M10" s="35">
        <f>MAX('service-level-metrics'!G9:G17)</f>
        <v>373</v>
      </c>
      <c r="N10" s="16">
        <f>AVERAGE('service-level-metrics'!I9:I17)</f>
        <v>48.444444444444443</v>
      </c>
      <c r="O10" s="16">
        <f>MEDIAN('service-level-metrics'!I9:I17)</f>
        <v>48</v>
      </c>
      <c r="P10" s="22">
        <f>MAX('service-level-metrics'!I9:I17)</f>
        <v>100</v>
      </c>
      <c r="Q10" s="49">
        <f>AVERAGE('service-level-metrics'!K9:K17)</f>
        <v>0.37428571428571428</v>
      </c>
      <c r="R10" s="16">
        <f>MEDIAN('service-level-metrics'!K9:K17)</f>
        <v>0.4</v>
      </c>
      <c r="S10" s="18">
        <f>MIN('service-level-metrics'!K9:K17)</f>
        <v>0.16</v>
      </c>
      <c r="T10" s="16">
        <f>AVERAGE('service-level-metrics'!M9:M17)</f>
        <v>1.5555555555555556</v>
      </c>
      <c r="U10" s="16">
        <f>MEDIAN('service-level-metrics'!M9:M17)</f>
        <v>1</v>
      </c>
      <c r="V10" s="36">
        <f>MAX('service-level-metrics'!M9:M17)</f>
        <v>4</v>
      </c>
      <c r="W10" s="46">
        <f>AVERAGE('service-level-metrics'!O9:O17)</f>
        <v>1.2777777777777777</v>
      </c>
      <c r="X10" s="41">
        <f>MEDIAN('service-level-metrics'!O9:O17)</f>
        <v>0.5</v>
      </c>
      <c r="Y10" s="36">
        <f>MAX('service-level-metrics'!O9:O17)</f>
        <v>3.5</v>
      </c>
      <c r="Z10" s="46">
        <f>AVERAGE('service-level-metrics'!Q9:Q17)</f>
        <v>1.2222222222222223</v>
      </c>
      <c r="AA10" s="16">
        <f>MEDIAN('service-level-metrics'!Q9:Q17)</f>
        <v>1</v>
      </c>
      <c r="AB10" s="14">
        <f>MAX('service-level-metrics'!Q9:Q17)</f>
        <v>3</v>
      </c>
    </row>
    <row r="12" spans="1:28" ht="15.75" thickBot="1" x14ac:dyDescent="0.3">
      <c r="A12" s="50" t="s">
        <v>49</v>
      </c>
      <c r="B12" s="30">
        <f t="shared" ref="B12:AB12" si="0">(B10-B9)/B9</f>
        <v>0.2857142857142857</v>
      </c>
      <c r="C12" s="30">
        <f t="shared" si="0"/>
        <v>0.29275929549902152</v>
      </c>
      <c r="D12" s="30">
        <f t="shared" si="0"/>
        <v>5.4794520547945206E-3</v>
      </c>
      <c r="E12" s="30">
        <f t="shared" si="0"/>
        <v>0.11728395061728394</v>
      </c>
      <c r="F12" s="30">
        <f t="shared" si="0"/>
        <v>0.13028764805414553</v>
      </c>
      <c r="G12" s="30">
        <f t="shared" si="0"/>
        <v>0.46875</v>
      </c>
      <c r="H12" s="30">
        <f t="shared" si="0"/>
        <v>0.10156250000000006</v>
      </c>
      <c r="I12" s="30">
        <f t="shared" si="0"/>
        <v>0</v>
      </c>
      <c r="J12" s="30">
        <f t="shared" si="0"/>
        <v>0.33333333333333331</v>
      </c>
      <c r="K12" s="30">
        <f t="shared" si="0"/>
        <v>0.33727259956451489</v>
      </c>
      <c r="L12" s="30">
        <f t="shared" si="0"/>
        <v>-7.2413793103448379E-2</v>
      </c>
      <c r="M12" s="30">
        <f t="shared" si="0"/>
        <v>2.3185053380782921</v>
      </c>
      <c r="N12" s="30">
        <f t="shared" ref="N12" si="1">(N10-N9)/N9</f>
        <v>-2.614379084967311E-3</v>
      </c>
      <c r="O12" s="30">
        <f t="shared" si="0"/>
        <v>-0.04</v>
      </c>
      <c r="P12" s="30">
        <f t="shared" si="0"/>
        <v>7.5268817204301078E-2</v>
      </c>
      <c r="Q12" s="30">
        <f t="shared" si="0"/>
        <v>1.1583011583011421E-2</v>
      </c>
      <c r="R12" s="30">
        <f t="shared" si="0"/>
        <v>0</v>
      </c>
      <c r="S12" s="30">
        <f t="shared" si="0"/>
        <v>0</v>
      </c>
      <c r="T12" s="30">
        <f t="shared" si="0"/>
        <v>-1.0101010101010065E-2</v>
      </c>
      <c r="U12" s="30">
        <f t="shared" si="0"/>
        <v>0</v>
      </c>
      <c r="V12" s="30">
        <f t="shared" si="0"/>
        <v>-0.2</v>
      </c>
      <c r="W12" s="30">
        <f t="shared" si="0"/>
        <v>-0.18686868686868691</v>
      </c>
      <c r="X12" s="30">
        <f t="shared" si="0"/>
        <v>-0.5</v>
      </c>
      <c r="Y12" s="30">
        <f t="shared" si="0"/>
        <v>-0.3</v>
      </c>
      <c r="Z12" s="30">
        <f t="shared" si="0"/>
        <v>-0.22222222222222215</v>
      </c>
      <c r="AA12" s="30">
        <f t="shared" si="0"/>
        <v>0</v>
      </c>
      <c r="AB12" s="30">
        <f t="shared" si="0"/>
        <v>0</v>
      </c>
    </row>
    <row r="13" spans="1:28" ht="64.5" thickTop="1" x14ac:dyDescent="0.25">
      <c r="A13" s="45" t="s">
        <v>36</v>
      </c>
      <c r="B13" s="44"/>
      <c r="C13" s="58"/>
      <c r="D13" s="58"/>
      <c r="E13" s="58"/>
      <c r="F13" s="58"/>
      <c r="G13" s="59"/>
      <c r="H13" s="59"/>
      <c r="I13" s="59"/>
      <c r="J13" s="59"/>
      <c r="K13" s="59"/>
      <c r="L13" s="59"/>
      <c r="M13" s="59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</row>
    <row r="14" spans="1:28" x14ac:dyDescent="0.25">
      <c r="A14" s="43"/>
      <c r="B14" s="4"/>
      <c r="C14" s="4"/>
      <c r="D14" s="4"/>
      <c r="E14" s="4"/>
      <c r="F14" s="4"/>
      <c r="G14" s="9"/>
      <c r="H14" s="9"/>
      <c r="I14" s="9"/>
      <c r="J14" s="4"/>
      <c r="K14" s="9"/>
      <c r="L14" s="9"/>
      <c r="M14" s="4"/>
      <c r="N14" s="4"/>
      <c r="O14" s="4"/>
      <c r="P14" s="4"/>
    </row>
    <row r="15" spans="1:28" x14ac:dyDescent="0.25">
      <c r="A15" s="43"/>
      <c r="B15" s="6"/>
      <c r="C15" s="4"/>
      <c r="D15" s="6"/>
      <c r="E15" s="6"/>
      <c r="F15" s="4"/>
      <c r="G15" s="10"/>
      <c r="H15" s="9"/>
      <c r="I15" s="9"/>
      <c r="J15" s="4"/>
      <c r="K15" s="10"/>
      <c r="L15" s="10"/>
      <c r="M15" s="6"/>
      <c r="N15" s="6"/>
      <c r="O15" s="6"/>
      <c r="P15" s="4"/>
    </row>
    <row r="16" spans="1:28" x14ac:dyDescent="0.25">
      <c r="A16" s="43"/>
      <c r="B16" s="6"/>
      <c r="C16" s="4"/>
      <c r="D16" s="6"/>
      <c r="E16" s="6"/>
      <c r="F16" s="4"/>
      <c r="G16" s="10"/>
      <c r="H16" s="9"/>
      <c r="I16" s="9"/>
      <c r="J16" s="4"/>
      <c r="K16" s="10"/>
      <c r="L16" s="9"/>
      <c r="M16" s="6"/>
      <c r="N16" s="6"/>
      <c r="O16" s="6"/>
      <c r="P16" s="4"/>
    </row>
    <row r="17" spans="1:16" x14ac:dyDescent="0.25">
      <c r="B17" s="6"/>
      <c r="C17" s="6"/>
      <c r="D17" s="6"/>
      <c r="E17" s="6"/>
      <c r="F17" s="6"/>
      <c r="G17" s="6"/>
      <c r="H17" s="6"/>
      <c r="I17" s="6"/>
      <c r="J17" s="6"/>
      <c r="K17" s="10"/>
      <c r="L17" s="10"/>
      <c r="M17" s="4"/>
      <c r="N17" s="4"/>
      <c r="O17" s="4"/>
      <c r="P17" s="4"/>
    </row>
    <row r="19" spans="1:16" x14ac:dyDescent="0.25">
      <c r="A19" t="s">
        <v>43</v>
      </c>
    </row>
    <row r="20" spans="1:16" x14ac:dyDescent="0.25">
      <c r="A20" t="s">
        <v>44</v>
      </c>
    </row>
    <row r="21" spans="1:16" x14ac:dyDescent="0.25">
      <c r="A21" t="s">
        <v>45</v>
      </c>
    </row>
    <row r="22" spans="1:16" x14ac:dyDescent="0.25">
      <c r="A22" t="s">
        <v>46</v>
      </c>
    </row>
    <row r="23" spans="1:16" x14ac:dyDescent="0.25">
      <c r="A23" t="s">
        <v>47</v>
      </c>
    </row>
    <row r="24" spans="1:16" x14ac:dyDescent="0.25">
      <c r="A24" t="s">
        <v>48</v>
      </c>
    </row>
  </sheetData>
  <mergeCells count="28">
    <mergeCell ref="T13:V13"/>
    <mergeCell ref="W13:Y13"/>
    <mergeCell ref="Z13:AB13"/>
    <mergeCell ref="Z5:AB6"/>
    <mergeCell ref="C13:F13"/>
    <mergeCell ref="G13:J13"/>
    <mergeCell ref="K13:M13"/>
    <mergeCell ref="N13:P13"/>
    <mergeCell ref="Q13:S13"/>
    <mergeCell ref="Q5:S6"/>
    <mergeCell ref="T5:V6"/>
    <mergeCell ref="Q7:S7"/>
    <mergeCell ref="T7:V7"/>
    <mergeCell ref="W7:Y7"/>
    <mergeCell ref="Z7:AB7"/>
    <mergeCell ref="W5:Y6"/>
    <mergeCell ref="A7:A8"/>
    <mergeCell ref="A5:A6"/>
    <mergeCell ref="C5:F6"/>
    <mergeCell ref="G5:J6"/>
    <mergeCell ref="K5:M6"/>
    <mergeCell ref="N7:P7"/>
    <mergeCell ref="B5:B6"/>
    <mergeCell ref="C7:F7"/>
    <mergeCell ref="B7:B8"/>
    <mergeCell ref="G7:J7"/>
    <mergeCell ref="K7:M7"/>
    <mergeCell ref="N5:P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2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17.7109375" customWidth="1"/>
    <col min="2" max="17" width="9.7109375" customWidth="1"/>
  </cols>
  <sheetData>
    <row r="1" spans="1:17" ht="22.5" x14ac:dyDescent="0.25">
      <c r="A1" s="7" t="s">
        <v>2</v>
      </c>
      <c r="B1" s="7"/>
      <c r="C1" s="7"/>
      <c r="D1" s="7"/>
    </row>
    <row r="2" spans="1:17" x14ac:dyDescent="0.25">
      <c r="N2" s="54" t="s">
        <v>38</v>
      </c>
      <c r="O2" s="54"/>
    </row>
    <row r="3" spans="1:17" ht="15" customHeight="1" x14ac:dyDescent="0.25">
      <c r="A3" t="s">
        <v>6</v>
      </c>
      <c r="N3" s="54"/>
      <c r="O3" s="54"/>
    </row>
    <row r="4" spans="1:17" x14ac:dyDescent="0.25">
      <c r="A4" t="s">
        <v>5</v>
      </c>
      <c r="N4" s="54"/>
      <c r="O4" s="54"/>
    </row>
    <row r="5" spans="1:17" x14ac:dyDescent="0.25">
      <c r="A5" s="5" t="s">
        <v>26</v>
      </c>
      <c r="N5" s="54"/>
      <c r="O5" s="54"/>
    </row>
    <row r="6" spans="1:17" x14ac:dyDescent="0.25">
      <c r="N6" s="54"/>
      <c r="O6" s="54"/>
    </row>
    <row r="7" spans="1:17" s="2" customFormat="1" ht="18.75" x14ac:dyDescent="0.3">
      <c r="B7" s="61" t="s">
        <v>7</v>
      </c>
      <c r="C7" s="61"/>
      <c r="D7" s="61" t="s">
        <v>19</v>
      </c>
      <c r="E7" s="61"/>
      <c r="F7" s="61" t="s">
        <v>20</v>
      </c>
      <c r="G7" s="61"/>
      <c r="H7" s="61" t="s">
        <v>16</v>
      </c>
      <c r="I7" s="61"/>
      <c r="J7" s="61" t="s">
        <v>21</v>
      </c>
      <c r="K7" s="61"/>
      <c r="L7" s="61" t="s">
        <v>17</v>
      </c>
      <c r="M7" s="61"/>
      <c r="N7" s="61" t="s">
        <v>33</v>
      </c>
      <c r="O7" s="61"/>
      <c r="P7" s="61" t="s">
        <v>18</v>
      </c>
      <c r="Q7" s="61"/>
    </row>
    <row r="8" spans="1:17" ht="19.5" thickBot="1" x14ac:dyDescent="0.35">
      <c r="A8" s="3" t="s">
        <v>3</v>
      </c>
      <c r="B8" s="8" t="s">
        <v>22</v>
      </c>
      <c r="C8" s="8" t="s">
        <v>23</v>
      </c>
      <c r="D8" s="8" t="s">
        <v>22</v>
      </c>
      <c r="E8" s="8" t="s">
        <v>23</v>
      </c>
      <c r="F8" s="8" t="s">
        <v>22</v>
      </c>
      <c r="G8" s="8" t="s">
        <v>23</v>
      </c>
      <c r="H8" s="8" t="s">
        <v>22</v>
      </c>
      <c r="I8" s="8" t="s">
        <v>23</v>
      </c>
      <c r="J8" s="8" t="s">
        <v>22</v>
      </c>
      <c r="K8" s="8" t="s">
        <v>23</v>
      </c>
      <c r="L8" s="8" t="s">
        <v>22</v>
      </c>
      <c r="M8" s="8" t="s">
        <v>23</v>
      </c>
      <c r="N8" s="8" t="s">
        <v>22</v>
      </c>
      <c r="O8" s="8" t="s">
        <v>23</v>
      </c>
      <c r="P8" s="8" t="s">
        <v>22</v>
      </c>
      <c r="Q8" s="8" t="s">
        <v>23</v>
      </c>
    </row>
    <row r="9" spans="1:17" x14ac:dyDescent="0.25">
      <c r="A9" t="s">
        <v>9</v>
      </c>
      <c r="B9" s="4">
        <v>265</v>
      </c>
      <c r="C9" s="4">
        <v>258</v>
      </c>
      <c r="D9" s="4">
        <v>5</v>
      </c>
      <c r="E9" s="4">
        <v>5</v>
      </c>
      <c r="F9" s="9">
        <f>B9/D9</f>
        <v>53</v>
      </c>
      <c r="G9" s="9">
        <f>C9/E9</f>
        <v>51.6</v>
      </c>
      <c r="H9" s="4">
        <v>39</v>
      </c>
      <c r="I9" s="4">
        <v>39</v>
      </c>
      <c r="J9" s="9">
        <v>0.4</v>
      </c>
      <c r="K9" s="9">
        <v>0.4</v>
      </c>
      <c r="L9" s="4">
        <v>0</v>
      </c>
      <c r="M9" s="4">
        <v>0</v>
      </c>
      <c r="N9" s="4">
        <v>0</v>
      </c>
      <c r="O9" s="4">
        <v>0</v>
      </c>
      <c r="P9" s="4">
        <v>1</v>
      </c>
      <c r="Q9" s="4">
        <v>1</v>
      </c>
    </row>
    <row r="10" spans="1:17" x14ac:dyDescent="0.25">
      <c r="A10" t="s">
        <v>10</v>
      </c>
      <c r="B10" s="4">
        <v>324</v>
      </c>
      <c r="C10" s="4">
        <v>460</v>
      </c>
      <c r="D10" s="4">
        <v>6</v>
      </c>
      <c r="E10" s="4">
        <v>6</v>
      </c>
      <c r="F10" s="9">
        <f t="shared" ref="F10:F14" si="0">B10/D10</f>
        <v>54</v>
      </c>
      <c r="G10" s="9">
        <f t="shared" ref="G10:G14" si="1">C10/E10</f>
        <v>76.666666666666671</v>
      </c>
      <c r="H10" s="4">
        <v>50</v>
      </c>
      <c r="I10" s="4">
        <v>50</v>
      </c>
      <c r="J10" s="9">
        <v>0.36</v>
      </c>
      <c r="K10" s="9">
        <v>0.36</v>
      </c>
      <c r="L10" s="4">
        <v>0</v>
      </c>
      <c r="M10" s="4">
        <v>0</v>
      </c>
      <c r="N10" s="4">
        <v>0</v>
      </c>
      <c r="O10" s="4">
        <v>0</v>
      </c>
      <c r="P10" s="4">
        <v>3</v>
      </c>
      <c r="Q10" s="4">
        <v>3</v>
      </c>
    </row>
    <row r="11" spans="1:17" x14ac:dyDescent="0.25">
      <c r="A11" t="s">
        <v>11</v>
      </c>
      <c r="B11" s="4">
        <v>591</v>
      </c>
      <c r="C11" s="4">
        <v>668</v>
      </c>
      <c r="D11" s="4">
        <v>9</v>
      </c>
      <c r="E11" s="4">
        <v>10</v>
      </c>
      <c r="F11" s="9">
        <f t="shared" si="0"/>
        <v>65.666666666666671</v>
      </c>
      <c r="G11" s="9">
        <f t="shared" si="1"/>
        <v>66.8</v>
      </c>
      <c r="H11" s="4">
        <v>93</v>
      </c>
      <c r="I11" s="4">
        <v>100</v>
      </c>
      <c r="J11" s="9">
        <v>0.16</v>
      </c>
      <c r="K11" s="9">
        <v>0.16</v>
      </c>
      <c r="L11" s="4">
        <v>1</v>
      </c>
      <c r="M11" s="4">
        <v>2</v>
      </c>
      <c r="N11" s="4">
        <v>1</v>
      </c>
      <c r="O11" s="4">
        <f>1+M32</f>
        <v>1.5</v>
      </c>
      <c r="P11" s="4">
        <v>2</v>
      </c>
      <c r="Q11" s="4">
        <v>1</v>
      </c>
    </row>
    <row r="12" spans="1:17" x14ac:dyDescent="0.25">
      <c r="A12" t="s">
        <v>13</v>
      </c>
      <c r="B12" s="4">
        <v>445</v>
      </c>
      <c r="C12" s="4">
        <v>290</v>
      </c>
      <c r="D12" s="4">
        <v>5</v>
      </c>
      <c r="E12" s="4">
        <v>5</v>
      </c>
      <c r="F12" s="9">
        <f t="shared" si="0"/>
        <v>89</v>
      </c>
      <c r="G12" s="9">
        <f t="shared" si="1"/>
        <v>58</v>
      </c>
      <c r="H12" s="4">
        <v>65</v>
      </c>
      <c r="I12" s="4">
        <v>43</v>
      </c>
      <c r="J12" s="9">
        <v>0.4</v>
      </c>
      <c r="K12" s="9">
        <v>0.4</v>
      </c>
      <c r="L12" s="4">
        <v>3</v>
      </c>
      <c r="M12" s="4">
        <v>0</v>
      </c>
      <c r="N12" s="4">
        <v>3</v>
      </c>
      <c r="O12" s="4">
        <v>0</v>
      </c>
      <c r="P12" s="4">
        <v>1</v>
      </c>
      <c r="Q12" s="4">
        <v>2</v>
      </c>
    </row>
    <row r="13" spans="1:17" x14ac:dyDescent="0.25">
      <c r="A13" t="s">
        <v>14</v>
      </c>
      <c r="B13" s="4">
        <v>562</v>
      </c>
      <c r="C13" s="4">
        <v>418</v>
      </c>
      <c r="D13" s="4">
        <v>5</v>
      </c>
      <c r="E13" s="4">
        <v>5</v>
      </c>
      <c r="F13" s="9">
        <f t="shared" si="0"/>
        <v>112.4</v>
      </c>
      <c r="G13" s="9">
        <f t="shared" si="1"/>
        <v>83.6</v>
      </c>
      <c r="H13" s="4">
        <v>66</v>
      </c>
      <c r="I13" s="4">
        <v>62</v>
      </c>
      <c r="J13" s="9">
        <v>0.4</v>
      </c>
      <c r="K13" s="9">
        <v>0.4</v>
      </c>
      <c r="L13" s="4">
        <v>2</v>
      </c>
      <c r="M13" s="4">
        <v>1</v>
      </c>
      <c r="N13" s="4">
        <v>2</v>
      </c>
      <c r="O13" s="4">
        <f>M32</f>
        <v>0.5</v>
      </c>
      <c r="P13" s="4">
        <v>1</v>
      </c>
      <c r="Q13" s="4">
        <v>1</v>
      </c>
    </row>
    <row r="14" spans="1:17" x14ac:dyDescent="0.25">
      <c r="A14" t="s">
        <v>8</v>
      </c>
      <c r="B14" s="4">
        <v>201</v>
      </c>
      <c r="C14" s="4">
        <v>319</v>
      </c>
      <c r="D14" s="4">
        <v>2</v>
      </c>
      <c r="E14" s="4">
        <v>3</v>
      </c>
      <c r="F14" s="9">
        <f t="shared" si="0"/>
        <v>100.5</v>
      </c>
      <c r="G14" s="9">
        <f t="shared" si="1"/>
        <v>106.33333333333333</v>
      </c>
      <c r="H14" s="4">
        <v>24</v>
      </c>
      <c r="I14" s="4">
        <v>38</v>
      </c>
      <c r="J14" s="9">
        <v>0.5</v>
      </c>
      <c r="K14" s="9">
        <v>0.5</v>
      </c>
      <c r="L14" s="4">
        <v>0</v>
      </c>
      <c r="M14" s="4">
        <v>1</v>
      </c>
      <c r="N14" s="4">
        <v>0</v>
      </c>
      <c r="O14" s="4">
        <f>M32</f>
        <v>0.5</v>
      </c>
      <c r="P14" s="4">
        <v>3</v>
      </c>
      <c r="Q14" s="4">
        <v>1</v>
      </c>
    </row>
    <row r="15" spans="1:17" x14ac:dyDescent="0.25">
      <c r="A15" t="s">
        <v>12</v>
      </c>
      <c r="B15" s="6" t="s">
        <v>24</v>
      </c>
      <c r="C15" s="4">
        <v>373</v>
      </c>
      <c r="D15" s="6" t="s">
        <v>24</v>
      </c>
      <c r="E15" s="4">
        <v>1</v>
      </c>
      <c r="F15" s="10" t="s">
        <v>24</v>
      </c>
      <c r="G15" s="9">
        <f>C15/E15</f>
        <v>373</v>
      </c>
      <c r="H15" s="6" t="s">
        <v>24</v>
      </c>
      <c r="I15" s="4">
        <v>53</v>
      </c>
      <c r="J15" s="10" t="s">
        <v>24</v>
      </c>
      <c r="K15" s="10" t="s">
        <v>24</v>
      </c>
      <c r="L15" s="6" t="s">
        <v>24</v>
      </c>
      <c r="M15" s="4">
        <v>4</v>
      </c>
      <c r="N15" s="6" t="s">
        <v>24</v>
      </c>
      <c r="O15" s="4">
        <f>3+M32</f>
        <v>3.5</v>
      </c>
      <c r="P15" s="6" t="s">
        <v>24</v>
      </c>
      <c r="Q15" s="4">
        <v>0</v>
      </c>
    </row>
    <row r="16" spans="1:17" x14ac:dyDescent="0.25">
      <c r="A16" t="s">
        <v>15</v>
      </c>
      <c r="B16" s="6" t="s">
        <v>24</v>
      </c>
      <c r="C16" s="4">
        <v>362</v>
      </c>
      <c r="D16" s="6" t="s">
        <v>24</v>
      </c>
      <c r="E16" s="4">
        <v>12</v>
      </c>
      <c r="F16" s="10" t="s">
        <v>24</v>
      </c>
      <c r="G16" s="9">
        <f>C16/E16</f>
        <v>30.166666666666668</v>
      </c>
      <c r="H16" s="6" t="s">
        <v>24</v>
      </c>
      <c r="I16" s="4">
        <v>48</v>
      </c>
      <c r="J16" s="10" t="s">
        <v>24</v>
      </c>
      <c r="K16" s="9">
        <v>0.4</v>
      </c>
      <c r="L16" s="6" t="s">
        <v>24</v>
      </c>
      <c r="M16" s="4">
        <v>3</v>
      </c>
      <c r="N16" s="6" t="s">
        <v>24</v>
      </c>
      <c r="O16" s="4">
        <v>3</v>
      </c>
      <c r="P16" s="6" t="s">
        <v>24</v>
      </c>
      <c r="Q16" s="4">
        <v>2</v>
      </c>
    </row>
    <row r="17" spans="1:17" x14ac:dyDescent="0.25">
      <c r="A17" t="s">
        <v>25</v>
      </c>
      <c r="B17" s="6">
        <v>167</v>
      </c>
      <c r="C17" s="6">
        <v>155</v>
      </c>
      <c r="D17" s="6" t="s">
        <v>24</v>
      </c>
      <c r="E17" s="6" t="s">
        <v>24</v>
      </c>
      <c r="F17" s="6" t="s">
        <v>24</v>
      </c>
      <c r="G17" s="6" t="s">
        <v>24</v>
      </c>
      <c r="H17" s="6">
        <v>3</v>
      </c>
      <c r="I17" s="6">
        <v>3</v>
      </c>
      <c r="J17" s="10" t="s">
        <v>24</v>
      </c>
      <c r="K17" s="10" t="s">
        <v>24</v>
      </c>
      <c r="L17" s="4">
        <v>5</v>
      </c>
      <c r="M17" s="4">
        <v>3</v>
      </c>
      <c r="N17" s="4">
        <v>5</v>
      </c>
      <c r="O17" s="4">
        <f>2+M32</f>
        <v>2.5</v>
      </c>
      <c r="P17" s="4">
        <v>0</v>
      </c>
      <c r="Q17" s="4">
        <v>0</v>
      </c>
    </row>
    <row r="32" spans="1:17" x14ac:dyDescent="0.25">
      <c r="J32" t="s">
        <v>35</v>
      </c>
      <c r="M32">
        <v>0.5</v>
      </c>
    </row>
  </sheetData>
  <autoFilter ref="A8:O8" xr:uid="{00000000-0009-0000-0000-000001000000}"/>
  <mergeCells count="9">
    <mergeCell ref="N7:O7"/>
    <mergeCell ref="J7:K7"/>
    <mergeCell ref="P7:Q7"/>
    <mergeCell ref="N2:O6"/>
    <mergeCell ref="B7:C7"/>
    <mergeCell ref="D7:E7"/>
    <mergeCell ref="F7:G7"/>
    <mergeCell ref="H7:I7"/>
    <mergeCell ref="L7:M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system-level-metrics</vt:lpstr>
      <vt:lpstr>service-level-metrics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2019-04-24T17:09:00Z</dcterms:modified>
</cp:coreProperties>
</file>