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attern List" sheetId="1" r:id="rId1"/>
    <sheet name="MS Applicability" sheetId="2" r:id="rId2"/>
    <sheet name="Charts" sheetId="3" r:id="rId3"/>
  </sheets>
  <definedNames>
    <definedName name="_xlnm._FilterDatabase" localSheetId="1" hidden="1">'MS Applicability'!$J$19:$L$25</definedName>
    <definedName name="_xlnm._FilterDatabase" localSheetId="0" hidden="1">'Pattern List'!$A$1:$F$119</definedName>
  </definedNames>
  <calcPr calcId="152511"/>
</workbook>
</file>

<file path=xl/calcChain.xml><?xml version="1.0" encoding="utf-8"?>
<calcChain xmlns="http://schemas.openxmlformats.org/spreadsheetml/2006/main">
  <c r="P25" i="2" l="1"/>
  <c r="N25" i="2"/>
  <c r="L25" i="2"/>
  <c r="P24" i="2"/>
  <c r="N24" i="2"/>
  <c r="L24" i="2"/>
  <c r="P23" i="2"/>
  <c r="N23" i="2"/>
  <c r="L23" i="2"/>
  <c r="P22" i="2"/>
  <c r="N22" i="2"/>
  <c r="L22" i="2"/>
  <c r="P21" i="2"/>
  <c r="N21" i="2"/>
  <c r="L21" i="2"/>
  <c r="P20" i="2"/>
  <c r="N20" i="2"/>
  <c r="L20" i="2"/>
  <c r="P8" i="2"/>
  <c r="P9" i="2"/>
  <c r="P10" i="2"/>
  <c r="P11" i="2"/>
  <c r="N8" i="2"/>
  <c r="N9" i="2"/>
  <c r="N10" i="2"/>
  <c r="N11" i="2"/>
  <c r="L8" i="2"/>
  <c r="L9" i="2"/>
  <c r="L10" i="2"/>
  <c r="L11" i="2"/>
  <c r="P7" i="2"/>
  <c r="N7" i="2"/>
  <c r="L7" i="2"/>
  <c r="K21" i="2" l="1"/>
  <c r="Q21" i="2" s="1"/>
  <c r="K22" i="2"/>
  <c r="M22" i="2" s="1"/>
  <c r="K23" i="2"/>
  <c r="O23" i="2" s="1"/>
  <c r="K24" i="2"/>
  <c r="Q24" i="2" s="1"/>
  <c r="K25" i="2"/>
  <c r="M25" i="2" s="1"/>
  <c r="K20" i="2"/>
  <c r="Q20" i="2" s="1"/>
  <c r="K11" i="2"/>
  <c r="M11" i="2" s="1"/>
  <c r="K10" i="2"/>
  <c r="Q10" i="2" s="1"/>
  <c r="K9" i="2"/>
  <c r="M9" i="2" s="1"/>
  <c r="K8" i="2"/>
  <c r="Q8" i="2" s="1"/>
  <c r="K7" i="2"/>
  <c r="O7" i="2" s="1"/>
  <c r="G21" i="2"/>
  <c r="G24" i="2"/>
  <c r="G22" i="2"/>
  <c r="G20" i="2"/>
  <c r="G23" i="2"/>
  <c r="G11" i="2"/>
  <c r="G8" i="2"/>
  <c r="G10" i="2"/>
  <c r="G7" i="2"/>
  <c r="G9" i="2"/>
  <c r="C7" i="2"/>
  <c r="C23" i="2"/>
  <c r="C22" i="2"/>
  <c r="C21" i="2"/>
  <c r="C20" i="2"/>
  <c r="C32" i="2" s="1"/>
  <c r="C9" i="2"/>
  <c r="D9" i="2" s="1"/>
  <c r="C8" i="2"/>
  <c r="D8" i="2" s="1"/>
  <c r="C10" i="2"/>
  <c r="D10" i="2" s="1"/>
  <c r="C33" i="2" l="1"/>
  <c r="D21" i="2"/>
  <c r="C34" i="2"/>
  <c r="D34" i="2" s="1"/>
  <c r="D22" i="2"/>
  <c r="C35" i="2"/>
  <c r="D35" i="2" s="1"/>
  <c r="D23" i="2"/>
  <c r="Q25" i="2"/>
  <c r="M21" i="2"/>
  <c r="Q23" i="2"/>
  <c r="Q9" i="2"/>
  <c r="M23" i="2"/>
  <c r="O9" i="2"/>
  <c r="Q7" i="2"/>
  <c r="M10" i="2"/>
  <c r="O20" i="2"/>
  <c r="O25" i="2"/>
  <c r="O8" i="2"/>
  <c r="O10" i="2"/>
  <c r="Q22" i="2"/>
  <c r="O22" i="2"/>
  <c r="O24" i="2"/>
  <c r="M7" i="2"/>
  <c r="M20" i="2"/>
  <c r="M8" i="2"/>
  <c r="O11" i="2"/>
  <c r="Q11" i="2"/>
  <c r="M24" i="2"/>
  <c r="O21" i="2"/>
  <c r="H22" i="2"/>
  <c r="H24" i="2"/>
  <c r="H20" i="2"/>
  <c r="H10" i="2"/>
  <c r="H8" i="2"/>
  <c r="H11" i="2"/>
  <c r="H9" i="2"/>
  <c r="H7" i="2"/>
  <c r="H23" i="2"/>
  <c r="H21" i="2"/>
  <c r="C12" i="2"/>
  <c r="C25" i="2"/>
  <c r="C37" i="2" l="1"/>
  <c r="D33" i="2"/>
</calcChain>
</file>

<file path=xl/sharedStrings.xml><?xml version="1.0" encoding="utf-8"?>
<sst xmlns="http://schemas.openxmlformats.org/spreadsheetml/2006/main" count="675" uniqueCount="188">
  <si>
    <t>Name</t>
  </si>
  <si>
    <t>Category</t>
  </si>
  <si>
    <t>Service Inventory Design Patterns</t>
  </si>
  <si>
    <t>Enterprise Inventory</t>
  </si>
  <si>
    <t>Domain Inventory</t>
  </si>
  <si>
    <t>Subcategory</t>
  </si>
  <si>
    <t>Foundational Inventory Patterns</t>
  </si>
  <si>
    <t>Inventory Endpoint</t>
  </si>
  <si>
    <t>Service Normalization</t>
  </si>
  <si>
    <t>Logic Centralization</t>
  </si>
  <si>
    <t>Service Layers</t>
  </si>
  <si>
    <t>Canonical Protocol</t>
  </si>
  <si>
    <t>Canonical Schema</t>
  </si>
  <si>
    <t>Data Model Transformation</t>
  </si>
  <si>
    <t>Logical Inventory Layer Patterns</t>
  </si>
  <si>
    <t>Utility Abstraction</t>
  </si>
  <si>
    <t>Entity Abstraction</t>
  </si>
  <si>
    <t>Process Abstraction</t>
  </si>
  <si>
    <t>Inventory Centralization Patterns</t>
  </si>
  <si>
    <t>Process Centralization</t>
  </si>
  <si>
    <t>Schema Centralization</t>
  </si>
  <si>
    <t>Policy Centralization</t>
  </si>
  <si>
    <t>Rules Centralization</t>
  </si>
  <si>
    <t>Inventory Implementation Patterns</t>
  </si>
  <si>
    <t>Dual Protocols</t>
  </si>
  <si>
    <t>Canonical Resources</t>
  </si>
  <si>
    <t>State Repository</t>
  </si>
  <si>
    <t>Stateful Service</t>
  </si>
  <si>
    <t>Service Grid</t>
  </si>
  <si>
    <t>Cross-Domain Utility Layer</t>
  </si>
  <si>
    <t>Inventory Governance Patterns</t>
  </si>
  <si>
    <t>Canonical Expression</t>
  </si>
  <si>
    <t>Metadata Centralization</t>
  </si>
  <si>
    <t>Canonical Versioning</t>
  </si>
  <si>
    <t>Service Design Patterns</t>
  </si>
  <si>
    <t>Foundational Service Patterns</t>
  </si>
  <si>
    <t>Functional Decomposition</t>
  </si>
  <si>
    <t>Service Encapsulation</t>
  </si>
  <si>
    <t>Agnostic Context</t>
  </si>
  <si>
    <t>Non-Agnostic Context</t>
  </si>
  <si>
    <t>Agnostic Capability</t>
  </si>
  <si>
    <t>Service Implementation Patterns</t>
  </si>
  <si>
    <t>Service Façade</t>
  </si>
  <si>
    <t>Redundant Implementation</t>
  </si>
  <si>
    <t>Service Data Replication</t>
  </si>
  <si>
    <t>Partial State Deferral</t>
  </si>
  <si>
    <t>UI Mediator</t>
  </si>
  <si>
    <t>Partial Validation</t>
  </si>
  <si>
    <t>Service Security Patterns</t>
  </si>
  <si>
    <t>Exception Shielding</t>
  </si>
  <si>
    <t>Message Screening</t>
  </si>
  <si>
    <t>Trusted Subsystem</t>
  </si>
  <si>
    <t>Service Perimeter Guard</t>
  </si>
  <si>
    <t>Service Contract Design Patterns</t>
  </si>
  <si>
    <t>Decoupled Contract</t>
  </si>
  <si>
    <t>Contract Centralization</t>
  </si>
  <si>
    <t>Contract Denormalization</t>
  </si>
  <si>
    <t>Concurrent Contracts</t>
  </si>
  <si>
    <t>Validation Abstraction</t>
  </si>
  <si>
    <t>Legacy Encapsulation Patterns</t>
  </si>
  <si>
    <t>Legacy Wrapper</t>
  </si>
  <si>
    <t>Multi-Channel Endpoint</t>
  </si>
  <si>
    <t>File Gateway</t>
  </si>
  <si>
    <t>Service Governance Patterns</t>
  </si>
  <si>
    <t>Compatible Change</t>
  </si>
  <si>
    <t>Version Identification</t>
  </si>
  <si>
    <t>Termination Notification</t>
  </si>
  <si>
    <t>Service Refactoring</t>
  </si>
  <si>
    <t>Service Decomposition</t>
  </si>
  <si>
    <t>Proxy Capability</t>
  </si>
  <si>
    <t>Decomposed Capability</t>
  </si>
  <si>
    <t>Distributed Capability</t>
  </si>
  <si>
    <t>Service Composition Design Patterns</t>
  </si>
  <si>
    <t>Capability Composition Patterns</t>
  </si>
  <si>
    <t>Capability Composition</t>
  </si>
  <si>
    <t>Capability Recomposition</t>
  </si>
  <si>
    <t>Service Messaging Patterns</t>
  </si>
  <si>
    <t>Messaging Metadata</t>
  </si>
  <si>
    <t>Service Agent</t>
  </si>
  <si>
    <t>Intermediate Routing</t>
  </si>
  <si>
    <t>State Messaging</t>
  </si>
  <si>
    <t>Service Callback</t>
  </si>
  <si>
    <t>Service Instance Routing</t>
  </si>
  <si>
    <t>Asynchronous Queuing</t>
  </si>
  <si>
    <t>Reliable Messaging</t>
  </si>
  <si>
    <t>Event-Driven Messaging</t>
  </si>
  <si>
    <t>Service Messaging</t>
  </si>
  <si>
    <t>Composition Implementation Patterns</t>
  </si>
  <si>
    <t>Agnostic Sub-Controller</t>
  </si>
  <si>
    <t>Composition Autonomy</t>
  </si>
  <si>
    <t>Atomic Service Transaction</t>
  </si>
  <si>
    <t>Compensating Service Transaction</t>
  </si>
  <si>
    <t>Service Interaction Security Patterns</t>
  </si>
  <si>
    <t>Data Confidentiality</t>
  </si>
  <si>
    <t>Data Origin Authentication</t>
  </si>
  <si>
    <t>Direct Authentication</t>
  </si>
  <si>
    <t>Brokered Authentication</t>
  </si>
  <si>
    <t>Transformation Patterns</t>
  </si>
  <si>
    <t>Data Format Transformation</t>
  </si>
  <si>
    <t>Protocol Bridging</t>
  </si>
  <si>
    <t>Compound Design Patterns</t>
  </si>
  <si>
    <t>Orchestration</t>
  </si>
  <si>
    <t>Enterprise Service Bus</t>
  </si>
  <si>
    <t>Service Broker</t>
  </si>
  <si>
    <t>Canonical Schema Bus</t>
  </si>
  <si>
    <t>Official Endpoint</t>
  </si>
  <si>
    <t>Federated Endpoint Layer</t>
  </si>
  <si>
    <t>Three-Layer Inventory</t>
  </si>
  <si>
    <t>Content Negotiation</t>
  </si>
  <si>
    <t>Endpoint Redirection</t>
  </si>
  <si>
    <t>Entity Linking</t>
  </si>
  <si>
    <t>Idempotent Capability</t>
  </si>
  <si>
    <t>Lightweight Endpoint</t>
  </si>
  <si>
    <t>Reusable Contract</t>
  </si>
  <si>
    <t>Uniform Contract</t>
  </si>
  <si>
    <t>REST-inspired Patterns</t>
  </si>
  <si>
    <t>Source</t>
  </si>
  <si>
    <t>SOA Design Patterns (Erl)</t>
  </si>
  <si>
    <t>SOA with REST (Erl)</t>
  </si>
  <si>
    <t>SOA Patterns (Rotem-Gal-Oz)</t>
  </si>
  <si>
    <t>Service Host</t>
  </si>
  <si>
    <t>Active Service</t>
  </si>
  <si>
    <t>Transactional Service</t>
  </si>
  <si>
    <t>Workflodize</t>
  </si>
  <si>
    <t>Edge Component</t>
  </si>
  <si>
    <t>Decoupled Invocation</t>
  </si>
  <si>
    <t>Parallel Pipelines</t>
  </si>
  <si>
    <t>Gridable Service</t>
  </si>
  <si>
    <t>Service Instance</t>
  </si>
  <si>
    <t>Virtual Endpoint</t>
  </si>
  <si>
    <t>Service Watchdog</t>
  </si>
  <si>
    <t>Secured Message</t>
  </si>
  <si>
    <t>Secured Infrastructure</t>
  </si>
  <si>
    <t>Service Firewall</t>
  </si>
  <si>
    <t>Identity Provider</t>
  </si>
  <si>
    <t>Service Monitor</t>
  </si>
  <si>
    <t>Request/Reply</t>
  </si>
  <si>
    <t>Request/Reaction</t>
  </si>
  <si>
    <t>Inversion of Communications</t>
  </si>
  <si>
    <t>Saga</t>
  </si>
  <si>
    <t>Foundation Structural Patterns</t>
  </si>
  <si>
    <t>Performance, Scalability, and Availability Patterns</t>
  </si>
  <si>
    <t>Security and Manageability Patterns</t>
  </si>
  <si>
    <t>Message Exchange Patterns</t>
  </si>
  <si>
    <t>Service Consumer Patterns</t>
  </si>
  <si>
    <t>Reservation</t>
  </si>
  <si>
    <t>Composite Front End</t>
  </si>
  <si>
    <t>Client/Server/Service</t>
  </si>
  <si>
    <t>Service Integration Patterns</t>
  </si>
  <si>
    <t>Service Bus</t>
  </si>
  <si>
    <t>Aggregated Reporting</t>
  </si>
  <si>
    <t>Applicability to Microservices</t>
  </si>
  <si>
    <t>Applicability to Microservices (y,p,n)</t>
  </si>
  <si>
    <t>Violated MS principle</t>
  </si>
  <si>
    <t>n</t>
  </si>
  <si>
    <t>p</t>
  </si>
  <si>
    <t>Decentralization</t>
  </si>
  <si>
    <t>Decentralization, Single System</t>
  </si>
  <si>
    <t>y</t>
  </si>
  <si>
    <t>Single System</t>
  </si>
  <si>
    <t>Bounded Context</t>
  </si>
  <si>
    <t>Decentralization, Lightweight Communication</t>
  </si>
  <si>
    <t>Lightweight Communication, Single System</t>
  </si>
  <si>
    <t>Bounded Context, Single System</t>
  </si>
  <si>
    <t>Bounded Context, Decentralization, Single System</t>
  </si>
  <si>
    <t>Bounded Context, Decentralization</t>
  </si>
  <si>
    <t>Decentralization, Technological Heterogeneity</t>
  </si>
  <si>
    <t>Violated MS princinples</t>
  </si>
  <si>
    <t>#</t>
  </si>
  <si>
    <t>%</t>
  </si>
  <si>
    <t>Categories</t>
  </si>
  <si>
    <t>Lightweight Communication</t>
  </si>
  <si>
    <t>Technological Heterogeneity</t>
  </si>
  <si>
    <t>Total number of patterns</t>
  </si>
  <si>
    <t>Rotem-Gal-Oz - SOA Patterns</t>
  </si>
  <si>
    <t># patterns</t>
  </si>
  <si>
    <t xml:space="preserve"># </t>
  </si>
  <si>
    <t>fully applicable</t>
  </si>
  <si>
    <t xml:space="preserve">% </t>
  </si>
  <si>
    <t>partially applicable</t>
  </si>
  <si>
    <t>not applicable</t>
  </si>
  <si>
    <t>Fully applicable patterns</t>
  </si>
  <si>
    <t>Partially applicable patterns</t>
  </si>
  <si>
    <t>Not applicable patterns</t>
  </si>
  <si>
    <t>Erl - SOA Design Patterns &amp; SOA w/ REST</t>
  </si>
  <si>
    <t>Combined applicability percentage</t>
  </si>
  <si>
    <t>Total Patterns</t>
  </si>
  <si>
    <t>Decentralization, Single System, Technological Heterogeneity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</si>
</sst>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9" fontId="3" fillId="0" borderId="0" applyFont="0" applyFill="0" applyBorder="0" applyAlignment="0" applyProtection="0"/>
    <xf numFmtId="0" fontId="4" fillId="0" borderId="2" applyNumberFormat="0" applyFill="0" applyAlignment="0" applyProtection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1" xfId="1" applyFont="1" applyAlignment="1">
      <alignment horizontal="left" vertical="center"/>
    </xf>
    <xf numFmtId="0" fontId="1" fillId="0" borderId="1" xfId="1" applyAlignment="1">
      <alignment horizontal="left" vertical="center"/>
    </xf>
    <xf numFmtId="0" fontId="1" fillId="0" borderId="1" xfId="1" applyAlignment="1">
      <alignment horizontal="left"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9" fontId="0" fillId="0" borderId="0" xfId="2" applyFont="1"/>
    <xf numFmtId="0" fontId="4" fillId="0" borderId="2" xfId="3"/>
    <xf numFmtId="0" fontId="0" fillId="0" borderId="0" xfId="2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Heading 1" xfId="3" builtinId="16"/>
    <cellStyle name="Heading 3" xfId="1" builtinId="18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500"/>
              <a:t>SOA Pattern Applicability to Microservices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Fully applicable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Erl</c:v>
              </c:pt>
              <c:pt idx="1">
                <c:v>Rotem-Gal-Oz</c:v>
              </c:pt>
            </c:strLit>
          </c:cat>
          <c:val>
            <c:numRef>
              <c:f>('MS Applicability'!$C$8,'MS Applicability'!$C$21)</c:f>
              <c:numCache>
                <c:formatCode>General</c:formatCode>
                <c:ptCount val="2"/>
                <c:pt idx="0">
                  <c:v>54</c:v>
                </c:pt>
                <c:pt idx="1">
                  <c:v>20</c:v>
                </c:pt>
              </c:numCache>
            </c:numRef>
          </c:val>
        </c:ser>
        <c:ser>
          <c:idx val="1"/>
          <c:order val="1"/>
          <c:tx>
            <c:v>Partially applicable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Erl</c:v>
              </c:pt>
              <c:pt idx="1">
                <c:v>Rotem-Gal-Oz</c:v>
              </c:pt>
            </c:strLit>
          </c:cat>
          <c:val>
            <c:numRef>
              <c:f>('MS Applicability'!$C$9,'MS Applicability'!$C$22)</c:f>
              <c:numCache>
                <c:formatCode>General</c:formatCode>
                <c:ptCount val="2"/>
                <c:pt idx="0">
                  <c:v>26</c:v>
                </c:pt>
                <c:pt idx="1">
                  <c:v>4</c:v>
                </c:pt>
              </c:numCache>
            </c:numRef>
          </c:val>
        </c:ser>
        <c:ser>
          <c:idx val="2"/>
          <c:order val="2"/>
          <c:tx>
            <c:v>Not applicable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('MS Applicability'!$C$10,'MS Applicability'!$C$23)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500159696"/>
        <c:axId val="-661460896"/>
      </c:barChart>
      <c:catAx>
        <c:axId val="-5001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661460896"/>
        <c:crosses val="autoZero"/>
        <c:auto val="1"/>
        <c:lblAlgn val="ctr"/>
        <c:lblOffset val="100"/>
        <c:noMultiLvlLbl val="0"/>
      </c:catAx>
      <c:valAx>
        <c:axId val="-661460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50015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 b="1">
          <a:solidFill>
            <a:sysClr val="windowText" lastClr="000000"/>
          </a:solidFill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500"/>
              <a:t>Violated Microservice Principles of Not Fully Applicable Patterns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Decentralization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('MS Applicability'!$G$7,'MS Applicability'!$G$20)</c:f>
              <c:numCache>
                <c:formatCode>General</c:formatCode>
                <c:ptCount val="2"/>
                <c:pt idx="0">
                  <c:v>28</c:v>
                </c:pt>
                <c:pt idx="1">
                  <c:v>6</c:v>
                </c:pt>
              </c:numCache>
            </c:numRef>
          </c:val>
        </c:ser>
        <c:ser>
          <c:idx val="0"/>
          <c:order val="1"/>
          <c:tx>
            <c:strRef>
              <c:f>'MS Applicability'!$F$8</c:f>
              <c:strCache>
                <c:ptCount val="1"/>
                <c:pt idx="0">
                  <c:v>Single System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Erl</c:v>
              </c:pt>
              <c:pt idx="1">
                <c:v>Rotem-Gal-Oz</c:v>
              </c:pt>
            </c:strLit>
          </c:cat>
          <c:val>
            <c:numRef>
              <c:f>('MS Applicability'!$G$8,'MS Applicability'!$G$24)</c:f>
              <c:numCache>
                <c:formatCode>General</c:formatCode>
                <c:ptCount val="2"/>
                <c:pt idx="0">
                  <c:v>19</c:v>
                </c:pt>
                <c:pt idx="1">
                  <c:v>0</c:v>
                </c:pt>
              </c:numCache>
            </c:numRef>
          </c:val>
        </c:ser>
        <c:ser>
          <c:idx val="1"/>
          <c:order val="2"/>
          <c:tx>
            <c:strRef>
              <c:f>'MS Applicability'!$F$9</c:f>
              <c:strCache>
                <c:ptCount val="1"/>
                <c:pt idx="0">
                  <c:v>Bounded Context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Erl</c:v>
              </c:pt>
              <c:pt idx="1">
                <c:v>Rotem-Gal-Oz</c:v>
              </c:pt>
            </c:strLit>
          </c:cat>
          <c:val>
            <c:numRef>
              <c:f>('MS Applicability'!$G$9,'MS Applicability'!$G$23)</c:f>
              <c:numCache>
                <c:formatCode>General</c:formatCode>
                <c:ptCount val="2"/>
                <c:pt idx="0">
                  <c:v>11</c:v>
                </c:pt>
                <c:pt idx="1">
                  <c:v>0</c:v>
                </c:pt>
              </c:numCache>
            </c:numRef>
          </c:val>
        </c:ser>
        <c:ser>
          <c:idx val="2"/>
          <c:order val="3"/>
          <c:tx>
            <c:strRef>
              <c:f>'MS Applicability'!$F$10</c:f>
              <c:strCache>
                <c:ptCount val="1"/>
                <c:pt idx="0">
                  <c:v>Lightweight Communication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('MS Applicability'!$G$10,'MS Applicability'!$G$21)</c:f>
              <c:numCache>
                <c:formatCode>General</c:formatCode>
                <c:ptCount val="2"/>
                <c:pt idx="0">
                  <c:v>6</c:v>
                </c:pt>
                <c:pt idx="1">
                  <c:v>4</c:v>
                </c:pt>
              </c:numCache>
            </c:numRef>
          </c:val>
        </c:ser>
        <c:ser>
          <c:idx val="4"/>
          <c:order val="4"/>
          <c:tx>
            <c:v>Technological Heterogeneity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('MS Applicability'!$G$11,'MS Applicability'!$G$22)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497491856"/>
        <c:axId val="-497489136"/>
      </c:barChart>
      <c:catAx>
        <c:axId val="-49749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497489136"/>
        <c:crosses val="autoZero"/>
        <c:auto val="1"/>
        <c:lblAlgn val="ctr"/>
        <c:lblOffset val="100"/>
        <c:noMultiLvlLbl val="0"/>
      </c:catAx>
      <c:valAx>
        <c:axId val="-497489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49749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 b="1">
          <a:solidFill>
            <a:schemeClr val="tx1"/>
          </a:solidFill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9523</xdr:colOff>
      <xdr:row>0</xdr:row>
      <xdr:rowOff>166686</xdr:rowOff>
    </xdr:from>
    <xdr:to>
      <xdr:col>11</xdr:col>
      <xdr:colOff>428624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600074</xdr:colOff>
      <xdr:row>20</xdr:row>
      <xdr:rowOff>190499</xdr:rowOff>
    </xdr:from>
    <xdr:to>
      <xdr:col>11</xdr:col>
      <xdr:colOff>409575</xdr:colOff>
      <xdr:row>40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tabSelected="1" workbookViewId="0">
      <pane xSplit="1" topLeftCell="B1" activePane="topRight" state="frozen"/>
      <selection pane="topRight" activeCell="F4" sqref="F4"/>
    </sheetView>
  </sheetViews>
  <sheetFormatPr defaultColWidth="9.140625" defaultRowHeight="15" x14ac:dyDescent="0.25"/>
  <cols>
    <col min="1" max="1" width="31.85546875" style="3" bestFit="1" customWidth="1"/>
    <col min="2" max="2" width="27.42578125" style="7" bestFit="1" customWidth="1"/>
    <col min="3" max="3" width="34.28515625" style="2" bestFit="1" customWidth="1"/>
    <col min="4" max="4" width="35.85546875" style="1" bestFit="1" customWidth="1"/>
    <col min="5" max="5" width="36.5703125" style="8" bestFit="1" customWidth="1"/>
    <col min="6" max="6" width="27.5703125" style="2" bestFit="1" customWidth="1"/>
    <col min="7" max="16384" width="9.140625" style="2"/>
  </cols>
  <sheetData>
    <row r="1" spans="1:6" s="6" customFormat="1" ht="15.75" thickBot="1" x14ac:dyDescent="0.3">
      <c r="A1" s="4" t="s">
        <v>0</v>
      </c>
      <c r="B1" s="4" t="s">
        <v>116</v>
      </c>
      <c r="C1" s="6" t="s">
        <v>1</v>
      </c>
      <c r="D1" s="5" t="s">
        <v>5</v>
      </c>
      <c r="E1" s="5" t="s">
        <v>152</v>
      </c>
      <c r="F1" s="5" t="s">
        <v>153</v>
      </c>
    </row>
    <row r="2" spans="1:6" ht="45" x14ac:dyDescent="0.25">
      <c r="A2" s="3" t="s">
        <v>3</v>
      </c>
      <c r="B2" s="7" t="s">
        <v>117</v>
      </c>
      <c r="C2" s="2" t="s">
        <v>2</v>
      </c>
      <c r="D2" s="1" t="s">
        <v>6</v>
      </c>
      <c r="E2" s="8" t="s">
        <v>154</v>
      </c>
      <c r="F2" s="2" t="s">
        <v>187</v>
      </c>
    </row>
    <row r="3" spans="1:6" ht="45" x14ac:dyDescent="0.25">
      <c r="A3" s="3" t="s">
        <v>4</v>
      </c>
      <c r="B3" s="7" t="s">
        <v>117</v>
      </c>
      <c r="C3" s="2" t="s">
        <v>2</v>
      </c>
      <c r="D3" s="1" t="s">
        <v>6</v>
      </c>
      <c r="E3" s="8" t="s">
        <v>155</v>
      </c>
      <c r="F3" s="2" t="s">
        <v>187</v>
      </c>
    </row>
    <row r="4" spans="1:6" x14ac:dyDescent="0.25">
      <c r="A4" s="3" t="s">
        <v>8</v>
      </c>
      <c r="B4" s="7" t="s">
        <v>117</v>
      </c>
      <c r="C4" s="2" t="s">
        <v>2</v>
      </c>
      <c r="D4" s="1" t="s">
        <v>6</v>
      </c>
      <c r="E4" s="8" t="s">
        <v>155</v>
      </c>
      <c r="F4" s="2" t="s">
        <v>156</v>
      </c>
    </row>
    <row r="5" spans="1:6" x14ac:dyDescent="0.25">
      <c r="A5" s="3" t="s">
        <v>9</v>
      </c>
      <c r="B5" s="7" t="s">
        <v>117</v>
      </c>
      <c r="C5" s="2" t="s">
        <v>2</v>
      </c>
      <c r="D5" s="1" t="s">
        <v>6</v>
      </c>
      <c r="E5" s="8" t="s">
        <v>155</v>
      </c>
      <c r="F5" s="2" t="s">
        <v>156</v>
      </c>
    </row>
    <row r="6" spans="1:6" ht="30" x14ac:dyDescent="0.25">
      <c r="A6" s="3" t="s">
        <v>10</v>
      </c>
      <c r="B6" s="7" t="s">
        <v>117</v>
      </c>
      <c r="C6" s="2" t="s">
        <v>2</v>
      </c>
      <c r="D6" s="1" t="s">
        <v>6</v>
      </c>
      <c r="E6" s="8" t="s">
        <v>155</v>
      </c>
      <c r="F6" s="2" t="s">
        <v>165</v>
      </c>
    </row>
    <row r="7" spans="1:6" x14ac:dyDescent="0.25">
      <c r="A7" s="3" t="s">
        <v>11</v>
      </c>
      <c r="B7" s="7" t="s">
        <v>117</v>
      </c>
      <c r="C7" s="2" t="s">
        <v>2</v>
      </c>
      <c r="D7" s="1" t="s">
        <v>6</v>
      </c>
      <c r="E7" s="8" t="s">
        <v>158</v>
      </c>
    </row>
    <row r="8" spans="1:6" x14ac:dyDescent="0.25">
      <c r="A8" s="3" t="s">
        <v>12</v>
      </c>
      <c r="B8" s="7" t="s">
        <v>117</v>
      </c>
      <c r="C8" s="2" t="s">
        <v>2</v>
      </c>
      <c r="D8" s="1" t="s">
        <v>6</v>
      </c>
      <c r="E8" s="8" t="s">
        <v>158</v>
      </c>
    </row>
    <row r="9" spans="1:6" x14ac:dyDescent="0.25">
      <c r="A9" s="3" t="s">
        <v>15</v>
      </c>
      <c r="B9" s="7" t="s">
        <v>117</v>
      </c>
      <c r="C9" s="2" t="s">
        <v>2</v>
      </c>
      <c r="D9" s="1" t="s">
        <v>14</v>
      </c>
      <c r="E9" s="8" t="s">
        <v>158</v>
      </c>
    </row>
    <row r="10" spans="1:6" x14ac:dyDescent="0.25">
      <c r="A10" s="3" t="s">
        <v>16</v>
      </c>
      <c r="B10" s="7" t="s">
        <v>117</v>
      </c>
      <c r="C10" s="2" t="s">
        <v>2</v>
      </c>
      <c r="D10" s="1" t="s">
        <v>14</v>
      </c>
      <c r="E10" s="8" t="s">
        <v>158</v>
      </c>
    </row>
    <row r="11" spans="1:6" x14ac:dyDescent="0.25">
      <c r="A11" s="3" t="s">
        <v>17</v>
      </c>
      <c r="B11" s="7" t="s">
        <v>117</v>
      </c>
      <c r="C11" s="2" t="s">
        <v>2</v>
      </c>
      <c r="D11" s="1" t="s">
        <v>14</v>
      </c>
      <c r="E11" s="8" t="s">
        <v>155</v>
      </c>
      <c r="F11" s="2" t="s">
        <v>156</v>
      </c>
    </row>
    <row r="12" spans="1:6" x14ac:dyDescent="0.25">
      <c r="A12" s="3" t="s">
        <v>19</v>
      </c>
      <c r="B12" s="7" t="s">
        <v>117</v>
      </c>
      <c r="C12" s="2" t="s">
        <v>2</v>
      </c>
      <c r="D12" s="1" t="s">
        <v>18</v>
      </c>
      <c r="E12" s="8" t="s">
        <v>154</v>
      </c>
      <c r="F12" s="2" t="s">
        <v>156</v>
      </c>
    </row>
    <row r="13" spans="1:6" x14ac:dyDescent="0.25">
      <c r="A13" s="3" t="s">
        <v>20</v>
      </c>
      <c r="B13" s="7" t="s">
        <v>117</v>
      </c>
      <c r="C13" s="2" t="s">
        <v>2</v>
      </c>
      <c r="D13" s="1" t="s">
        <v>18</v>
      </c>
      <c r="E13" s="8" t="s">
        <v>154</v>
      </c>
      <c r="F13" s="2" t="s">
        <v>156</v>
      </c>
    </row>
    <row r="14" spans="1:6" x14ac:dyDescent="0.25">
      <c r="A14" s="3" t="s">
        <v>21</v>
      </c>
      <c r="B14" s="7" t="s">
        <v>117</v>
      </c>
      <c r="C14" s="2" t="s">
        <v>2</v>
      </c>
      <c r="D14" s="1" t="s">
        <v>18</v>
      </c>
      <c r="E14" s="8" t="s">
        <v>154</v>
      </c>
      <c r="F14" s="2" t="s">
        <v>156</v>
      </c>
    </row>
    <row r="15" spans="1:6" x14ac:dyDescent="0.25">
      <c r="A15" s="3" t="s">
        <v>22</v>
      </c>
      <c r="B15" s="7" t="s">
        <v>117</v>
      </c>
      <c r="C15" s="2" t="s">
        <v>2</v>
      </c>
      <c r="D15" s="1" t="s">
        <v>18</v>
      </c>
      <c r="E15" s="8" t="s">
        <v>154</v>
      </c>
      <c r="F15" s="2" t="s">
        <v>156</v>
      </c>
    </row>
    <row r="16" spans="1:6" x14ac:dyDescent="0.25">
      <c r="A16" s="3" t="s">
        <v>24</v>
      </c>
      <c r="B16" s="7" t="s">
        <v>117</v>
      </c>
      <c r="C16" s="2" t="s">
        <v>2</v>
      </c>
      <c r="D16" s="1" t="s">
        <v>23</v>
      </c>
      <c r="E16" s="8" t="s">
        <v>158</v>
      </c>
    </row>
    <row r="17" spans="1:6" x14ac:dyDescent="0.25">
      <c r="A17" s="3" t="s">
        <v>25</v>
      </c>
      <c r="B17" s="7" t="s">
        <v>117</v>
      </c>
      <c r="C17" s="2" t="s">
        <v>2</v>
      </c>
      <c r="D17" s="1" t="s">
        <v>23</v>
      </c>
      <c r="E17" s="8" t="s">
        <v>158</v>
      </c>
    </row>
    <row r="18" spans="1:6" x14ac:dyDescent="0.25">
      <c r="A18" s="3" t="s">
        <v>26</v>
      </c>
      <c r="B18" s="7" t="s">
        <v>117</v>
      </c>
      <c r="C18" s="2" t="s">
        <v>2</v>
      </c>
      <c r="D18" s="1" t="s">
        <v>23</v>
      </c>
      <c r="E18" s="8" t="s">
        <v>155</v>
      </c>
      <c r="F18" s="2" t="s">
        <v>156</v>
      </c>
    </row>
    <row r="19" spans="1:6" x14ac:dyDescent="0.25">
      <c r="A19" s="3" t="s">
        <v>27</v>
      </c>
      <c r="B19" s="7" t="s">
        <v>117</v>
      </c>
      <c r="C19" s="2" t="s">
        <v>2</v>
      </c>
      <c r="D19" s="1" t="s">
        <v>23</v>
      </c>
      <c r="E19" s="8" t="s">
        <v>158</v>
      </c>
    </row>
    <row r="20" spans="1:6" ht="30" x14ac:dyDescent="0.25">
      <c r="A20" s="3" t="s">
        <v>28</v>
      </c>
      <c r="B20" s="7" t="s">
        <v>117</v>
      </c>
      <c r="C20" s="2" t="s">
        <v>2</v>
      </c>
      <c r="D20" s="1" t="s">
        <v>23</v>
      </c>
      <c r="E20" s="8" t="s">
        <v>155</v>
      </c>
      <c r="F20" s="2" t="s">
        <v>157</v>
      </c>
    </row>
    <row r="21" spans="1:6" ht="45" x14ac:dyDescent="0.25">
      <c r="A21" s="3" t="s">
        <v>7</v>
      </c>
      <c r="B21" s="7" t="s">
        <v>117</v>
      </c>
      <c r="C21" s="2" t="s">
        <v>2</v>
      </c>
      <c r="D21" s="1" t="s">
        <v>23</v>
      </c>
      <c r="E21" s="8" t="s">
        <v>155</v>
      </c>
      <c r="F21" s="2" t="s">
        <v>164</v>
      </c>
    </row>
    <row r="22" spans="1:6" ht="45" x14ac:dyDescent="0.25">
      <c r="A22" s="3" t="s">
        <v>29</v>
      </c>
      <c r="B22" s="7" t="s">
        <v>117</v>
      </c>
      <c r="C22" s="2" t="s">
        <v>2</v>
      </c>
      <c r="D22" s="1" t="s">
        <v>23</v>
      </c>
      <c r="E22" s="8" t="s">
        <v>155</v>
      </c>
      <c r="F22" s="2" t="s">
        <v>164</v>
      </c>
    </row>
    <row r="23" spans="1:6" x14ac:dyDescent="0.25">
      <c r="A23" s="3" t="s">
        <v>31</v>
      </c>
      <c r="B23" s="7" t="s">
        <v>117</v>
      </c>
      <c r="C23" s="2" t="s">
        <v>2</v>
      </c>
      <c r="D23" s="1" t="s">
        <v>30</v>
      </c>
      <c r="E23" s="8" t="s">
        <v>158</v>
      </c>
    </row>
    <row r="24" spans="1:6" x14ac:dyDescent="0.25">
      <c r="A24" s="3" t="s">
        <v>32</v>
      </c>
      <c r="B24" s="7" t="s">
        <v>117</v>
      </c>
      <c r="C24" s="2" t="s">
        <v>2</v>
      </c>
      <c r="D24" s="1" t="s">
        <v>30</v>
      </c>
      <c r="E24" s="8" t="s">
        <v>158</v>
      </c>
    </row>
    <row r="25" spans="1:6" x14ac:dyDescent="0.25">
      <c r="A25" s="3" t="s">
        <v>33</v>
      </c>
      <c r="B25" s="7" t="s">
        <v>117</v>
      </c>
      <c r="C25" s="2" t="s">
        <v>2</v>
      </c>
      <c r="D25" s="1" t="s">
        <v>30</v>
      </c>
      <c r="E25" s="8" t="s">
        <v>158</v>
      </c>
    </row>
    <row r="26" spans="1:6" x14ac:dyDescent="0.25">
      <c r="A26" s="3" t="s">
        <v>36</v>
      </c>
      <c r="B26" s="7" t="s">
        <v>117</v>
      </c>
      <c r="C26" s="2" t="s">
        <v>34</v>
      </c>
      <c r="D26" s="1" t="s">
        <v>35</v>
      </c>
      <c r="E26" s="8" t="s">
        <v>158</v>
      </c>
    </row>
    <row r="27" spans="1:6" x14ac:dyDescent="0.25">
      <c r="A27" s="3" t="s">
        <v>37</v>
      </c>
      <c r="B27" s="7" t="s">
        <v>117</v>
      </c>
      <c r="C27" s="2" t="s">
        <v>34</v>
      </c>
      <c r="D27" s="1" t="s">
        <v>35</v>
      </c>
      <c r="E27" s="8" t="s">
        <v>158</v>
      </c>
    </row>
    <row r="28" spans="1:6" ht="30" x14ac:dyDescent="0.25">
      <c r="A28" s="3" t="s">
        <v>38</v>
      </c>
      <c r="B28" s="7" t="s">
        <v>117</v>
      </c>
      <c r="C28" s="2" t="s">
        <v>34</v>
      </c>
      <c r="D28" s="1" t="s">
        <v>35</v>
      </c>
      <c r="E28" s="8" t="s">
        <v>155</v>
      </c>
      <c r="F28" s="2" t="s">
        <v>163</v>
      </c>
    </row>
    <row r="29" spans="1:6" x14ac:dyDescent="0.25">
      <c r="A29" s="3" t="s">
        <v>39</v>
      </c>
      <c r="B29" s="7" t="s">
        <v>117</v>
      </c>
      <c r="C29" s="2" t="s">
        <v>34</v>
      </c>
      <c r="D29" s="1" t="s">
        <v>35</v>
      </c>
      <c r="E29" s="8" t="s">
        <v>158</v>
      </c>
    </row>
    <row r="30" spans="1:6" ht="30" x14ac:dyDescent="0.25">
      <c r="A30" s="3" t="s">
        <v>40</v>
      </c>
      <c r="B30" s="7" t="s">
        <v>117</v>
      </c>
      <c r="C30" s="2" t="s">
        <v>34</v>
      </c>
      <c r="D30" s="1" t="s">
        <v>35</v>
      </c>
      <c r="E30" s="8" t="s">
        <v>154</v>
      </c>
      <c r="F30" s="2" t="s">
        <v>163</v>
      </c>
    </row>
    <row r="31" spans="1:6" x14ac:dyDescent="0.25">
      <c r="A31" s="3" t="s">
        <v>42</v>
      </c>
      <c r="B31" s="7" t="s">
        <v>117</v>
      </c>
      <c r="C31" s="2" t="s">
        <v>34</v>
      </c>
      <c r="D31" s="1" t="s">
        <v>41</v>
      </c>
      <c r="E31" s="8" t="s">
        <v>158</v>
      </c>
    </row>
    <row r="32" spans="1:6" x14ac:dyDescent="0.25">
      <c r="A32" s="3" t="s">
        <v>43</v>
      </c>
      <c r="B32" s="7" t="s">
        <v>117</v>
      </c>
      <c r="C32" s="2" t="s">
        <v>34</v>
      </c>
      <c r="D32" s="1" t="s">
        <v>41</v>
      </c>
      <c r="E32" s="8" t="s">
        <v>158</v>
      </c>
    </row>
    <row r="33" spans="1:6" x14ac:dyDescent="0.25">
      <c r="A33" s="3" t="s">
        <v>44</v>
      </c>
      <c r="B33" s="7" t="s">
        <v>117</v>
      </c>
      <c r="C33" s="2" t="s">
        <v>34</v>
      </c>
      <c r="D33" s="1" t="s">
        <v>41</v>
      </c>
      <c r="E33" s="8" t="s">
        <v>158</v>
      </c>
    </row>
    <row r="34" spans="1:6" x14ac:dyDescent="0.25">
      <c r="A34" s="3" t="s">
        <v>45</v>
      </c>
      <c r="B34" s="7" t="s">
        <v>117</v>
      </c>
      <c r="C34" s="2" t="s">
        <v>34</v>
      </c>
      <c r="D34" s="1" t="s">
        <v>41</v>
      </c>
      <c r="E34" s="8" t="s">
        <v>155</v>
      </c>
      <c r="F34" s="2" t="s">
        <v>156</v>
      </c>
    </row>
    <row r="35" spans="1:6" x14ac:dyDescent="0.25">
      <c r="A35" s="3" t="s">
        <v>47</v>
      </c>
      <c r="B35" s="7" t="s">
        <v>117</v>
      </c>
      <c r="C35" s="2" t="s">
        <v>34</v>
      </c>
      <c r="D35" s="1" t="s">
        <v>41</v>
      </c>
      <c r="E35" s="8" t="s">
        <v>158</v>
      </c>
    </row>
    <row r="36" spans="1:6" x14ac:dyDescent="0.25">
      <c r="A36" s="3" t="s">
        <v>46</v>
      </c>
      <c r="B36" s="7" t="s">
        <v>117</v>
      </c>
      <c r="C36" s="2" t="s">
        <v>34</v>
      </c>
      <c r="D36" s="1" t="s">
        <v>41</v>
      </c>
      <c r="E36" s="8" t="s">
        <v>158</v>
      </c>
    </row>
    <row r="37" spans="1:6" x14ac:dyDescent="0.25">
      <c r="A37" s="3" t="s">
        <v>49</v>
      </c>
      <c r="B37" s="7" t="s">
        <v>117</v>
      </c>
      <c r="C37" s="2" t="s">
        <v>34</v>
      </c>
      <c r="D37" s="1" t="s">
        <v>48</v>
      </c>
      <c r="E37" s="8" t="s">
        <v>158</v>
      </c>
    </row>
    <row r="38" spans="1:6" x14ac:dyDescent="0.25">
      <c r="A38" s="3" t="s">
        <v>50</v>
      </c>
      <c r="B38" s="7" t="s">
        <v>117</v>
      </c>
      <c r="C38" s="2" t="s">
        <v>34</v>
      </c>
      <c r="D38" s="1" t="s">
        <v>48</v>
      </c>
      <c r="E38" s="8" t="s">
        <v>158</v>
      </c>
    </row>
    <row r="39" spans="1:6" x14ac:dyDescent="0.25">
      <c r="A39" s="3" t="s">
        <v>51</v>
      </c>
      <c r="B39" s="7" t="s">
        <v>117</v>
      </c>
      <c r="C39" s="2" t="s">
        <v>34</v>
      </c>
      <c r="D39" s="1" t="s">
        <v>48</v>
      </c>
      <c r="E39" s="8" t="s">
        <v>158</v>
      </c>
    </row>
    <row r="40" spans="1:6" x14ac:dyDescent="0.25">
      <c r="A40" s="3" t="s">
        <v>52</v>
      </c>
      <c r="B40" s="7" t="s">
        <v>117</v>
      </c>
      <c r="C40" s="2" t="s">
        <v>34</v>
      </c>
      <c r="D40" s="1" t="s">
        <v>48</v>
      </c>
      <c r="E40" s="8" t="s">
        <v>158</v>
      </c>
    </row>
    <row r="41" spans="1:6" x14ac:dyDescent="0.25">
      <c r="A41" s="3" t="s">
        <v>54</v>
      </c>
      <c r="B41" s="7" t="s">
        <v>117</v>
      </c>
      <c r="C41" s="2" t="s">
        <v>34</v>
      </c>
      <c r="D41" s="1" t="s">
        <v>53</v>
      </c>
      <c r="E41" s="8" t="s">
        <v>158</v>
      </c>
    </row>
    <row r="42" spans="1:6" x14ac:dyDescent="0.25">
      <c r="A42" s="3" t="s">
        <v>55</v>
      </c>
      <c r="B42" s="7" t="s">
        <v>117</v>
      </c>
      <c r="C42" s="2" t="s">
        <v>34</v>
      </c>
      <c r="D42" s="1" t="s">
        <v>53</v>
      </c>
      <c r="E42" s="8" t="s">
        <v>158</v>
      </c>
    </row>
    <row r="43" spans="1:6" ht="30" x14ac:dyDescent="0.25">
      <c r="A43" s="3" t="s">
        <v>56</v>
      </c>
      <c r="B43" s="7" t="s">
        <v>117</v>
      </c>
      <c r="C43" s="2" t="s">
        <v>34</v>
      </c>
      <c r="D43" s="1" t="s">
        <v>53</v>
      </c>
      <c r="E43" s="8" t="s">
        <v>155</v>
      </c>
      <c r="F43" s="2" t="s">
        <v>157</v>
      </c>
    </row>
    <row r="44" spans="1:6" x14ac:dyDescent="0.25">
      <c r="A44" s="3" t="s">
        <v>57</v>
      </c>
      <c r="B44" s="7" t="s">
        <v>117</v>
      </c>
      <c r="C44" s="2" t="s">
        <v>34</v>
      </c>
      <c r="D44" s="1" t="s">
        <v>53</v>
      </c>
      <c r="E44" s="8" t="s">
        <v>158</v>
      </c>
    </row>
    <row r="45" spans="1:6" x14ac:dyDescent="0.25">
      <c r="A45" s="3" t="s">
        <v>58</v>
      </c>
      <c r="B45" s="7" t="s">
        <v>117</v>
      </c>
      <c r="C45" s="2" t="s">
        <v>34</v>
      </c>
      <c r="D45" s="1" t="s">
        <v>53</v>
      </c>
      <c r="E45" s="8" t="s">
        <v>158</v>
      </c>
    </row>
    <row r="46" spans="1:6" x14ac:dyDescent="0.25">
      <c r="A46" s="3" t="s">
        <v>60</v>
      </c>
      <c r="B46" s="7" t="s">
        <v>117</v>
      </c>
      <c r="C46" s="2" t="s">
        <v>34</v>
      </c>
      <c r="D46" s="1" t="s">
        <v>59</v>
      </c>
      <c r="E46" s="8" t="s">
        <v>155</v>
      </c>
      <c r="F46" s="2" t="s">
        <v>159</v>
      </c>
    </row>
    <row r="47" spans="1:6" x14ac:dyDescent="0.25">
      <c r="A47" s="3" t="s">
        <v>61</v>
      </c>
      <c r="B47" s="7" t="s">
        <v>117</v>
      </c>
      <c r="C47" s="2" t="s">
        <v>34</v>
      </c>
      <c r="D47" s="1" t="s">
        <v>59</v>
      </c>
      <c r="E47" s="8" t="s">
        <v>158</v>
      </c>
    </row>
    <row r="48" spans="1:6" x14ac:dyDescent="0.25">
      <c r="A48" s="3" t="s">
        <v>62</v>
      </c>
      <c r="B48" s="7" t="s">
        <v>117</v>
      </c>
      <c r="C48" s="2" t="s">
        <v>34</v>
      </c>
      <c r="D48" s="1" t="s">
        <v>59</v>
      </c>
      <c r="E48" s="8" t="s">
        <v>155</v>
      </c>
      <c r="F48" s="2" t="s">
        <v>159</v>
      </c>
    </row>
    <row r="49" spans="1:6" x14ac:dyDescent="0.25">
      <c r="A49" s="3" t="s">
        <v>64</v>
      </c>
      <c r="B49" s="7" t="s">
        <v>117</v>
      </c>
      <c r="C49" s="2" t="s">
        <v>34</v>
      </c>
      <c r="D49" s="1" t="s">
        <v>63</v>
      </c>
      <c r="E49" s="8" t="s">
        <v>158</v>
      </c>
    </row>
    <row r="50" spans="1:6" x14ac:dyDescent="0.25">
      <c r="A50" s="3" t="s">
        <v>65</v>
      </c>
      <c r="B50" s="7" t="s">
        <v>117</v>
      </c>
      <c r="C50" s="2" t="s">
        <v>34</v>
      </c>
      <c r="D50" s="1" t="s">
        <v>63</v>
      </c>
      <c r="E50" s="8" t="s">
        <v>158</v>
      </c>
    </row>
    <row r="51" spans="1:6" ht="30" x14ac:dyDescent="0.25">
      <c r="A51" s="3" t="s">
        <v>66</v>
      </c>
      <c r="B51" s="7" t="s">
        <v>117</v>
      </c>
      <c r="C51" s="2" t="s">
        <v>34</v>
      </c>
      <c r="D51" s="1" t="s">
        <v>63</v>
      </c>
      <c r="E51" s="8" t="s">
        <v>155</v>
      </c>
      <c r="F51" s="2" t="s">
        <v>157</v>
      </c>
    </row>
    <row r="52" spans="1:6" x14ac:dyDescent="0.25">
      <c r="A52" s="3" t="s">
        <v>67</v>
      </c>
      <c r="B52" s="7" t="s">
        <v>117</v>
      </c>
      <c r="C52" s="2" t="s">
        <v>34</v>
      </c>
      <c r="D52" s="1" t="s">
        <v>63</v>
      </c>
      <c r="E52" s="8" t="s">
        <v>158</v>
      </c>
    </row>
    <row r="53" spans="1:6" x14ac:dyDescent="0.25">
      <c r="A53" s="3" t="s">
        <v>68</v>
      </c>
      <c r="B53" s="7" t="s">
        <v>117</v>
      </c>
      <c r="C53" s="2" t="s">
        <v>34</v>
      </c>
      <c r="D53" s="1" t="s">
        <v>63</v>
      </c>
      <c r="E53" s="8" t="s">
        <v>158</v>
      </c>
    </row>
    <row r="54" spans="1:6" x14ac:dyDescent="0.25">
      <c r="A54" s="3" t="s">
        <v>69</v>
      </c>
      <c r="B54" s="7" t="s">
        <v>117</v>
      </c>
      <c r="C54" s="2" t="s">
        <v>34</v>
      </c>
      <c r="D54" s="1" t="s">
        <v>63</v>
      </c>
      <c r="E54" s="8" t="s">
        <v>158</v>
      </c>
    </row>
    <row r="55" spans="1:6" x14ac:dyDescent="0.25">
      <c r="A55" s="3" t="s">
        <v>70</v>
      </c>
      <c r="B55" s="7" t="s">
        <v>117</v>
      </c>
      <c r="C55" s="2" t="s">
        <v>34</v>
      </c>
      <c r="D55" s="1" t="s">
        <v>63</v>
      </c>
      <c r="E55" s="8" t="s">
        <v>155</v>
      </c>
      <c r="F55" s="2" t="s">
        <v>160</v>
      </c>
    </row>
    <row r="56" spans="1:6" x14ac:dyDescent="0.25">
      <c r="A56" s="3" t="s">
        <v>71</v>
      </c>
      <c r="B56" s="7" t="s">
        <v>117</v>
      </c>
      <c r="C56" s="2" t="s">
        <v>34</v>
      </c>
      <c r="D56" s="1" t="s">
        <v>63</v>
      </c>
      <c r="E56" s="8" t="s">
        <v>155</v>
      </c>
      <c r="F56" s="2" t="s">
        <v>160</v>
      </c>
    </row>
    <row r="57" spans="1:6" ht="30" x14ac:dyDescent="0.25">
      <c r="A57" s="3" t="s">
        <v>74</v>
      </c>
      <c r="B57" s="7" t="s">
        <v>117</v>
      </c>
      <c r="C57" s="2" t="s">
        <v>72</v>
      </c>
      <c r="D57" s="1" t="s">
        <v>73</v>
      </c>
      <c r="E57" s="8" t="s">
        <v>155</v>
      </c>
      <c r="F57" s="2" t="s">
        <v>165</v>
      </c>
    </row>
    <row r="58" spans="1:6" ht="45" x14ac:dyDescent="0.25">
      <c r="A58" s="3" t="s">
        <v>75</v>
      </c>
      <c r="B58" s="7" t="s">
        <v>117</v>
      </c>
      <c r="C58" s="2" t="s">
        <v>72</v>
      </c>
      <c r="D58" s="1" t="s">
        <v>73</v>
      </c>
      <c r="E58" s="8" t="s">
        <v>154</v>
      </c>
      <c r="F58" s="2" t="s">
        <v>164</v>
      </c>
    </row>
    <row r="59" spans="1:6" x14ac:dyDescent="0.25">
      <c r="A59" s="3" t="s">
        <v>86</v>
      </c>
      <c r="B59" s="7" t="s">
        <v>117</v>
      </c>
      <c r="C59" s="2" t="s">
        <v>72</v>
      </c>
      <c r="D59" s="1" t="s">
        <v>76</v>
      </c>
      <c r="E59" s="8" t="s">
        <v>158</v>
      </c>
    </row>
    <row r="60" spans="1:6" x14ac:dyDescent="0.25">
      <c r="A60" s="3" t="s">
        <v>77</v>
      </c>
      <c r="B60" s="7" t="s">
        <v>117</v>
      </c>
      <c r="C60" s="2" t="s">
        <v>72</v>
      </c>
      <c r="D60" s="1" t="s">
        <v>76</v>
      </c>
      <c r="E60" s="8" t="s">
        <v>158</v>
      </c>
    </row>
    <row r="61" spans="1:6" x14ac:dyDescent="0.25">
      <c r="A61" s="3" t="s">
        <v>78</v>
      </c>
      <c r="B61" s="7" t="s">
        <v>117</v>
      </c>
      <c r="C61" s="2" t="s">
        <v>72</v>
      </c>
      <c r="D61" s="1" t="s">
        <v>76</v>
      </c>
      <c r="E61" s="8" t="s">
        <v>158</v>
      </c>
    </row>
    <row r="62" spans="1:6" ht="30" x14ac:dyDescent="0.25">
      <c r="A62" s="3" t="s">
        <v>79</v>
      </c>
      <c r="B62" s="7" t="s">
        <v>117</v>
      </c>
      <c r="C62" s="2" t="s">
        <v>72</v>
      </c>
      <c r="D62" s="1" t="s">
        <v>76</v>
      </c>
      <c r="E62" s="8" t="s">
        <v>155</v>
      </c>
      <c r="F62" s="2" t="s">
        <v>161</v>
      </c>
    </row>
    <row r="63" spans="1:6" x14ac:dyDescent="0.25">
      <c r="A63" s="3" t="s">
        <v>80</v>
      </c>
      <c r="B63" s="7" t="s">
        <v>117</v>
      </c>
      <c r="C63" s="2" t="s">
        <v>72</v>
      </c>
      <c r="D63" s="1" t="s">
        <v>76</v>
      </c>
      <c r="E63" s="8" t="s">
        <v>158</v>
      </c>
    </row>
    <row r="64" spans="1:6" x14ac:dyDescent="0.25">
      <c r="A64" s="3" t="s">
        <v>81</v>
      </c>
      <c r="B64" s="7" t="s">
        <v>117</v>
      </c>
      <c r="C64" s="2" t="s">
        <v>72</v>
      </c>
      <c r="D64" s="1" t="s">
        <v>76</v>
      </c>
      <c r="E64" s="8" t="s">
        <v>158</v>
      </c>
    </row>
    <row r="65" spans="1:6" x14ac:dyDescent="0.25">
      <c r="A65" s="3" t="s">
        <v>82</v>
      </c>
      <c r="B65" s="7" t="s">
        <v>117</v>
      </c>
      <c r="C65" s="2" t="s">
        <v>72</v>
      </c>
      <c r="D65" s="1" t="s">
        <v>76</v>
      </c>
      <c r="E65" s="8" t="s">
        <v>158</v>
      </c>
    </row>
    <row r="66" spans="1:6" x14ac:dyDescent="0.25">
      <c r="A66" s="3" t="s">
        <v>83</v>
      </c>
      <c r="B66" s="7" t="s">
        <v>117</v>
      </c>
      <c r="C66" s="2" t="s">
        <v>72</v>
      </c>
      <c r="D66" s="1" t="s">
        <v>76</v>
      </c>
      <c r="E66" s="8" t="s">
        <v>158</v>
      </c>
    </row>
    <row r="67" spans="1:6" x14ac:dyDescent="0.25">
      <c r="A67" s="3" t="s">
        <v>84</v>
      </c>
      <c r="B67" s="7" t="s">
        <v>117</v>
      </c>
      <c r="C67" s="2" t="s">
        <v>72</v>
      </c>
      <c r="D67" s="1" t="s">
        <v>76</v>
      </c>
      <c r="E67" s="8" t="s">
        <v>158</v>
      </c>
    </row>
    <row r="68" spans="1:6" x14ac:dyDescent="0.25">
      <c r="A68" s="3" t="s">
        <v>85</v>
      </c>
      <c r="B68" s="7" t="s">
        <v>117</v>
      </c>
      <c r="C68" s="2" t="s">
        <v>72</v>
      </c>
      <c r="D68" s="1" t="s">
        <v>76</v>
      </c>
      <c r="E68" s="8" t="s">
        <v>158</v>
      </c>
    </row>
    <row r="69" spans="1:6" ht="30" x14ac:dyDescent="0.25">
      <c r="A69" s="3" t="s">
        <v>88</v>
      </c>
      <c r="B69" s="7" t="s">
        <v>117</v>
      </c>
      <c r="C69" s="2" t="s">
        <v>72</v>
      </c>
      <c r="D69" s="1" t="s">
        <v>87</v>
      </c>
      <c r="E69" s="8" t="s">
        <v>154</v>
      </c>
      <c r="F69" s="2" t="s">
        <v>163</v>
      </c>
    </row>
    <row r="70" spans="1:6" x14ac:dyDescent="0.25">
      <c r="A70" s="3" t="s">
        <v>89</v>
      </c>
      <c r="B70" s="7" t="s">
        <v>117</v>
      </c>
      <c r="C70" s="2" t="s">
        <v>72</v>
      </c>
      <c r="D70" s="1" t="s">
        <v>87</v>
      </c>
      <c r="E70" s="8" t="s">
        <v>158</v>
      </c>
    </row>
    <row r="71" spans="1:6" ht="30" x14ac:dyDescent="0.25">
      <c r="A71" s="3" t="s">
        <v>90</v>
      </c>
      <c r="B71" s="7" t="s">
        <v>117</v>
      </c>
      <c r="C71" s="2" t="s">
        <v>72</v>
      </c>
      <c r="D71" s="1" t="s">
        <v>87</v>
      </c>
      <c r="E71" s="8" t="s">
        <v>154</v>
      </c>
      <c r="F71" s="2" t="s">
        <v>161</v>
      </c>
    </row>
    <row r="72" spans="1:6" x14ac:dyDescent="0.25">
      <c r="A72" s="3" t="s">
        <v>91</v>
      </c>
      <c r="B72" s="7" t="s">
        <v>117</v>
      </c>
      <c r="C72" s="2" t="s">
        <v>72</v>
      </c>
      <c r="D72" s="1" t="s">
        <v>87</v>
      </c>
      <c r="E72" s="8" t="s">
        <v>158</v>
      </c>
    </row>
    <row r="73" spans="1:6" x14ac:dyDescent="0.25">
      <c r="A73" s="3" t="s">
        <v>93</v>
      </c>
      <c r="B73" s="7" t="s">
        <v>117</v>
      </c>
      <c r="C73" s="2" t="s">
        <v>72</v>
      </c>
      <c r="D73" s="1" t="s">
        <v>92</v>
      </c>
      <c r="E73" s="8" t="s">
        <v>158</v>
      </c>
    </row>
    <row r="74" spans="1:6" x14ac:dyDescent="0.25">
      <c r="A74" s="3" t="s">
        <v>94</v>
      </c>
      <c r="B74" s="7" t="s">
        <v>117</v>
      </c>
      <c r="C74" s="2" t="s">
        <v>72</v>
      </c>
      <c r="D74" s="1" t="s">
        <v>92</v>
      </c>
      <c r="E74" s="8" t="s">
        <v>158</v>
      </c>
    </row>
    <row r="75" spans="1:6" x14ac:dyDescent="0.25">
      <c r="A75" s="3" t="s">
        <v>95</v>
      </c>
      <c r="B75" s="7" t="s">
        <v>117</v>
      </c>
      <c r="C75" s="2" t="s">
        <v>72</v>
      </c>
      <c r="D75" s="1" t="s">
        <v>92</v>
      </c>
      <c r="E75" s="8" t="s">
        <v>158</v>
      </c>
    </row>
    <row r="76" spans="1:6" x14ac:dyDescent="0.25">
      <c r="A76" s="3" t="s">
        <v>96</v>
      </c>
      <c r="B76" s="7" t="s">
        <v>117</v>
      </c>
      <c r="C76" s="2" t="s">
        <v>72</v>
      </c>
      <c r="D76" s="1" t="s">
        <v>92</v>
      </c>
      <c r="E76" s="8" t="s">
        <v>158</v>
      </c>
    </row>
    <row r="77" spans="1:6" x14ac:dyDescent="0.25">
      <c r="A77" s="3" t="s">
        <v>13</v>
      </c>
      <c r="B77" s="7" t="s">
        <v>117</v>
      </c>
      <c r="C77" s="2" t="s">
        <v>72</v>
      </c>
      <c r="D77" s="1" t="s">
        <v>97</v>
      </c>
      <c r="E77" s="8" t="s">
        <v>155</v>
      </c>
      <c r="F77" s="2" t="s">
        <v>159</v>
      </c>
    </row>
    <row r="78" spans="1:6" x14ac:dyDescent="0.25">
      <c r="A78" s="3" t="s">
        <v>98</v>
      </c>
      <c r="B78" s="7" t="s">
        <v>117</v>
      </c>
      <c r="C78" s="2" t="s">
        <v>72</v>
      </c>
      <c r="D78" s="1" t="s">
        <v>97</v>
      </c>
      <c r="E78" s="8" t="s">
        <v>155</v>
      </c>
      <c r="F78" s="2" t="s">
        <v>159</v>
      </c>
    </row>
    <row r="79" spans="1:6" ht="30" x14ac:dyDescent="0.25">
      <c r="A79" s="3" t="s">
        <v>99</v>
      </c>
      <c r="B79" s="7" t="s">
        <v>117</v>
      </c>
      <c r="C79" s="2" t="s">
        <v>72</v>
      </c>
      <c r="D79" s="1" t="s">
        <v>97</v>
      </c>
      <c r="E79" s="8" t="s">
        <v>155</v>
      </c>
      <c r="F79" s="2" t="s">
        <v>162</v>
      </c>
    </row>
    <row r="80" spans="1:6" x14ac:dyDescent="0.25">
      <c r="A80" s="3" t="s">
        <v>101</v>
      </c>
      <c r="B80" s="7" t="s">
        <v>117</v>
      </c>
      <c r="C80" s="1" t="s">
        <v>100</v>
      </c>
      <c r="E80" s="8" t="s">
        <v>154</v>
      </c>
      <c r="F80" s="2" t="s">
        <v>156</v>
      </c>
    </row>
    <row r="81" spans="1:6" ht="30" x14ac:dyDescent="0.25">
      <c r="A81" s="3" t="s">
        <v>102</v>
      </c>
      <c r="B81" s="7" t="s">
        <v>117</v>
      </c>
      <c r="C81" s="1" t="s">
        <v>100</v>
      </c>
      <c r="E81" s="8" t="s">
        <v>154</v>
      </c>
      <c r="F81" s="2" t="s">
        <v>161</v>
      </c>
    </row>
    <row r="82" spans="1:6" ht="30" x14ac:dyDescent="0.25">
      <c r="A82" s="3" t="s">
        <v>103</v>
      </c>
      <c r="B82" s="7" t="s">
        <v>117</v>
      </c>
      <c r="C82" s="1" t="s">
        <v>100</v>
      </c>
      <c r="E82" s="8" t="s">
        <v>155</v>
      </c>
      <c r="F82" s="2" t="s">
        <v>161</v>
      </c>
    </row>
    <row r="83" spans="1:6" ht="30" x14ac:dyDescent="0.25">
      <c r="A83" s="3" t="s">
        <v>104</v>
      </c>
      <c r="B83" s="7" t="s">
        <v>117</v>
      </c>
      <c r="C83" s="1" t="s">
        <v>100</v>
      </c>
      <c r="E83" s="8" t="s">
        <v>154</v>
      </c>
      <c r="F83" s="2" t="s">
        <v>161</v>
      </c>
    </row>
    <row r="84" spans="1:6" ht="30" x14ac:dyDescent="0.25">
      <c r="A84" s="3" t="s">
        <v>105</v>
      </c>
      <c r="B84" s="7" t="s">
        <v>117</v>
      </c>
      <c r="C84" s="1" t="s">
        <v>100</v>
      </c>
      <c r="E84" s="8" t="s">
        <v>155</v>
      </c>
      <c r="F84" s="2" t="s">
        <v>157</v>
      </c>
    </row>
    <row r="85" spans="1:6" ht="30" x14ac:dyDescent="0.25">
      <c r="A85" s="3" t="s">
        <v>106</v>
      </c>
      <c r="B85" s="7" t="s">
        <v>117</v>
      </c>
      <c r="C85" s="1" t="s">
        <v>100</v>
      </c>
      <c r="E85" s="8" t="s">
        <v>155</v>
      </c>
      <c r="F85" s="2" t="s">
        <v>157</v>
      </c>
    </row>
    <row r="86" spans="1:6" ht="45" x14ac:dyDescent="0.25">
      <c r="A86" s="3" t="s">
        <v>107</v>
      </c>
      <c r="B86" s="7" t="s">
        <v>117</v>
      </c>
      <c r="C86" s="1" t="s">
        <v>100</v>
      </c>
      <c r="E86" s="8" t="s">
        <v>155</v>
      </c>
      <c r="F86" s="2" t="s">
        <v>164</v>
      </c>
    </row>
    <row r="87" spans="1:6" x14ac:dyDescent="0.25">
      <c r="A87" s="3" t="s">
        <v>108</v>
      </c>
      <c r="B87" s="7" t="s">
        <v>118</v>
      </c>
      <c r="C87" s="2" t="s">
        <v>115</v>
      </c>
      <c r="E87" s="8" t="s">
        <v>158</v>
      </c>
    </row>
    <row r="88" spans="1:6" x14ac:dyDescent="0.25">
      <c r="A88" s="3" t="s">
        <v>109</v>
      </c>
      <c r="B88" s="7" t="s">
        <v>118</v>
      </c>
      <c r="C88" s="2" t="s">
        <v>115</v>
      </c>
      <c r="E88" s="8" t="s">
        <v>158</v>
      </c>
    </row>
    <row r="89" spans="1:6" x14ac:dyDescent="0.25">
      <c r="A89" s="3" t="s">
        <v>110</v>
      </c>
      <c r="B89" s="7" t="s">
        <v>118</v>
      </c>
      <c r="C89" s="2" t="s">
        <v>115</v>
      </c>
      <c r="E89" s="8" t="s">
        <v>158</v>
      </c>
    </row>
    <row r="90" spans="1:6" x14ac:dyDescent="0.25">
      <c r="A90" s="3" t="s">
        <v>111</v>
      </c>
      <c r="B90" s="7" t="s">
        <v>118</v>
      </c>
      <c r="C90" s="2" t="s">
        <v>115</v>
      </c>
      <c r="E90" s="8" t="s">
        <v>158</v>
      </c>
    </row>
    <row r="91" spans="1:6" x14ac:dyDescent="0.25">
      <c r="A91" s="3" t="s">
        <v>112</v>
      </c>
      <c r="B91" s="7" t="s">
        <v>118</v>
      </c>
      <c r="C91" s="2" t="s">
        <v>115</v>
      </c>
      <c r="E91" s="8" t="s">
        <v>158</v>
      </c>
    </row>
    <row r="92" spans="1:6" x14ac:dyDescent="0.25">
      <c r="A92" s="3" t="s">
        <v>113</v>
      </c>
      <c r="B92" s="7" t="s">
        <v>118</v>
      </c>
      <c r="C92" s="2" t="s">
        <v>115</v>
      </c>
      <c r="E92" s="8" t="s">
        <v>158</v>
      </c>
    </row>
    <row r="93" spans="1:6" x14ac:dyDescent="0.25">
      <c r="A93" s="3" t="s">
        <v>114</v>
      </c>
      <c r="B93" s="7" t="s">
        <v>118</v>
      </c>
      <c r="C93" s="2" t="s">
        <v>115</v>
      </c>
      <c r="D93" s="1" t="s">
        <v>100</v>
      </c>
      <c r="E93" s="8" t="s">
        <v>158</v>
      </c>
    </row>
    <row r="94" spans="1:6" ht="30" x14ac:dyDescent="0.25">
      <c r="A94" s="3" t="s">
        <v>120</v>
      </c>
      <c r="B94" s="7" t="s">
        <v>119</v>
      </c>
      <c r="C94" s="2" t="s">
        <v>140</v>
      </c>
      <c r="E94" s="8" t="s">
        <v>155</v>
      </c>
      <c r="F94" s="2" t="s">
        <v>166</v>
      </c>
    </row>
    <row r="95" spans="1:6" x14ac:dyDescent="0.25">
      <c r="A95" s="3" t="s">
        <v>121</v>
      </c>
      <c r="B95" s="7" t="s">
        <v>119</v>
      </c>
      <c r="C95" s="2" t="s">
        <v>140</v>
      </c>
      <c r="E95" s="8" t="s">
        <v>158</v>
      </c>
    </row>
    <row r="96" spans="1:6" x14ac:dyDescent="0.25">
      <c r="A96" s="3" t="s">
        <v>122</v>
      </c>
      <c r="B96" s="7" t="s">
        <v>119</v>
      </c>
      <c r="C96" s="2" t="s">
        <v>140</v>
      </c>
      <c r="E96" s="8" t="s">
        <v>158</v>
      </c>
    </row>
    <row r="97" spans="1:6" ht="30" x14ac:dyDescent="0.25">
      <c r="A97" s="3" t="s">
        <v>123</v>
      </c>
      <c r="B97" s="7" t="s">
        <v>119</v>
      </c>
      <c r="C97" s="2" t="s">
        <v>140</v>
      </c>
      <c r="E97" s="8" t="s">
        <v>154</v>
      </c>
      <c r="F97" s="2" t="s">
        <v>161</v>
      </c>
    </row>
    <row r="98" spans="1:6" x14ac:dyDescent="0.25">
      <c r="A98" s="3" t="s">
        <v>124</v>
      </c>
      <c r="B98" s="7" t="s">
        <v>119</v>
      </c>
      <c r="C98" s="2" t="s">
        <v>140</v>
      </c>
      <c r="E98" s="8" t="s">
        <v>158</v>
      </c>
    </row>
    <row r="99" spans="1:6" ht="30" x14ac:dyDescent="0.25">
      <c r="A99" s="3" t="s">
        <v>125</v>
      </c>
      <c r="B99" s="7" t="s">
        <v>119</v>
      </c>
      <c r="C99" s="2" t="s">
        <v>141</v>
      </c>
      <c r="E99" s="8" t="s">
        <v>158</v>
      </c>
    </row>
    <row r="100" spans="1:6" ht="30" x14ac:dyDescent="0.25">
      <c r="A100" s="3" t="s">
        <v>126</v>
      </c>
      <c r="B100" s="7" t="s">
        <v>119</v>
      </c>
      <c r="C100" s="2" t="s">
        <v>141</v>
      </c>
      <c r="E100" s="8" t="s">
        <v>158</v>
      </c>
    </row>
    <row r="101" spans="1:6" ht="30" x14ac:dyDescent="0.25">
      <c r="A101" s="3" t="s">
        <v>127</v>
      </c>
      <c r="B101" s="7" t="s">
        <v>119</v>
      </c>
      <c r="C101" s="2" t="s">
        <v>141</v>
      </c>
      <c r="E101" s="8" t="s">
        <v>155</v>
      </c>
      <c r="F101" s="2" t="s">
        <v>161</v>
      </c>
    </row>
    <row r="102" spans="1:6" ht="30" x14ac:dyDescent="0.25">
      <c r="A102" s="3" t="s">
        <v>128</v>
      </c>
      <c r="B102" s="7" t="s">
        <v>119</v>
      </c>
      <c r="C102" s="2" t="s">
        <v>141</v>
      </c>
      <c r="E102" s="8" t="s">
        <v>158</v>
      </c>
    </row>
    <row r="103" spans="1:6" ht="30" x14ac:dyDescent="0.25">
      <c r="A103" s="3" t="s">
        <v>129</v>
      </c>
      <c r="B103" s="7" t="s">
        <v>119</v>
      </c>
      <c r="C103" s="2" t="s">
        <v>141</v>
      </c>
      <c r="E103" s="8" t="s">
        <v>158</v>
      </c>
    </row>
    <row r="104" spans="1:6" ht="30" x14ac:dyDescent="0.25">
      <c r="A104" s="3" t="s">
        <v>130</v>
      </c>
      <c r="B104" s="7" t="s">
        <v>119</v>
      </c>
      <c r="C104" s="2" t="s">
        <v>141</v>
      </c>
      <c r="E104" s="8" t="s">
        <v>158</v>
      </c>
    </row>
    <row r="105" spans="1:6" x14ac:dyDescent="0.25">
      <c r="A105" s="3" t="s">
        <v>131</v>
      </c>
      <c r="B105" s="7" t="s">
        <v>119</v>
      </c>
      <c r="C105" s="2" t="s">
        <v>142</v>
      </c>
      <c r="E105" s="8" t="s">
        <v>158</v>
      </c>
    </row>
    <row r="106" spans="1:6" ht="30" x14ac:dyDescent="0.25">
      <c r="A106" s="3" t="s">
        <v>132</v>
      </c>
      <c r="B106" s="7" t="s">
        <v>119</v>
      </c>
      <c r="C106" s="2" t="s">
        <v>142</v>
      </c>
      <c r="E106" s="8" t="s">
        <v>155</v>
      </c>
      <c r="F106" s="2" t="s">
        <v>161</v>
      </c>
    </row>
    <row r="107" spans="1:6" x14ac:dyDescent="0.25">
      <c r="A107" s="3" t="s">
        <v>133</v>
      </c>
      <c r="B107" s="7" t="s">
        <v>119</v>
      </c>
      <c r="C107" s="2" t="s">
        <v>142</v>
      </c>
      <c r="E107" s="8" t="s">
        <v>158</v>
      </c>
    </row>
    <row r="108" spans="1:6" x14ac:dyDescent="0.25">
      <c r="A108" s="3" t="s">
        <v>134</v>
      </c>
      <c r="B108" s="7" t="s">
        <v>119</v>
      </c>
      <c r="C108" s="2" t="s">
        <v>142</v>
      </c>
      <c r="E108" s="8" t="s">
        <v>158</v>
      </c>
    </row>
    <row r="109" spans="1:6" x14ac:dyDescent="0.25">
      <c r="A109" s="3" t="s">
        <v>135</v>
      </c>
      <c r="B109" s="7" t="s">
        <v>119</v>
      </c>
      <c r="C109" s="2" t="s">
        <v>142</v>
      </c>
      <c r="E109" s="8" t="s">
        <v>158</v>
      </c>
    </row>
    <row r="110" spans="1:6" x14ac:dyDescent="0.25">
      <c r="A110" s="3" t="s">
        <v>136</v>
      </c>
      <c r="B110" s="7" t="s">
        <v>119</v>
      </c>
      <c r="C110" s="2" t="s">
        <v>143</v>
      </c>
      <c r="E110" s="8" t="s">
        <v>158</v>
      </c>
    </row>
    <row r="111" spans="1:6" x14ac:dyDescent="0.25">
      <c r="A111" s="3" t="s">
        <v>137</v>
      </c>
      <c r="B111" s="7" t="s">
        <v>119</v>
      </c>
      <c r="C111" s="2" t="s">
        <v>143</v>
      </c>
      <c r="E111" s="8" t="s">
        <v>158</v>
      </c>
    </row>
    <row r="112" spans="1:6" x14ac:dyDescent="0.25">
      <c r="A112" s="3" t="s">
        <v>138</v>
      </c>
      <c r="B112" s="7" t="s">
        <v>119</v>
      </c>
      <c r="C112" s="2" t="s">
        <v>143</v>
      </c>
      <c r="E112" s="8" t="s">
        <v>158</v>
      </c>
    </row>
    <row r="113" spans="1:6" x14ac:dyDescent="0.25">
      <c r="A113" s="3" t="s">
        <v>139</v>
      </c>
      <c r="B113" s="7" t="s">
        <v>119</v>
      </c>
      <c r="C113" s="2" t="s">
        <v>143</v>
      </c>
      <c r="E113" s="8" t="s">
        <v>158</v>
      </c>
    </row>
    <row r="114" spans="1:6" x14ac:dyDescent="0.25">
      <c r="A114" s="3" t="s">
        <v>145</v>
      </c>
      <c r="B114" s="7" t="s">
        <v>119</v>
      </c>
      <c r="C114" s="2" t="s">
        <v>144</v>
      </c>
      <c r="E114" s="8" t="s">
        <v>158</v>
      </c>
    </row>
    <row r="115" spans="1:6" x14ac:dyDescent="0.25">
      <c r="A115" s="3" t="s">
        <v>146</v>
      </c>
      <c r="B115" s="7" t="s">
        <v>119</v>
      </c>
      <c r="C115" s="2" t="s">
        <v>144</v>
      </c>
      <c r="E115" s="8" t="s">
        <v>158</v>
      </c>
    </row>
    <row r="116" spans="1:6" x14ac:dyDescent="0.25">
      <c r="A116" s="3" t="s">
        <v>147</v>
      </c>
      <c r="B116" s="7" t="s">
        <v>119</v>
      </c>
      <c r="C116" s="2" t="s">
        <v>144</v>
      </c>
      <c r="E116" s="8" t="s">
        <v>158</v>
      </c>
    </row>
    <row r="117" spans="1:6" ht="30" x14ac:dyDescent="0.25">
      <c r="A117" s="3" t="s">
        <v>149</v>
      </c>
      <c r="B117" s="7" t="s">
        <v>119</v>
      </c>
      <c r="C117" s="2" t="s">
        <v>148</v>
      </c>
      <c r="E117" s="8" t="s">
        <v>155</v>
      </c>
      <c r="F117" s="2" t="s">
        <v>161</v>
      </c>
    </row>
    <row r="118" spans="1:6" x14ac:dyDescent="0.25">
      <c r="A118" s="3" t="s">
        <v>101</v>
      </c>
      <c r="B118" s="7" t="s">
        <v>119</v>
      </c>
      <c r="C118" s="2" t="s">
        <v>148</v>
      </c>
      <c r="E118" s="8" t="s">
        <v>154</v>
      </c>
      <c r="F118" s="2" t="s">
        <v>156</v>
      </c>
    </row>
    <row r="119" spans="1:6" x14ac:dyDescent="0.25">
      <c r="A119" s="3" t="s">
        <v>150</v>
      </c>
      <c r="B119" s="7" t="s">
        <v>119</v>
      </c>
      <c r="C119" s="2" t="s">
        <v>148</v>
      </c>
      <c r="E119" s="8" t="s">
        <v>158</v>
      </c>
    </row>
  </sheetData>
  <autoFilter ref="A1:F11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7"/>
  <sheetViews>
    <sheetView workbookViewId="0">
      <selection activeCell="F33" sqref="F33"/>
    </sheetView>
  </sheetViews>
  <sheetFormatPr defaultRowHeight="15" x14ac:dyDescent="0.25"/>
  <cols>
    <col min="2" max="2" width="37.28515625" bestFit="1" customWidth="1"/>
    <col min="3" max="4" width="9.28515625" customWidth="1"/>
    <col min="6" max="6" width="27" bestFit="1" customWidth="1"/>
    <col min="7" max="8" width="9.28515625" customWidth="1"/>
    <col min="10" max="10" width="46.28515625" bestFit="1" customWidth="1"/>
    <col min="11" max="11" width="9.85546875" bestFit="1" customWidth="1"/>
    <col min="12" max="17" width="9.28515625" customWidth="1"/>
  </cols>
  <sheetData>
    <row r="2" spans="2:17" ht="20.25" thickBot="1" x14ac:dyDescent="0.35">
      <c r="B2" s="11" t="s">
        <v>151</v>
      </c>
    </row>
    <row r="3" spans="2:17" ht="15.75" thickTop="1" x14ac:dyDescent="0.25"/>
    <row r="5" spans="2:17" x14ac:dyDescent="0.25">
      <c r="L5" s="15" t="s">
        <v>177</v>
      </c>
      <c r="M5" s="15"/>
      <c r="N5" s="15" t="s">
        <v>179</v>
      </c>
      <c r="O5" s="15"/>
      <c r="P5" s="15" t="s">
        <v>180</v>
      </c>
      <c r="Q5" s="15"/>
    </row>
    <row r="6" spans="2:17" s="9" customFormat="1" x14ac:dyDescent="0.25">
      <c r="B6" s="9" t="s">
        <v>184</v>
      </c>
      <c r="C6" s="13" t="s">
        <v>168</v>
      </c>
      <c r="D6" s="13" t="s">
        <v>169</v>
      </c>
      <c r="F6" s="9" t="s">
        <v>167</v>
      </c>
      <c r="G6" s="13" t="s">
        <v>168</v>
      </c>
      <c r="H6" s="13" t="s">
        <v>169</v>
      </c>
      <c r="J6" s="9" t="s">
        <v>170</v>
      </c>
      <c r="K6" s="13" t="s">
        <v>175</v>
      </c>
      <c r="L6" s="13" t="s">
        <v>176</v>
      </c>
      <c r="M6" s="13" t="s">
        <v>178</v>
      </c>
      <c r="N6" s="13" t="s">
        <v>176</v>
      </c>
      <c r="O6" s="13" t="s">
        <v>169</v>
      </c>
      <c r="P6" s="13" t="s">
        <v>176</v>
      </c>
      <c r="Q6" s="13" t="s">
        <v>169</v>
      </c>
    </row>
    <row r="7" spans="2:17" x14ac:dyDescent="0.25">
      <c r="B7" t="s">
        <v>173</v>
      </c>
      <c r="C7">
        <f>COUNTA('Pattern List'!B2:B93)</f>
        <v>92</v>
      </c>
      <c r="F7" t="s">
        <v>156</v>
      </c>
      <c r="G7">
        <f>COUNTIF('Pattern List'!F$1:F$93, "*"&amp;F7&amp;"*")</f>
        <v>28</v>
      </c>
      <c r="H7" s="10">
        <f>G7/SUM(G$7:G$11)</f>
        <v>0.42424242424242425</v>
      </c>
      <c r="J7" s="1" t="s">
        <v>2</v>
      </c>
      <c r="K7" s="1">
        <f>COUNTIF('Pattern List'!C:C, 'MS Applicability'!J7)</f>
        <v>24</v>
      </c>
      <c r="L7">
        <f>COUNTIFS('Pattern List'!C:C, 'MS Applicability'!J7, 'Pattern List'!E:E, "y")</f>
        <v>10</v>
      </c>
      <c r="M7" s="10">
        <f>L7/K7</f>
        <v>0.41666666666666669</v>
      </c>
      <c r="N7">
        <f>COUNTIFS('Pattern List'!C:C, 'MS Applicability'!J7, 'Pattern List'!E:E, "p")</f>
        <v>9</v>
      </c>
      <c r="O7" s="10">
        <f>N7/K7</f>
        <v>0.375</v>
      </c>
      <c r="P7" s="12">
        <f>COUNTIFS('Pattern List'!C:C, 'MS Applicability'!J7, 'Pattern List'!E:E, "n")</f>
        <v>5</v>
      </c>
      <c r="Q7" s="10">
        <f>P7/K7</f>
        <v>0.20833333333333334</v>
      </c>
    </row>
    <row r="8" spans="2:17" x14ac:dyDescent="0.25">
      <c r="B8" t="s">
        <v>181</v>
      </c>
      <c r="C8">
        <f>COUNTIF('Pattern List'!E1:E93, "y")</f>
        <v>54</v>
      </c>
      <c r="D8" s="10">
        <f>C8/$C$7</f>
        <v>0.58695652173913049</v>
      </c>
      <c r="F8" t="s">
        <v>159</v>
      </c>
      <c r="G8">
        <f>COUNTIF('Pattern List'!F$1:F$93, "*"&amp;F8&amp;"*")</f>
        <v>19</v>
      </c>
      <c r="H8" s="10">
        <f>G8/SUM(G$7:G$11)</f>
        <v>0.2878787878787879</v>
      </c>
      <c r="J8" s="2" t="s">
        <v>34</v>
      </c>
      <c r="K8" s="2">
        <f>COUNTIF('Pattern List'!C:C, 'MS Applicability'!J8)</f>
        <v>31</v>
      </c>
      <c r="L8">
        <f>COUNTIFS('Pattern List'!C:C, 'MS Applicability'!J8, 'Pattern List'!E:E, "y")</f>
        <v>22</v>
      </c>
      <c r="M8" s="10">
        <f>L8/K8</f>
        <v>0.70967741935483875</v>
      </c>
      <c r="N8">
        <f>COUNTIFS('Pattern List'!C:C, 'MS Applicability'!J8, 'Pattern List'!E:E, "p")</f>
        <v>8</v>
      </c>
      <c r="O8" s="10">
        <f>N8/K8</f>
        <v>0.25806451612903225</v>
      </c>
      <c r="P8" s="12">
        <f>COUNTIFS('Pattern List'!C:C, 'MS Applicability'!J8, 'Pattern List'!E:E, "n")</f>
        <v>1</v>
      </c>
      <c r="Q8" s="10">
        <f>P8/K8</f>
        <v>3.2258064516129031E-2</v>
      </c>
    </row>
    <row r="9" spans="2:17" x14ac:dyDescent="0.25">
      <c r="B9" t="s">
        <v>182</v>
      </c>
      <c r="C9">
        <f>COUNTIF('Pattern List'!E1:E93, "p")</f>
        <v>26</v>
      </c>
      <c r="D9" s="10">
        <f t="shared" ref="D9:D10" si="0">C9/$C$7</f>
        <v>0.28260869565217389</v>
      </c>
      <c r="F9" t="s">
        <v>160</v>
      </c>
      <c r="G9">
        <f>COUNTIF('Pattern List'!F$1:F$93, "*"&amp;F9&amp;"*")</f>
        <v>11</v>
      </c>
      <c r="H9" s="10">
        <f>G9/SUM(G$7:G$11)</f>
        <v>0.16666666666666666</v>
      </c>
      <c r="J9" s="1" t="s">
        <v>72</v>
      </c>
      <c r="K9" s="1">
        <f>COUNTIF('Pattern List'!C:C, 'MS Applicability'!J9)</f>
        <v>23</v>
      </c>
      <c r="L9">
        <f>COUNTIFS('Pattern List'!C:C, 'MS Applicability'!J9, 'Pattern List'!E:E, "y")</f>
        <v>15</v>
      </c>
      <c r="M9" s="10">
        <f>L9/K9</f>
        <v>0.65217391304347827</v>
      </c>
      <c r="N9">
        <f>COUNTIFS('Pattern List'!C:C, 'MS Applicability'!J9, 'Pattern List'!E:E, "p")</f>
        <v>5</v>
      </c>
      <c r="O9" s="10">
        <f>N9/K9</f>
        <v>0.21739130434782608</v>
      </c>
      <c r="P9" s="12">
        <f>COUNTIFS('Pattern List'!C:C, 'MS Applicability'!J9, 'Pattern List'!E:E, "n")</f>
        <v>3</v>
      </c>
      <c r="Q9" s="10">
        <f>P9/K9</f>
        <v>0.13043478260869565</v>
      </c>
    </row>
    <row r="10" spans="2:17" x14ac:dyDescent="0.25">
      <c r="B10" t="s">
        <v>183</v>
      </c>
      <c r="C10">
        <f>COUNTIF('Pattern List'!E1:E93, "n")</f>
        <v>12</v>
      </c>
      <c r="D10" s="10">
        <f t="shared" si="0"/>
        <v>0.13043478260869565</v>
      </c>
      <c r="F10" t="s">
        <v>171</v>
      </c>
      <c r="G10">
        <f>COUNTIF('Pattern List'!F$1:F$93, "*"&amp;F10&amp;"*")</f>
        <v>6</v>
      </c>
      <c r="H10" s="10">
        <f>G10/SUM(G$7:G$11)</f>
        <v>9.0909090909090912E-2</v>
      </c>
      <c r="J10" s="1" t="s">
        <v>100</v>
      </c>
      <c r="K10" s="1">
        <f>COUNTIF('Pattern List'!C:C, 'MS Applicability'!J10)</f>
        <v>7</v>
      </c>
      <c r="L10">
        <f>COUNTIFS('Pattern List'!C:C, 'MS Applicability'!J10, 'Pattern List'!E:E, "y")</f>
        <v>0</v>
      </c>
      <c r="M10" s="10">
        <f>L10/K10</f>
        <v>0</v>
      </c>
      <c r="N10">
        <f>COUNTIFS('Pattern List'!C:C, 'MS Applicability'!J10, 'Pattern List'!E:E, "p")</f>
        <v>4</v>
      </c>
      <c r="O10" s="10">
        <f>N10/K10</f>
        <v>0.5714285714285714</v>
      </c>
      <c r="P10" s="12">
        <f>COUNTIFS('Pattern List'!C:C, 'MS Applicability'!J10, 'Pattern List'!E:E, "n")</f>
        <v>3</v>
      </c>
      <c r="Q10" s="10">
        <f>P10/K10</f>
        <v>0.42857142857142855</v>
      </c>
    </row>
    <row r="11" spans="2:17" x14ac:dyDescent="0.25">
      <c r="F11" t="s">
        <v>172</v>
      </c>
      <c r="G11">
        <f>COUNTIF('Pattern List'!F$1:F$93, "*"&amp;F11&amp;"*")</f>
        <v>2</v>
      </c>
      <c r="H11" s="10">
        <f>G11/SUM(G$7:G$11)</f>
        <v>3.0303030303030304E-2</v>
      </c>
      <c r="J11" s="2" t="s">
        <v>115</v>
      </c>
      <c r="K11" s="2">
        <f>COUNTIF('Pattern List'!C:C, 'MS Applicability'!J11)</f>
        <v>7</v>
      </c>
      <c r="L11">
        <f>COUNTIFS('Pattern List'!C:C, 'MS Applicability'!J11, 'Pattern List'!E:E, "y")</f>
        <v>7</v>
      </c>
      <c r="M11" s="10">
        <f>L11/K11</f>
        <v>1</v>
      </c>
      <c r="N11">
        <f>COUNTIFS('Pattern List'!C:C, 'MS Applicability'!J11, 'Pattern List'!E:E, "p")</f>
        <v>0</v>
      </c>
      <c r="O11" s="10">
        <f>N11/K11</f>
        <v>0</v>
      </c>
      <c r="P11" s="12">
        <f>COUNTIFS('Pattern List'!C:C, 'MS Applicability'!J11, 'Pattern List'!E:E, "n")</f>
        <v>0</v>
      </c>
      <c r="Q11" s="10">
        <f>P11/K11</f>
        <v>0</v>
      </c>
    </row>
    <row r="12" spans="2:17" x14ac:dyDescent="0.25">
      <c r="B12" t="s">
        <v>185</v>
      </c>
      <c r="C12" s="10">
        <f>(C8+0.5*C9)/C7</f>
        <v>0.72826086956521741</v>
      </c>
      <c r="P12" s="12"/>
    </row>
    <row r="13" spans="2:17" x14ac:dyDescent="0.25">
      <c r="P13" s="12"/>
    </row>
    <row r="14" spans="2:17" x14ac:dyDescent="0.25">
      <c r="P14" s="12"/>
    </row>
    <row r="15" spans="2:17" x14ac:dyDescent="0.25">
      <c r="P15" s="12"/>
    </row>
    <row r="16" spans="2:17" x14ac:dyDescent="0.25">
      <c r="P16" s="12"/>
    </row>
    <row r="17" spans="2:17" x14ac:dyDescent="0.25">
      <c r="P17" s="12"/>
    </row>
    <row r="18" spans="2:17" x14ac:dyDescent="0.25">
      <c r="L18" s="15" t="s">
        <v>177</v>
      </c>
      <c r="M18" s="15"/>
      <c r="N18" s="15" t="s">
        <v>179</v>
      </c>
      <c r="O18" s="15"/>
      <c r="P18" s="15" t="s">
        <v>180</v>
      </c>
      <c r="Q18" s="15"/>
    </row>
    <row r="19" spans="2:17" s="9" customFormat="1" x14ac:dyDescent="0.25">
      <c r="B19" s="9" t="s">
        <v>174</v>
      </c>
      <c r="C19" s="13" t="s">
        <v>168</v>
      </c>
      <c r="D19" s="13" t="s">
        <v>169</v>
      </c>
      <c r="F19" s="9" t="s">
        <v>167</v>
      </c>
      <c r="G19" s="13" t="s">
        <v>168</v>
      </c>
      <c r="H19" s="13" t="s">
        <v>169</v>
      </c>
      <c r="J19" s="9" t="s">
        <v>170</v>
      </c>
      <c r="K19" s="13" t="s">
        <v>175</v>
      </c>
      <c r="L19" s="13" t="s">
        <v>168</v>
      </c>
      <c r="M19" s="13" t="s">
        <v>169</v>
      </c>
      <c r="N19" s="13" t="s">
        <v>168</v>
      </c>
      <c r="O19" s="13" t="s">
        <v>169</v>
      </c>
      <c r="P19" s="13" t="s">
        <v>168</v>
      </c>
      <c r="Q19" s="13" t="s">
        <v>169</v>
      </c>
    </row>
    <row r="20" spans="2:17" x14ac:dyDescent="0.25">
      <c r="B20" t="s">
        <v>173</v>
      </c>
      <c r="C20">
        <f>COUNTA('Pattern List'!B94:B119)</f>
        <v>26</v>
      </c>
      <c r="F20" t="s">
        <v>156</v>
      </c>
      <c r="G20">
        <f>COUNTIF('Pattern List'!F$94:F$119, "*"&amp;F20&amp;"*")</f>
        <v>6</v>
      </c>
      <c r="H20" s="10">
        <f>G20/SUM(G$20:G$24)</f>
        <v>0.54545454545454541</v>
      </c>
      <c r="J20" s="2" t="s">
        <v>140</v>
      </c>
      <c r="K20" s="2">
        <f>COUNTIF('Pattern List'!C:C, 'MS Applicability'!J20)</f>
        <v>5</v>
      </c>
      <c r="L20">
        <f>COUNTIFS('Pattern List'!C:C, 'MS Applicability'!J20, 'Pattern List'!E:E, "y")</f>
        <v>3</v>
      </c>
      <c r="M20" s="10">
        <f>L20/$K20</f>
        <v>0.6</v>
      </c>
      <c r="N20">
        <f>COUNTIFS('Pattern List'!C:C, 'MS Applicability'!J20, 'Pattern List'!E:E, "p")</f>
        <v>1</v>
      </c>
      <c r="O20" s="10">
        <f t="shared" ref="O20:O25" si="1">N20/$K20</f>
        <v>0.2</v>
      </c>
      <c r="P20" s="12">
        <f>COUNTIFS('Pattern List'!C:C, 'MS Applicability'!J20, 'Pattern List'!E:E, "n")</f>
        <v>1</v>
      </c>
      <c r="Q20" s="10">
        <f t="shared" ref="Q20:Q25" si="2">P20/$K20</f>
        <v>0.2</v>
      </c>
    </row>
    <row r="21" spans="2:17" x14ac:dyDescent="0.25">
      <c r="B21" t="s">
        <v>181</v>
      </c>
      <c r="C21">
        <f>COUNTIF('Pattern List'!E94:E119, "y")</f>
        <v>20</v>
      </c>
      <c r="D21" s="10">
        <f>C21/$C$20</f>
        <v>0.76923076923076927</v>
      </c>
      <c r="F21" t="s">
        <v>171</v>
      </c>
      <c r="G21">
        <f>COUNTIF('Pattern List'!F$94:F$119, "*"&amp;F21&amp;"*")</f>
        <v>4</v>
      </c>
      <c r="H21" s="10">
        <f>G21/SUM(G$20:G$24)</f>
        <v>0.36363636363636365</v>
      </c>
      <c r="J21" s="1" t="s">
        <v>141</v>
      </c>
      <c r="K21" s="2">
        <f>COUNTIF('Pattern List'!C:C, 'MS Applicability'!J21)</f>
        <v>6</v>
      </c>
      <c r="L21">
        <f>COUNTIFS('Pattern List'!C:C, 'MS Applicability'!J21, 'Pattern List'!E:E, "y")</f>
        <v>5</v>
      </c>
      <c r="M21" s="10">
        <f t="shared" ref="M21:M25" si="3">L21/K21</f>
        <v>0.83333333333333337</v>
      </c>
      <c r="N21">
        <f>COUNTIFS('Pattern List'!C:C, 'MS Applicability'!J21, 'Pattern List'!E:E, "p")</f>
        <v>1</v>
      </c>
      <c r="O21" s="10">
        <f t="shared" si="1"/>
        <v>0.16666666666666666</v>
      </c>
      <c r="P21" s="12">
        <f>COUNTIFS('Pattern List'!C:C, 'MS Applicability'!J21, 'Pattern List'!E:E, "n")</f>
        <v>0</v>
      </c>
      <c r="Q21" s="10">
        <f t="shared" si="2"/>
        <v>0</v>
      </c>
    </row>
    <row r="22" spans="2:17" x14ac:dyDescent="0.25">
      <c r="B22" t="s">
        <v>182</v>
      </c>
      <c r="C22">
        <f>COUNTIF('Pattern List'!E94:E119, "p")</f>
        <v>4</v>
      </c>
      <c r="D22" s="10">
        <f t="shared" ref="D22:D23" si="4">C22/$C$20</f>
        <v>0.15384615384615385</v>
      </c>
      <c r="F22" t="s">
        <v>172</v>
      </c>
      <c r="G22">
        <f>COUNTIF('Pattern List'!F$94:F$119, "*"&amp;F22&amp;"*")</f>
        <v>1</v>
      </c>
      <c r="H22" s="10">
        <f>G22/SUM(G$20:G$24)</f>
        <v>9.0909090909090912E-2</v>
      </c>
      <c r="J22" s="2" t="s">
        <v>142</v>
      </c>
      <c r="K22" s="2">
        <f>COUNTIF('Pattern List'!C:C, 'MS Applicability'!J22)</f>
        <v>5</v>
      </c>
      <c r="L22">
        <f>COUNTIFS('Pattern List'!C:C, 'MS Applicability'!J22, 'Pattern List'!E:E, "y")</f>
        <v>4</v>
      </c>
      <c r="M22" s="10">
        <f t="shared" si="3"/>
        <v>0.8</v>
      </c>
      <c r="N22">
        <f>COUNTIFS('Pattern List'!C:C, 'MS Applicability'!J22, 'Pattern List'!E:E, "p")</f>
        <v>1</v>
      </c>
      <c r="O22" s="10">
        <f t="shared" si="1"/>
        <v>0.2</v>
      </c>
      <c r="P22" s="12">
        <f>COUNTIFS('Pattern List'!C:C, 'MS Applicability'!J22, 'Pattern List'!E:E, "n")</f>
        <v>0</v>
      </c>
      <c r="Q22" s="10">
        <f t="shared" si="2"/>
        <v>0</v>
      </c>
    </row>
    <row r="23" spans="2:17" x14ac:dyDescent="0.25">
      <c r="B23" t="s">
        <v>183</v>
      </c>
      <c r="C23">
        <f>COUNTIF('Pattern List'!E94:E119, "n")</f>
        <v>2</v>
      </c>
      <c r="D23" s="10">
        <f t="shared" si="4"/>
        <v>7.6923076923076927E-2</v>
      </c>
      <c r="F23" t="s">
        <v>160</v>
      </c>
      <c r="G23">
        <f>COUNTIF('Pattern List'!F$94:F$119, "*"&amp;F23&amp;"*")</f>
        <v>0</v>
      </c>
      <c r="H23" s="10">
        <f>G23/SUM(G$20:G$24)</f>
        <v>0</v>
      </c>
      <c r="J23" s="2" t="s">
        <v>143</v>
      </c>
      <c r="K23" s="2">
        <f>COUNTIF('Pattern List'!C:C, 'MS Applicability'!J23)</f>
        <v>4</v>
      </c>
      <c r="L23">
        <f>COUNTIFS('Pattern List'!C:C, 'MS Applicability'!J23, 'Pattern List'!E:E, "y")</f>
        <v>4</v>
      </c>
      <c r="M23" s="10">
        <f t="shared" si="3"/>
        <v>1</v>
      </c>
      <c r="N23">
        <f>COUNTIFS('Pattern List'!C:C, 'MS Applicability'!J23, 'Pattern List'!E:E, "p")</f>
        <v>0</v>
      </c>
      <c r="O23" s="10">
        <f t="shared" si="1"/>
        <v>0</v>
      </c>
      <c r="P23" s="12">
        <f>COUNTIFS('Pattern List'!C:C, 'MS Applicability'!J23, 'Pattern List'!E:E, "n")</f>
        <v>0</v>
      </c>
      <c r="Q23" s="10">
        <f t="shared" si="2"/>
        <v>0</v>
      </c>
    </row>
    <row r="24" spans="2:17" x14ac:dyDescent="0.25">
      <c r="F24" t="s">
        <v>159</v>
      </c>
      <c r="G24">
        <f>COUNTIF('Pattern List'!F$94:F$119, "*"&amp;F24&amp;"*")</f>
        <v>0</v>
      </c>
      <c r="H24" s="10">
        <f>G24/SUM(G$20:G$24)</f>
        <v>0</v>
      </c>
      <c r="J24" s="2" t="s">
        <v>144</v>
      </c>
      <c r="K24" s="2">
        <f>COUNTIF('Pattern List'!C:C, 'MS Applicability'!J24)</f>
        <v>3</v>
      </c>
      <c r="L24">
        <f>COUNTIFS('Pattern List'!C:C, 'MS Applicability'!J24, 'Pattern List'!E:E, "y")</f>
        <v>3</v>
      </c>
      <c r="M24" s="10">
        <f t="shared" si="3"/>
        <v>1</v>
      </c>
      <c r="N24">
        <f>COUNTIFS('Pattern List'!C:C, 'MS Applicability'!J24, 'Pattern List'!E:E, "p")</f>
        <v>0</v>
      </c>
      <c r="O24" s="10">
        <f t="shared" si="1"/>
        <v>0</v>
      </c>
      <c r="P24" s="12">
        <f>COUNTIFS('Pattern List'!C:C, 'MS Applicability'!J24, 'Pattern List'!E:E, "n")</f>
        <v>0</v>
      </c>
      <c r="Q24" s="10">
        <f t="shared" si="2"/>
        <v>0</v>
      </c>
    </row>
    <row r="25" spans="2:17" x14ac:dyDescent="0.25">
      <c r="B25" t="s">
        <v>185</v>
      </c>
      <c r="C25" s="10">
        <f>(C21+0.5*C22)/C20</f>
        <v>0.84615384615384615</v>
      </c>
      <c r="J25" s="2" t="s">
        <v>148</v>
      </c>
      <c r="K25" s="2">
        <f>COUNTIF('Pattern List'!C:C, 'MS Applicability'!J25)</f>
        <v>3</v>
      </c>
      <c r="L25">
        <f>COUNTIFS('Pattern List'!C:C, 'MS Applicability'!J25, 'Pattern List'!E:E, "y")</f>
        <v>1</v>
      </c>
      <c r="M25" s="10">
        <f t="shared" si="3"/>
        <v>0.33333333333333331</v>
      </c>
      <c r="N25">
        <f>COUNTIFS('Pattern List'!C:C, 'MS Applicability'!J25, 'Pattern List'!E:E, "p")</f>
        <v>1</v>
      </c>
      <c r="O25" s="10">
        <f t="shared" si="1"/>
        <v>0.33333333333333331</v>
      </c>
      <c r="P25" s="12">
        <f>COUNTIFS('Pattern List'!C:C, 'MS Applicability'!J25, 'Pattern List'!E:E, "n")</f>
        <v>1</v>
      </c>
      <c r="Q25" s="10">
        <f t="shared" si="2"/>
        <v>0.33333333333333331</v>
      </c>
    </row>
    <row r="31" spans="2:17" x14ac:dyDescent="0.25">
      <c r="B31" s="9" t="s">
        <v>186</v>
      </c>
      <c r="C31" s="14" t="s">
        <v>168</v>
      </c>
      <c r="D31" s="14" t="s">
        <v>169</v>
      </c>
    </row>
    <row r="32" spans="2:17" x14ac:dyDescent="0.25">
      <c r="B32" t="s">
        <v>173</v>
      </c>
      <c r="C32">
        <f>C20+C7</f>
        <v>118</v>
      </c>
    </row>
    <row r="33" spans="2:4" x14ac:dyDescent="0.25">
      <c r="B33" t="s">
        <v>181</v>
      </c>
      <c r="C33">
        <f t="shared" ref="C33:C35" si="5">C21+C8</f>
        <v>74</v>
      </c>
      <c r="D33" s="10">
        <f>C33/$C$32</f>
        <v>0.6271186440677966</v>
      </c>
    </row>
    <row r="34" spans="2:4" x14ac:dyDescent="0.25">
      <c r="B34" t="s">
        <v>182</v>
      </c>
      <c r="C34">
        <f t="shared" si="5"/>
        <v>30</v>
      </c>
      <c r="D34" s="10">
        <f>C34/$C$32</f>
        <v>0.25423728813559321</v>
      </c>
    </row>
    <row r="35" spans="2:4" x14ac:dyDescent="0.25">
      <c r="B35" t="s">
        <v>183</v>
      </c>
      <c r="C35">
        <f t="shared" si="5"/>
        <v>14</v>
      </c>
      <c r="D35" s="10">
        <f>C35/$C$32</f>
        <v>0.11864406779661017</v>
      </c>
    </row>
    <row r="37" spans="2:4" x14ac:dyDescent="0.25">
      <c r="B37" t="s">
        <v>185</v>
      </c>
      <c r="C37" s="10">
        <f>(C33+0.5*C34)/C32</f>
        <v>0.75423728813559321</v>
      </c>
    </row>
  </sheetData>
  <sortState ref="J7:Q11">
    <sortCondition descending="1" ref="P7"/>
  </sortState>
  <mergeCells count="6">
    <mergeCell ref="L5:M5"/>
    <mergeCell ref="N5:O5"/>
    <mergeCell ref="P5:Q5"/>
    <mergeCell ref="L18:M18"/>
    <mergeCell ref="N18:O18"/>
    <mergeCell ref="P18:Q18"/>
  </mergeCells>
  <pageMargins left="0.7" right="0.7" top="0.75" bottom="0.75" header="0.3" footer="0.3"/>
  <pageSetup paperSize="9" orientation="portrait" r:id="rId1"/>
  <ignoredErrors>
    <ignoredError sqref="P20:P21 P22:P25 N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5" sqref="U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Pattern List</vt:lpstr>
      <vt:lpstr>MS Applicability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2018-02-07T08:57:40Z</dcterms:modified>
</cp:coreProperties>
</file>