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092a411532d204/Área de Trabalho/Pessoal/"/>
    </mc:Choice>
  </mc:AlternateContent>
  <xr:revisionPtr revIDLastSave="59" documentId="13_ncr:1_{BBB7266B-8B95-48F7-A692-4E777F50F024}" xr6:coauthVersionLast="47" xr6:coauthVersionMax="47" xr10:uidLastSave="{B291D278-2BED-4109-A198-F7445F8A147C}"/>
  <bookViews>
    <workbookView xWindow="-120" yWindow="-120" windowWidth="29040" windowHeight="15720" xr2:uid="{00000000-000D-0000-FFFF-FFFF00000000}"/>
  </bookViews>
  <sheets>
    <sheet name="Controle de Gastos" sheetId="1" r:id="rId1"/>
  </sheets>
  <definedNames>
    <definedName name="AnoParaExibição">#REF!</definedName>
    <definedName name="calendário">tabeladedias+[0]!primeiradata-WEEKDAY([0]!primeiradata)-diasdasemana_opção</definedName>
    <definedName name="DataParaIniciar">#REF!</definedName>
    <definedName name="dias">{0,1,2,3,4,5,6}</definedName>
    <definedName name="diasdasemana">{"Segunda-feira","Terça-feira","Quarta-feira","Quinta-feira","Sexta-feira","Sábado","Domingo"}</definedName>
    <definedName name="diasdasemana_opção">MATCH(DataParaIniciar,diasdasemana_posteriores,0)-2</definedName>
    <definedName name="diasdasemana_posteriores">{"Domingo","Sábado","Sexta-feira","Quinta-feira","Quarta-feira","Terça-feira","Segunda-feira"}</definedName>
    <definedName name="mês">MATCH([0]!MêsParaExibição,meses,0)</definedName>
    <definedName name="meses">{"Janeiro","Fevereiro","Março","Abril","Maio","Junho","Julho","Agosto","Setembro","Outubro","Novembro","Dezembro"}</definedName>
    <definedName name="MêsParaExibição">#REF!</definedName>
    <definedName name="MêsParaExibiçãoNúmero">MATCH([0]!MêsParaExibição,meses,0)</definedName>
    <definedName name="padrãodedias">{1,1,2,2,3,3,4,4,5,5,6,6,7}</definedName>
    <definedName name="primeiradata">DATE([0]!AnoParaExibição,[0]!mês,1)</definedName>
    <definedName name="semanas">{0;1;2;3;4;5;6}</definedName>
    <definedName name="tabeladedias">dias+semanas*7</definedName>
    <definedName name="Valor_Hor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G3" i="1"/>
  <c r="C20" i="1"/>
  <c r="J16" i="1"/>
  <c r="J28" i="1" s="1"/>
  <c r="J15" i="1"/>
  <c r="J14" i="1"/>
  <c r="J13" i="1"/>
  <c r="J6" i="1"/>
  <c r="J9" i="1" s="1"/>
  <c r="C28" i="1"/>
  <c r="F3" i="1"/>
  <c r="G28" i="1"/>
  <c r="J7" i="1" l="1"/>
  <c r="J8" i="1"/>
</calcChain>
</file>

<file path=xl/sharedStrings.xml><?xml version="1.0" encoding="utf-8"?>
<sst xmlns="http://schemas.openxmlformats.org/spreadsheetml/2006/main" count="65" uniqueCount="51">
  <si>
    <t>Salário Bruto</t>
  </si>
  <si>
    <t>Salário Minimo</t>
  </si>
  <si>
    <t>Insalubridade</t>
  </si>
  <si>
    <t>Salário Liquido</t>
  </si>
  <si>
    <t>Horas Trabalhadas Por Mês</t>
  </si>
  <si>
    <t>Gastos Fixos</t>
  </si>
  <si>
    <t xml:space="preserve">Valor (R$) </t>
  </si>
  <si>
    <t>Forma de Pagamento</t>
  </si>
  <si>
    <t>Descontos</t>
  </si>
  <si>
    <t>Valor (R$)</t>
  </si>
  <si>
    <t>Contribuição Confederativa</t>
  </si>
  <si>
    <t>Spotify</t>
  </si>
  <si>
    <t>Crédito (C6)</t>
  </si>
  <si>
    <t>Plano de Saúde Unimed</t>
  </si>
  <si>
    <t>HBO Max</t>
  </si>
  <si>
    <t>Amazon Prime</t>
  </si>
  <si>
    <t>Vale Transporte</t>
  </si>
  <si>
    <t>Academia</t>
  </si>
  <si>
    <t>Apple One</t>
  </si>
  <si>
    <t>AFS</t>
  </si>
  <si>
    <t>Total:</t>
  </si>
  <si>
    <t>Consórcio</t>
  </si>
  <si>
    <t>Refeições</t>
  </si>
  <si>
    <t>INSS (Calculado)</t>
  </si>
  <si>
    <t>I.R.R.F Sobre a Folha (Calculado)</t>
  </si>
  <si>
    <t>Valor Hora Noturna</t>
  </si>
  <si>
    <t>Valor Hora 50%</t>
  </si>
  <si>
    <t>Valor Hora 100%</t>
  </si>
  <si>
    <t>Netflix</t>
  </si>
  <si>
    <t>Valor Hora</t>
  </si>
  <si>
    <t xml:space="preserve">Valor Hora </t>
  </si>
  <si>
    <t>Total de Gastos Fixos:</t>
  </si>
  <si>
    <t>Crédito (Latam Pass)</t>
  </si>
  <si>
    <t>TIM</t>
  </si>
  <si>
    <t>Rocketseat</t>
  </si>
  <si>
    <t>Sócio Torcedor</t>
  </si>
  <si>
    <t>Boletos</t>
  </si>
  <si>
    <t>Cidadania Italiana</t>
  </si>
  <si>
    <t>OpenEnglish</t>
  </si>
  <si>
    <t>Crédito (Nubank)</t>
  </si>
  <si>
    <t>Total de Gastos por Cartão</t>
  </si>
  <si>
    <t>C6</t>
  </si>
  <si>
    <t>Latam</t>
  </si>
  <si>
    <t>Nubank</t>
  </si>
  <si>
    <t>Amazon Prime Canais</t>
  </si>
  <si>
    <t xml:space="preserve">Disney + </t>
  </si>
  <si>
    <t>Anuidade Latam Pass</t>
  </si>
  <si>
    <t>Anuidade Azul Pass</t>
  </si>
  <si>
    <t>Crédito (Azul Pass)</t>
  </si>
  <si>
    <t>Azul</t>
  </si>
  <si>
    <t>Cartão 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</si>
</sst>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"/>
    <numFmt numFmtId="165" formatCode="aaaa"/>
    <numFmt numFmtId="166" formatCode="dd"/>
    <numFmt numFmtId="167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32"/>
      <color theme="4" tint="-0.24994659260841701"/>
      <name val="Calibri Light"/>
      <family val="2"/>
      <scheme val="major"/>
    </font>
    <font>
      <sz val="32"/>
      <color theme="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sz val="12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theme="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0" fontId="5" fillId="0" borderId="0" applyNumberFormat="0" applyProtection="0">
      <alignment horizontal="left"/>
    </xf>
    <xf numFmtId="0" fontId="6" fillId="0" borderId="0" applyProtection="0">
      <alignment horizontal="left"/>
    </xf>
    <xf numFmtId="0" fontId="7" fillId="0" borderId="0" applyNumberFormat="0" applyProtection="0">
      <alignment horizontal="right"/>
    </xf>
    <xf numFmtId="0" fontId="4" fillId="0" borderId="0" applyBorder="0">
      <alignment vertical="top"/>
    </xf>
    <xf numFmtId="0" fontId="8" fillId="0" borderId="0" applyNumberFormat="0" applyFill="0" applyBorder="0" applyProtection="0">
      <alignment vertical="top"/>
    </xf>
    <xf numFmtId="0" fontId="8" fillId="0" borderId="0" applyFill="0" applyBorder="0" applyProtection="0">
      <alignment horizontal="right" vertical="top"/>
    </xf>
    <xf numFmtId="165" fontId="9" fillId="0" borderId="21" applyFill="0" applyProtection="0">
      <alignment horizontal="center" vertical="center"/>
    </xf>
    <xf numFmtId="166" fontId="7" fillId="0" borderId="22" applyFill="0" applyProtection="0">
      <alignment horizontal="right" vertical="center" indent="1"/>
    </xf>
    <xf numFmtId="0" fontId="10" fillId="0" borderId="23">
      <alignment vertical="top" wrapText="1"/>
    </xf>
  </cellStyleXfs>
  <cellXfs count="99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3" borderId="7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44" fontId="2" fillId="2" borderId="0" xfId="0" applyNumberFormat="1" applyFont="1" applyFill="1" applyAlignment="1">
      <alignment vertical="center"/>
    </xf>
    <xf numFmtId="164" fontId="0" fillId="2" borderId="0" xfId="0" applyNumberFormat="1" applyFill="1"/>
    <xf numFmtId="0" fontId="1" fillId="4" borderId="1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164" fontId="2" fillId="3" borderId="29" xfId="0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center" vertical="center"/>
    </xf>
    <xf numFmtId="17" fontId="0" fillId="2" borderId="4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" fontId="0" fillId="2" borderId="13" xfId="0" applyNumberFormat="1" applyFill="1" applyBorder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4" fontId="2" fillId="3" borderId="18" xfId="0" applyNumberFormat="1" applyFont="1" applyFill="1" applyBorder="1" applyAlignment="1">
      <alignment horizontal="center" vertical="center"/>
    </xf>
    <xf numFmtId="44" fontId="2" fillId="3" borderId="19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0" fillId="2" borderId="5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10" fontId="0" fillId="2" borderId="5" xfId="0" applyNumberForma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5" borderId="5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44" fontId="0" fillId="2" borderId="17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" fontId="0" fillId="2" borderId="31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44" fontId="2" fillId="3" borderId="15" xfId="0" applyNumberFormat="1" applyFon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0" fillId="5" borderId="5" xfId="0" applyNumberForma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0" fontId="0" fillId="5" borderId="14" xfId="0" applyNumberFormat="1" applyFill="1" applyBorder="1" applyAlignment="1">
      <alignment horizontal="center"/>
    </xf>
    <xf numFmtId="10" fontId="0" fillId="5" borderId="34" xfId="0" applyNumberForma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10">
    <cellStyle name="DescriçõesDeDias" xfId="9" xr:uid="{CA4103BC-EBEA-49C5-BE2B-CF435378831E}"/>
    <cellStyle name="Normal" xfId="0" builtinId="0"/>
    <cellStyle name="Normal 2" xfId="4" xr:uid="{F72D68A5-83AA-4481-B1AB-57E69C50132D}"/>
    <cellStyle name="Rótulo de entrada alinhado à direita" xfId="6" xr:uid="{B5E19374-489E-429C-9B46-1AD6DDB44C31}"/>
    <cellStyle name="Rótulo de entrada alinhado à esquerda" xfId="5" xr:uid="{C0BF9276-08A5-49A3-83EB-CCA7A7526F1C}"/>
    <cellStyle name="Título 1 2" xfId="1" xr:uid="{806207A1-16F9-4DF6-B3D4-9A6F6E401E7C}"/>
    <cellStyle name="Título 2 2" xfId="3" xr:uid="{4BB7E800-A56E-4504-A99B-F2EFE0E36EFD}"/>
    <cellStyle name="Título 3 2" xfId="7" xr:uid="{C8CFE4D6-DEC3-48EA-892B-96841F248DE4}"/>
    <cellStyle name="Título 4 2" xfId="8" xr:uid="{FFF659D8-7FEC-428B-BFA8-3C745CF4BFDD}"/>
    <cellStyle name="Título 5" xfId="2" xr:uid="{FCDEF294-42FB-4191-BF5A-9FF61BB985F0}"/>
  </cellStyles>
  <dxfs count="0"/>
  <tableStyles count="0" defaultTableStyle="TableStyleMedium2" defaultPivotStyle="PivotStyleMedium9"/>
  <colors>
    <mruColors>
      <color rgb="FFFF0000"/>
      <color rgb="FF004510"/>
      <color rgb="FF00F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9"/>
  <sheetViews>
    <sheetView tabSelected="1" zoomScale="130" zoomScaleNormal="130" workbookViewId="0">
      <selection activeCell="I18" sqref="I18"/>
    </sheetView>
  </sheetViews>
  <sheetFormatPr defaultColWidth="9.140625" defaultRowHeight="15" x14ac:dyDescent="0.25"/>
  <cols>
    <col min="1" max="1" width="0.85546875" style="1" customWidth="1"/>
    <col min="2" max="2" width="19.7109375" style="4" customWidth="1"/>
    <col min="3" max="3" width="19.7109375" style="2" customWidth="1"/>
    <col min="4" max="4" width="19.7109375" style="4" customWidth="1"/>
    <col min="5" max="5" width="1.7109375" style="3" customWidth="1"/>
    <col min="6" max="6" width="29.42578125" style="4" customWidth="1"/>
    <col min="7" max="7" width="19.7109375" style="2" customWidth="1"/>
    <col min="8" max="8" width="1.7109375" style="1" customWidth="1"/>
    <col min="9" max="9" width="20.85546875" style="4" customWidth="1"/>
    <col min="10" max="10" width="4.85546875" style="5" customWidth="1"/>
    <col min="11" max="11" width="19" style="1" customWidth="1"/>
    <col min="12" max="12" width="1.7109375" style="1" customWidth="1"/>
    <col min="13" max="16" width="8.7109375" style="1" customWidth="1"/>
    <col min="17" max="17" width="10.140625" style="1" customWidth="1"/>
    <col min="18" max="16384" width="9.140625" style="1"/>
  </cols>
  <sheetData>
    <row r="1" spans="2:17" ht="3.75" customHeight="1" thickBot="1" x14ac:dyDescent="0.3"/>
    <row r="2" spans="2:17" ht="15.75" thickBot="1" x14ac:dyDescent="0.3">
      <c r="B2" s="58" t="s">
        <v>0</v>
      </c>
      <c r="C2" s="59"/>
      <c r="D2" s="59" t="s">
        <v>1</v>
      </c>
      <c r="E2" s="59"/>
      <c r="F2" s="9" t="s">
        <v>2</v>
      </c>
      <c r="G2" s="59" t="s">
        <v>3</v>
      </c>
      <c r="H2" s="59"/>
      <c r="I2" s="40" t="s">
        <v>4</v>
      </c>
      <c r="J2" s="40"/>
      <c r="K2" s="41"/>
      <c r="L2" s="13"/>
      <c r="M2" s="68" t="s">
        <v>50</v>
      </c>
      <c r="N2" s="40"/>
      <c r="O2" s="96">
        <v>1000</v>
      </c>
      <c r="P2" s="96"/>
      <c r="Q2" s="97"/>
    </row>
    <row r="3" spans="2:17" ht="15.75" thickBot="1" x14ac:dyDescent="0.3">
      <c r="B3" s="60">
        <v>4625.43</v>
      </c>
      <c r="C3" s="61"/>
      <c r="D3" s="61">
        <v>1518</v>
      </c>
      <c r="E3" s="61"/>
      <c r="F3" s="12">
        <f>D3*0.2</f>
        <v>303.60000000000002</v>
      </c>
      <c r="G3" s="61">
        <f>(B3-G28)+F3</f>
        <v>4131.3200000000006</v>
      </c>
      <c r="H3" s="61"/>
      <c r="I3" s="42">
        <v>220</v>
      </c>
      <c r="J3" s="42"/>
      <c r="K3" s="43"/>
      <c r="L3" s="14"/>
      <c r="M3" s="69"/>
      <c r="N3" s="70"/>
      <c r="O3" s="62"/>
      <c r="P3" s="42"/>
      <c r="Q3" s="43"/>
    </row>
    <row r="4" spans="2:17" ht="6.95" customHeight="1" thickBot="1" x14ac:dyDescent="0.3">
      <c r="B4" s="2"/>
      <c r="D4" s="2"/>
    </row>
    <row r="5" spans="2:17" ht="15.75" thickBot="1" x14ac:dyDescent="0.3">
      <c r="B5" s="19" t="s">
        <v>5</v>
      </c>
      <c r="C5" s="30" t="s">
        <v>6</v>
      </c>
      <c r="D5" s="31" t="s">
        <v>7</v>
      </c>
      <c r="E5" s="7"/>
      <c r="F5" s="19" t="s">
        <v>8</v>
      </c>
      <c r="G5" s="20" t="s">
        <v>9</v>
      </c>
      <c r="H5" s="8"/>
      <c r="I5" s="63" t="s">
        <v>29</v>
      </c>
      <c r="J5" s="64"/>
      <c r="K5" s="88"/>
      <c r="M5" s="63" t="s">
        <v>36</v>
      </c>
      <c r="N5" s="64"/>
      <c r="O5" s="59" t="s">
        <v>9</v>
      </c>
      <c r="P5" s="59"/>
      <c r="Q5" s="73"/>
    </row>
    <row r="6" spans="2:17" x14ac:dyDescent="0.25">
      <c r="B6" s="21" t="s">
        <v>17</v>
      </c>
      <c r="C6" s="32">
        <v>155</v>
      </c>
      <c r="D6" s="38" t="s">
        <v>12</v>
      </c>
      <c r="F6" s="21" t="s">
        <v>10</v>
      </c>
      <c r="G6" s="22">
        <v>15.6</v>
      </c>
      <c r="I6" s="28" t="s">
        <v>30</v>
      </c>
      <c r="J6" s="71">
        <f>B3/I3</f>
        <v>21.024681818181818</v>
      </c>
      <c r="K6" s="72"/>
      <c r="M6" s="65" t="s">
        <v>21</v>
      </c>
      <c r="N6" s="66"/>
      <c r="O6" s="74">
        <v>584.88</v>
      </c>
      <c r="P6" s="75"/>
      <c r="Q6" s="76"/>
    </row>
    <row r="7" spans="2:17" x14ac:dyDescent="0.25">
      <c r="B7" s="23" t="s">
        <v>34</v>
      </c>
      <c r="C7" s="29">
        <v>216.41</v>
      </c>
      <c r="D7" s="34" t="s">
        <v>12</v>
      </c>
      <c r="F7" s="23" t="s">
        <v>22</v>
      </c>
      <c r="G7" s="18">
        <v>72.8</v>
      </c>
      <c r="I7" s="11" t="s">
        <v>25</v>
      </c>
      <c r="J7" s="46">
        <f>J6*1.2</f>
        <v>25.229618181818182</v>
      </c>
      <c r="K7" s="47"/>
      <c r="M7" s="67" t="s">
        <v>37</v>
      </c>
      <c r="N7" s="55"/>
      <c r="O7" s="77">
        <v>1651.25</v>
      </c>
      <c r="P7" s="77"/>
      <c r="Q7" s="78"/>
    </row>
    <row r="8" spans="2:17" x14ac:dyDescent="0.25">
      <c r="B8" s="24" t="s">
        <v>35</v>
      </c>
      <c r="C8" s="2">
        <v>73</v>
      </c>
      <c r="D8" s="33" t="s">
        <v>12</v>
      </c>
      <c r="F8" s="24" t="s">
        <v>16</v>
      </c>
      <c r="G8" s="25">
        <v>65.64</v>
      </c>
      <c r="I8" s="6" t="s">
        <v>26</v>
      </c>
      <c r="J8" s="44">
        <f>J6*1.5</f>
        <v>31.537022727272728</v>
      </c>
      <c r="K8" s="45"/>
      <c r="M8" s="81"/>
      <c r="N8" s="57"/>
      <c r="O8" s="79"/>
      <c r="P8" s="79"/>
      <c r="Q8" s="80"/>
    </row>
    <row r="9" spans="2:17" x14ac:dyDescent="0.25">
      <c r="B9" s="23" t="s">
        <v>11</v>
      </c>
      <c r="C9" s="29">
        <v>21.9</v>
      </c>
      <c r="D9" s="35" t="s">
        <v>32</v>
      </c>
      <c r="F9" s="23" t="s">
        <v>13</v>
      </c>
      <c r="G9" s="18">
        <v>79.040000000000006</v>
      </c>
      <c r="I9" s="11" t="s">
        <v>27</v>
      </c>
      <c r="J9" s="46">
        <f>J6*2</f>
        <v>42.049363636363637</v>
      </c>
      <c r="K9" s="47"/>
      <c r="M9" s="67"/>
      <c r="N9" s="55"/>
      <c r="O9" s="77"/>
      <c r="P9" s="77"/>
      <c r="Q9" s="78"/>
    </row>
    <row r="10" spans="2:17" x14ac:dyDescent="0.25">
      <c r="B10" s="24" t="s">
        <v>14</v>
      </c>
      <c r="C10" s="2">
        <v>34.9</v>
      </c>
      <c r="D10" s="33" t="s">
        <v>32</v>
      </c>
      <c r="F10" s="24" t="s">
        <v>19</v>
      </c>
      <c r="G10" s="25">
        <v>10</v>
      </c>
      <c r="I10" s="6"/>
      <c r="J10" s="48"/>
      <c r="K10" s="49"/>
      <c r="M10" s="81"/>
      <c r="N10" s="57"/>
      <c r="O10" s="79"/>
      <c r="P10" s="79"/>
      <c r="Q10" s="80"/>
    </row>
    <row r="11" spans="2:17" ht="15.75" thickBot="1" x14ac:dyDescent="0.3">
      <c r="B11" s="23" t="s">
        <v>15</v>
      </c>
      <c r="C11" s="29">
        <v>39.9</v>
      </c>
      <c r="D11" s="35" t="s">
        <v>32</v>
      </c>
      <c r="F11" s="23" t="s">
        <v>23</v>
      </c>
      <c r="G11" s="18">
        <v>399.08</v>
      </c>
      <c r="I11" s="11"/>
      <c r="J11" s="86"/>
      <c r="K11" s="87"/>
      <c r="M11" s="67"/>
      <c r="N11" s="55"/>
      <c r="O11" s="77"/>
      <c r="P11" s="77"/>
      <c r="Q11" s="78"/>
    </row>
    <row r="12" spans="2:17" ht="15.75" thickBot="1" x14ac:dyDescent="0.3">
      <c r="B12" s="24" t="s">
        <v>44</v>
      </c>
      <c r="C12" s="2">
        <v>27.9</v>
      </c>
      <c r="D12" s="33" t="s">
        <v>32</v>
      </c>
      <c r="F12" s="24" t="s">
        <v>24</v>
      </c>
      <c r="G12" s="25">
        <v>155.55000000000001</v>
      </c>
      <c r="I12" s="63" t="s">
        <v>40</v>
      </c>
      <c r="J12" s="64"/>
      <c r="K12" s="88"/>
      <c r="M12" s="56"/>
      <c r="N12" s="57"/>
      <c r="O12" s="50"/>
      <c r="P12" s="50"/>
      <c r="Q12" s="51"/>
    </row>
    <row r="13" spans="2:17" x14ac:dyDescent="0.25">
      <c r="B13" s="23" t="s">
        <v>44</v>
      </c>
      <c r="C13" s="29">
        <v>29.9</v>
      </c>
      <c r="D13" s="35" t="s">
        <v>32</v>
      </c>
      <c r="F13" s="23"/>
      <c r="G13" s="39"/>
      <c r="I13" s="11" t="s">
        <v>41</v>
      </c>
      <c r="J13" s="46">
        <f>SUM(C6:C8)</f>
        <v>444.40999999999997</v>
      </c>
      <c r="K13" s="47"/>
      <c r="M13" s="54"/>
      <c r="N13" s="55"/>
      <c r="O13" s="52"/>
      <c r="P13" s="52"/>
      <c r="Q13" s="53"/>
    </row>
    <row r="14" spans="2:17" x14ac:dyDescent="0.25">
      <c r="B14" s="24" t="s">
        <v>45</v>
      </c>
      <c r="C14" s="2">
        <v>46.9</v>
      </c>
      <c r="D14" s="33" t="s">
        <v>32</v>
      </c>
      <c r="F14" s="24"/>
      <c r="G14" s="25"/>
      <c r="I14" s="6" t="s">
        <v>42</v>
      </c>
      <c r="J14" s="44">
        <f>C9+C10+C11+C12+C13+C14+C15+C16+C17+C18</f>
        <v>468.19000000000005</v>
      </c>
      <c r="K14" s="45"/>
      <c r="M14" s="56"/>
      <c r="N14" s="57"/>
      <c r="O14" s="50"/>
      <c r="P14" s="50"/>
      <c r="Q14" s="51"/>
    </row>
    <row r="15" spans="2:17" x14ac:dyDescent="0.25">
      <c r="B15" s="23" t="s">
        <v>28</v>
      </c>
      <c r="C15" s="29">
        <v>59.9</v>
      </c>
      <c r="D15" s="35" t="s">
        <v>32</v>
      </c>
      <c r="F15" s="23"/>
      <c r="G15" s="18"/>
      <c r="I15" s="11" t="s">
        <v>43</v>
      </c>
      <c r="J15" s="46">
        <f>C20+O6+O7</f>
        <v>2599.15</v>
      </c>
      <c r="K15" s="47"/>
      <c r="M15" s="54"/>
      <c r="N15" s="55"/>
      <c r="O15" s="52"/>
      <c r="P15" s="52"/>
      <c r="Q15" s="53"/>
    </row>
    <row r="16" spans="2:17" x14ac:dyDescent="0.25">
      <c r="B16" s="24" t="s">
        <v>18</v>
      </c>
      <c r="C16" s="2">
        <v>89.9</v>
      </c>
      <c r="D16" s="33" t="s">
        <v>32</v>
      </c>
      <c r="F16" s="24"/>
      <c r="G16" s="25"/>
      <c r="I16" s="6" t="s">
        <v>49</v>
      </c>
      <c r="J16" s="44">
        <f>C19</f>
        <v>62</v>
      </c>
      <c r="K16" s="45"/>
      <c r="M16" s="56"/>
      <c r="N16" s="57"/>
      <c r="O16" s="50"/>
      <c r="P16" s="50"/>
      <c r="Q16" s="51"/>
    </row>
    <row r="17" spans="2:17" x14ac:dyDescent="0.25">
      <c r="B17" s="23" t="s">
        <v>33</v>
      </c>
      <c r="C17" s="29">
        <v>54.99</v>
      </c>
      <c r="D17" s="35" t="s">
        <v>32</v>
      </c>
      <c r="F17" s="23"/>
      <c r="G17" s="18"/>
      <c r="I17" s="11"/>
      <c r="J17" s="46"/>
      <c r="K17" s="47"/>
      <c r="M17" s="54"/>
      <c r="N17" s="55"/>
      <c r="O17" s="52"/>
      <c r="P17" s="52"/>
      <c r="Q17" s="53"/>
    </row>
    <row r="18" spans="2:17" x14ac:dyDescent="0.25">
      <c r="B18" s="24" t="s">
        <v>46</v>
      </c>
      <c r="C18" s="2">
        <v>62</v>
      </c>
      <c r="D18" s="33" t="s">
        <v>32</v>
      </c>
      <c r="F18" s="24"/>
      <c r="G18" s="25"/>
      <c r="I18" s="98"/>
      <c r="J18" s="44"/>
      <c r="K18" s="45"/>
      <c r="M18" s="56"/>
      <c r="N18" s="57"/>
      <c r="O18" s="50"/>
      <c r="P18" s="50"/>
      <c r="Q18" s="51"/>
    </row>
    <row r="19" spans="2:17" x14ac:dyDescent="0.25">
      <c r="B19" s="23" t="s">
        <v>47</v>
      </c>
      <c r="C19" s="29">
        <v>62</v>
      </c>
      <c r="D19" s="35" t="s">
        <v>48</v>
      </c>
      <c r="F19" s="23"/>
      <c r="G19" s="18"/>
      <c r="I19" s="11"/>
      <c r="J19" s="46"/>
      <c r="K19" s="47"/>
      <c r="M19" s="54"/>
      <c r="N19" s="55"/>
      <c r="O19" s="52"/>
      <c r="P19" s="52"/>
      <c r="Q19" s="53"/>
    </row>
    <row r="20" spans="2:17" x14ac:dyDescent="0.25">
      <c r="B20" s="24" t="s">
        <v>38</v>
      </c>
      <c r="C20" s="2">
        <f>181.51*2</f>
        <v>363.02</v>
      </c>
      <c r="D20" s="33" t="s">
        <v>39</v>
      </c>
      <c r="F20" s="24"/>
      <c r="G20" s="25"/>
      <c r="I20" s="6"/>
      <c r="J20" s="44"/>
      <c r="K20" s="45"/>
      <c r="M20" s="56"/>
      <c r="N20" s="57"/>
      <c r="O20" s="50"/>
      <c r="P20" s="50"/>
      <c r="Q20" s="51"/>
    </row>
    <row r="21" spans="2:17" x14ac:dyDescent="0.25">
      <c r="B21" s="23"/>
      <c r="C21" s="29"/>
      <c r="D21" s="35"/>
      <c r="F21" s="23"/>
      <c r="G21" s="18"/>
      <c r="I21" s="11"/>
      <c r="J21" s="46"/>
      <c r="K21" s="47"/>
      <c r="M21" s="54"/>
      <c r="N21" s="55"/>
      <c r="O21" s="52"/>
      <c r="P21" s="52"/>
      <c r="Q21" s="53"/>
    </row>
    <row r="22" spans="2:17" x14ac:dyDescent="0.25">
      <c r="B22" s="24"/>
      <c r="D22" s="33"/>
      <c r="F22" s="24"/>
      <c r="G22" s="25"/>
      <c r="I22" s="6"/>
      <c r="J22" s="44"/>
      <c r="K22" s="45"/>
      <c r="M22" s="56"/>
      <c r="N22" s="57"/>
      <c r="O22" s="50"/>
      <c r="P22" s="50"/>
      <c r="Q22" s="51"/>
    </row>
    <row r="23" spans="2:17" x14ac:dyDescent="0.25">
      <c r="B23" s="23"/>
      <c r="C23" s="29"/>
      <c r="D23" s="35"/>
      <c r="F23" s="23"/>
      <c r="G23" s="18"/>
      <c r="I23" s="11"/>
      <c r="J23" s="46"/>
      <c r="K23" s="47"/>
      <c r="M23" s="54"/>
      <c r="N23" s="55"/>
      <c r="O23" s="52"/>
      <c r="P23" s="52"/>
      <c r="Q23" s="53"/>
    </row>
    <row r="24" spans="2:17" x14ac:dyDescent="0.25">
      <c r="B24" s="24"/>
      <c r="D24" s="33"/>
      <c r="F24" s="24"/>
      <c r="G24" s="25"/>
      <c r="I24" s="6"/>
      <c r="J24" s="44"/>
      <c r="K24" s="45"/>
      <c r="M24" s="56"/>
      <c r="N24" s="57"/>
      <c r="O24" s="50"/>
      <c r="P24" s="50"/>
      <c r="Q24" s="51"/>
    </row>
    <row r="25" spans="2:17" x14ac:dyDescent="0.25">
      <c r="B25" s="23"/>
      <c r="C25" s="29"/>
      <c r="D25" s="35"/>
      <c r="F25" s="23"/>
      <c r="G25" s="18"/>
      <c r="I25" s="11"/>
      <c r="J25" s="46"/>
      <c r="K25" s="47"/>
      <c r="M25" s="54"/>
      <c r="N25" s="55"/>
      <c r="O25" s="52"/>
      <c r="P25" s="52"/>
      <c r="Q25" s="53"/>
    </row>
    <row r="26" spans="2:17" x14ac:dyDescent="0.25">
      <c r="B26" s="24"/>
      <c r="D26" s="33"/>
      <c r="F26" s="24"/>
      <c r="G26" s="25"/>
      <c r="I26" s="6"/>
      <c r="J26" s="44"/>
      <c r="K26" s="45"/>
      <c r="M26" s="56"/>
      <c r="N26" s="57"/>
      <c r="O26" s="50"/>
      <c r="P26" s="50"/>
      <c r="Q26" s="51"/>
    </row>
    <row r="27" spans="2:17" ht="15.75" thickBot="1" x14ac:dyDescent="0.3">
      <c r="B27" s="26"/>
      <c r="C27" s="36"/>
      <c r="D27" s="37"/>
      <c r="F27" s="26"/>
      <c r="G27" s="27"/>
      <c r="I27" s="11"/>
      <c r="J27" s="82"/>
      <c r="K27" s="83"/>
      <c r="M27" s="89"/>
      <c r="N27" s="90"/>
      <c r="O27" s="92"/>
      <c r="P27" s="92"/>
      <c r="Q27" s="93"/>
    </row>
    <row r="28" spans="2:17" ht="15.75" thickBot="1" x14ac:dyDescent="0.3">
      <c r="B28" s="15" t="s">
        <v>20</v>
      </c>
      <c r="C28" s="16">
        <f>SUM(C6:C27)</f>
        <v>1337.62</v>
      </c>
      <c r="D28" s="17"/>
      <c r="F28" s="15" t="s">
        <v>20</v>
      </c>
      <c r="G28" s="17">
        <f>SUM(G6:G27)</f>
        <v>797.71</v>
      </c>
      <c r="I28" s="10" t="s">
        <v>31</v>
      </c>
      <c r="J28" s="84">
        <f>SUM(J13:K27)</f>
        <v>3573.75</v>
      </c>
      <c r="K28" s="85"/>
      <c r="M28" s="94">
        <f>G3-J28</f>
        <v>557.57000000000062</v>
      </c>
      <c r="N28" s="91"/>
      <c r="O28" s="91"/>
      <c r="P28" s="91"/>
      <c r="Q28" s="95"/>
    </row>
    <row r="29" spans="2:17" ht="6.95" customHeight="1" x14ac:dyDescent="0.25">
      <c r="N29" s="14"/>
    </row>
  </sheetData>
  <mergeCells count="83">
    <mergeCell ref="M28:Q28"/>
    <mergeCell ref="M27:N27"/>
    <mergeCell ref="O25:Q25"/>
    <mergeCell ref="O26:Q26"/>
    <mergeCell ref="O27:Q27"/>
    <mergeCell ref="M24:N24"/>
    <mergeCell ref="M25:N25"/>
    <mergeCell ref="M26:N26"/>
    <mergeCell ref="M14:N14"/>
    <mergeCell ref="M15:N15"/>
    <mergeCell ref="M16:N16"/>
    <mergeCell ref="M17:N17"/>
    <mergeCell ref="M18:N18"/>
    <mergeCell ref="O14:Q14"/>
    <mergeCell ref="O15:Q15"/>
    <mergeCell ref="O16:Q16"/>
    <mergeCell ref="O17:Q17"/>
    <mergeCell ref="O18:Q18"/>
    <mergeCell ref="J26:K26"/>
    <mergeCell ref="J27:K27"/>
    <mergeCell ref="J28:K28"/>
    <mergeCell ref="G3:H3"/>
    <mergeCell ref="J21:K21"/>
    <mergeCell ref="J22:K22"/>
    <mergeCell ref="J23:K23"/>
    <mergeCell ref="J24:K24"/>
    <mergeCell ref="J25:K25"/>
    <mergeCell ref="J20:K20"/>
    <mergeCell ref="J8:K8"/>
    <mergeCell ref="J9:K9"/>
    <mergeCell ref="J11:K11"/>
    <mergeCell ref="J15:K15"/>
    <mergeCell ref="I5:K5"/>
    <mergeCell ref="I12:K12"/>
    <mergeCell ref="O5:Q5"/>
    <mergeCell ref="O6:Q6"/>
    <mergeCell ref="O7:Q7"/>
    <mergeCell ref="J13:K13"/>
    <mergeCell ref="O8:Q8"/>
    <mergeCell ref="O9:Q9"/>
    <mergeCell ref="O10:Q10"/>
    <mergeCell ref="O11:Q11"/>
    <mergeCell ref="O12:Q12"/>
    <mergeCell ref="O13:Q13"/>
    <mergeCell ref="M8:N8"/>
    <mergeCell ref="M9:N9"/>
    <mergeCell ref="M10:N10"/>
    <mergeCell ref="M11:N11"/>
    <mergeCell ref="M12:N12"/>
    <mergeCell ref="M13:N13"/>
    <mergeCell ref="O24:Q24"/>
    <mergeCell ref="B2:C2"/>
    <mergeCell ref="D2:E2"/>
    <mergeCell ref="G2:H2"/>
    <mergeCell ref="B3:C3"/>
    <mergeCell ref="D3:E3"/>
    <mergeCell ref="O2:Q2"/>
    <mergeCell ref="O3:Q3"/>
    <mergeCell ref="J14:K14"/>
    <mergeCell ref="M5:N5"/>
    <mergeCell ref="M6:N6"/>
    <mergeCell ref="M7:N7"/>
    <mergeCell ref="M2:N2"/>
    <mergeCell ref="M3:N3"/>
    <mergeCell ref="J6:K6"/>
    <mergeCell ref="J7:K7"/>
    <mergeCell ref="J19:K19"/>
    <mergeCell ref="O20:Q20"/>
    <mergeCell ref="O21:Q21"/>
    <mergeCell ref="O22:Q22"/>
    <mergeCell ref="O23:Q23"/>
    <mergeCell ref="O19:Q19"/>
    <mergeCell ref="M19:N19"/>
    <mergeCell ref="M20:N20"/>
    <mergeCell ref="M21:N21"/>
    <mergeCell ref="M22:N22"/>
    <mergeCell ref="M23:N23"/>
    <mergeCell ref="I2:K2"/>
    <mergeCell ref="I3:K3"/>
    <mergeCell ref="J16:K16"/>
    <mergeCell ref="J17:K17"/>
    <mergeCell ref="J18:K18"/>
    <mergeCell ref="J10:K10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6 g q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F u o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q C p Y K I p H u A 4 A A A A R A A A A E w A c A E Z v c m 1 1 b G F z L 1 N l Y 3 R p b 2 4 x L m 0 g o h g A K K A U A A A A A A A A A A A A A A A A A A A A A A A A A A A A K 0 5 N L s n M z 1 M I h t C G 1 g B Q S w E C L Q A U A A I A C A B b q C p Y f P G H V 6 U A A A D 2 A A A A E g A A A A A A A A A A A A A A A A A A A A A A Q 2 9 u Z m l n L 1 B h Y 2 t h Z 2 U u e G 1 s U E s B A i 0 A F A A C A A g A W 6 g q W A / K 6 a u k A A A A 6 Q A A A B M A A A A A A A A A A A A A A A A A 8 Q A A A F t D b 2 5 0 Z W 5 0 X 1 R 5 c G V z X S 5 4 b W x Q S w E C L Q A U A A I A C A B b q C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u Q v 3 i E O l U q X y 0 0 e m e I c M w A A A A A C A A A A A A A Q Z g A A A A E A A C A A A A D n K x s R 7 h Q M N D V j 8 / 9 / G 8 Z E N L w m W A H w T o + p 2 R u 7 A r N C 4 w A A A A A O g A A A A A I A A C A A A A C f U k s 4 i U U O K N R Q 1 T B q L 2 i F F W O e y 3 h m e i o G 3 v f S Q 4 Y V a 1 A A A A B H C 6 p z / K V I 7 o S 8 K I N A + 2 S O 5 j o M r 3 g n n J v y E u 2 g k f F 4 i R f 3 8 X w u 6 6 e 9 0 1 b i o / y X O k 3 1 k V k 8 A X G N 1 s j B 4 l I 9 5 2 w e 8 9 s / S G E I R 7 T J C X 5 x Z s 6 4 0 k A A A A B 7 a Q M I F M 8 z R o R 9 w p 6 w Q I K r U r 5 d V l 1 C / q T q u t o w A h C R 2 q V 0 e x Y K 7 X 1 s W N S g u I c c g d j P e g w T 9 G V p f X f 9 j 4 h H 4 q M c < / D a t a M a s h u p > 
</file>

<file path=customXml/itemProps1.xml><?xml version="1.0" encoding="utf-8"?>
<ds:datastoreItem xmlns:ds="http://schemas.openxmlformats.org/officeDocument/2006/customXml" ds:itemID="{4B64FA70-B3D1-4F39-BD4E-FB08B89AB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Gastos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manoel antonio</cp:lastModifiedBy>
  <cp:revision/>
  <dcterms:created xsi:type="dcterms:W3CDTF">2023-07-09T17:50:20Z</dcterms:created>
  <dcterms:modified xsi:type="dcterms:W3CDTF">2025-07-25T21:54:04Z</dcterms:modified>
  <cp:category/>
  <cp:contentStatus/>
</cp:coreProperties>
</file>